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62913"/>
</workbook>
</file>

<file path=xl/calcChain.xml><?xml version="1.0" encoding="utf-8"?>
<calcChain xmlns="http://schemas.openxmlformats.org/spreadsheetml/2006/main">
  <c r="T58" i="371" l="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0" i="431"/>
  <c r="D14" i="431"/>
  <c r="D18" i="431"/>
  <c r="D22" i="431"/>
  <c r="D26" i="431"/>
  <c r="E11" i="431"/>
  <c r="E15" i="431"/>
  <c r="E19" i="431"/>
  <c r="E23" i="431"/>
  <c r="E27" i="431"/>
  <c r="F12" i="431"/>
  <c r="F16" i="431"/>
  <c r="F20" i="431"/>
  <c r="F24" i="431"/>
  <c r="G9" i="431"/>
  <c r="G13" i="431"/>
  <c r="G17" i="431"/>
  <c r="G21" i="431"/>
  <c r="G25" i="431"/>
  <c r="H10" i="431"/>
  <c r="H14" i="431"/>
  <c r="H18" i="431"/>
  <c r="H22" i="431"/>
  <c r="H26" i="431"/>
  <c r="I11" i="431"/>
  <c r="I15" i="431"/>
  <c r="I19" i="431"/>
  <c r="I23" i="431"/>
  <c r="I27" i="431"/>
  <c r="J12" i="431"/>
  <c r="J16" i="431"/>
  <c r="J20" i="431"/>
  <c r="J24" i="431"/>
  <c r="K9" i="431"/>
  <c r="K13" i="431"/>
  <c r="K17" i="431"/>
  <c r="K21" i="431"/>
  <c r="K25" i="431"/>
  <c r="L10" i="431"/>
  <c r="L14" i="431"/>
  <c r="L18" i="431"/>
  <c r="L22" i="431"/>
  <c r="L26" i="431"/>
  <c r="M15" i="431"/>
  <c r="M19" i="431"/>
  <c r="M23" i="431"/>
  <c r="N12" i="431"/>
  <c r="N24" i="431"/>
  <c r="O9" i="431"/>
  <c r="O17" i="431"/>
  <c r="O25" i="431"/>
  <c r="P14" i="431"/>
  <c r="P22" i="431"/>
  <c r="Q15" i="431"/>
  <c r="Q23" i="431"/>
  <c r="Q16" i="431"/>
  <c r="C10" i="431"/>
  <c r="C14" i="431"/>
  <c r="C18" i="431"/>
  <c r="C22" i="431"/>
  <c r="C26" i="431"/>
  <c r="D11" i="431"/>
  <c r="D15" i="431"/>
  <c r="D19" i="431"/>
  <c r="D23" i="431"/>
  <c r="D27" i="431"/>
  <c r="E12" i="431"/>
  <c r="E16" i="431"/>
  <c r="E20" i="431"/>
  <c r="E24" i="431"/>
  <c r="F9" i="431"/>
  <c r="F13" i="431"/>
  <c r="F17" i="431"/>
  <c r="F21" i="431"/>
  <c r="F25" i="431"/>
  <c r="G10" i="431"/>
  <c r="G14" i="431"/>
  <c r="G18" i="431"/>
  <c r="G22" i="431"/>
  <c r="G26" i="431"/>
  <c r="H11" i="431"/>
  <c r="H15" i="431"/>
  <c r="H19" i="431"/>
  <c r="H23" i="431"/>
  <c r="H27" i="431"/>
  <c r="I12" i="431"/>
  <c r="I16" i="431"/>
  <c r="I20" i="431"/>
  <c r="I24" i="431"/>
  <c r="J9" i="431"/>
  <c r="J13" i="431"/>
  <c r="J17" i="431"/>
  <c r="J21" i="431"/>
  <c r="J25" i="431"/>
  <c r="K10" i="431"/>
  <c r="K14" i="431"/>
  <c r="K18" i="431"/>
  <c r="K22" i="431"/>
  <c r="K26" i="431"/>
  <c r="L11" i="431"/>
  <c r="L15" i="431"/>
  <c r="L19" i="431"/>
  <c r="L23" i="431"/>
  <c r="L27" i="431"/>
  <c r="M12" i="431"/>
  <c r="M16" i="431"/>
  <c r="M20" i="431"/>
  <c r="M24" i="431"/>
  <c r="N9" i="431"/>
  <c r="N13" i="431"/>
  <c r="N17" i="431"/>
  <c r="N21" i="431"/>
  <c r="N25" i="431"/>
  <c r="O10" i="431"/>
  <c r="O14" i="431"/>
  <c r="O18" i="431"/>
  <c r="O22" i="431"/>
  <c r="O26" i="431"/>
  <c r="P11" i="431"/>
  <c r="P15" i="431"/>
  <c r="P19" i="431"/>
  <c r="P23" i="431"/>
  <c r="P27" i="431"/>
  <c r="Q20" i="431"/>
  <c r="C11" i="431"/>
  <c r="C15" i="431"/>
  <c r="C19" i="431"/>
  <c r="C23" i="431"/>
  <c r="C27" i="431"/>
  <c r="D12" i="431"/>
  <c r="D16" i="431"/>
  <c r="D20" i="431"/>
  <c r="D24" i="431"/>
  <c r="E9" i="431"/>
  <c r="E13" i="431"/>
  <c r="E17" i="431"/>
  <c r="E21" i="431"/>
  <c r="E25" i="431"/>
  <c r="F10" i="431"/>
  <c r="F14" i="431"/>
  <c r="F18" i="431"/>
  <c r="F22" i="431"/>
  <c r="F26" i="431"/>
  <c r="G11" i="431"/>
  <c r="G15" i="431"/>
  <c r="G19" i="431"/>
  <c r="G23" i="431"/>
  <c r="G27" i="431"/>
  <c r="H12" i="431"/>
  <c r="H16" i="431"/>
  <c r="H20" i="431"/>
  <c r="H24" i="431"/>
  <c r="I9" i="431"/>
  <c r="I13" i="431"/>
  <c r="I17" i="431"/>
  <c r="I21" i="431"/>
  <c r="I25" i="431"/>
  <c r="J10" i="431"/>
  <c r="J14" i="431"/>
  <c r="J18" i="431"/>
  <c r="J22" i="431"/>
  <c r="J26" i="431"/>
  <c r="K11" i="431"/>
  <c r="K15" i="431"/>
  <c r="K19" i="431"/>
  <c r="K23" i="431"/>
  <c r="K27" i="431"/>
  <c r="L12" i="431"/>
  <c r="L16" i="431"/>
  <c r="L20" i="431"/>
  <c r="L24" i="431"/>
  <c r="M9" i="431"/>
  <c r="M13" i="431"/>
  <c r="M17" i="431"/>
  <c r="M21" i="431"/>
  <c r="M25" i="431"/>
  <c r="N10" i="431"/>
  <c r="N14" i="431"/>
  <c r="N18" i="431"/>
  <c r="N22" i="431"/>
  <c r="N26" i="431"/>
  <c r="O11" i="431"/>
  <c r="O15" i="431"/>
  <c r="O19" i="431"/>
  <c r="O23" i="431"/>
  <c r="O27" i="431"/>
  <c r="P12" i="431"/>
  <c r="P16" i="431"/>
  <c r="P20" i="431"/>
  <c r="P24" i="431"/>
  <c r="Q9" i="431"/>
  <c r="Q13" i="431"/>
  <c r="Q17" i="431"/>
  <c r="Q21" i="431"/>
  <c r="Q25" i="431"/>
  <c r="C12" i="431"/>
  <c r="C16" i="431"/>
  <c r="C20" i="431"/>
  <c r="C24" i="431"/>
  <c r="D9" i="431"/>
  <c r="D13" i="431"/>
  <c r="D17" i="431"/>
  <c r="D21" i="431"/>
  <c r="D25" i="431"/>
  <c r="E10" i="431"/>
  <c r="E14" i="431"/>
  <c r="E18" i="431"/>
  <c r="E22" i="431"/>
  <c r="E26" i="431"/>
  <c r="F11" i="431"/>
  <c r="F15" i="431"/>
  <c r="F19" i="431"/>
  <c r="F23" i="431"/>
  <c r="F27" i="431"/>
  <c r="G12" i="431"/>
  <c r="G16" i="431"/>
  <c r="G20" i="431"/>
  <c r="G24" i="431"/>
  <c r="H9" i="431"/>
  <c r="H13" i="431"/>
  <c r="H17" i="431"/>
  <c r="H21" i="431"/>
  <c r="H25" i="431"/>
  <c r="I10" i="431"/>
  <c r="I14" i="431"/>
  <c r="I18" i="431"/>
  <c r="I22" i="431"/>
  <c r="I26" i="431"/>
  <c r="J11" i="431"/>
  <c r="J15" i="431"/>
  <c r="J19" i="431"/>
  <c r="J23" i="431"/>
  <c r="J27" i="431"/>
  <c r="K12" i="431"/>
  <c r="K16" i="431"/>
  <c r="K20" i="431"/>
  <c r="K24" i="431"/>
  <c r="L9" i="431"/>
  <c r="L13" i="431"/>
  <c r="L17" i="431"/>
  <c r="L21" i="431"/>
  <c r="L25" i="431"/>
  <c r="M10" i="431"/>
  <c r="M14" i="431"/>
  <c r="M18" i="431"/>
  <c r="M22" i="431"/>
  <c r="M26" i="431"/>
  <c r="N11" i="431"/>
  <c r="N15" i="431"/>
  <c r="N19" i="431"/>
  <c r="N23" i="431"/>
  <c r="N27" i="431"/>
  <c r="O12" i="431"/>
  <c r="O16" i="431"/>
  <c r="O20" i="431"/>
  <c r="O24" i="431"/>
  <c r="P9" i="431"/>
  <c r="P13" i="431"/>
  <c r="P17" i="431"/>
  <c r="P21" i="431"/>
  <c r="P25" i="431"/>
  <c r="Q10" i="431"/>
  <c r="Q14" i="431"/>
  <c r="Q18" i="431"/>
  <c r="Q22" i="431"/>
  <c r="Q26" i="431"/>
  <c r="M11" i="431"/>
  <c r="M27" i="431"/>
  <c r="N16" i="431"/>
  <c r="N20" i="431"/>
  <c r="O13" i="431"/>
  <c r="O21" i="431"/>
  <c r="P10" i="431"/>
  <c r="P18" i="431"/>
  <c r="P26" i="431"/>
  <c r="Q11" i="431"/>
  <c r="Q19" i="431"/>
  <c r="Q27" i="431"/>
  <c r="Q12" i="431"/>
  <c r="Q24" i="431"/>
  <c r="J8" i="431"/>
  <c r="F8" i="431"/>
  <c r="M8" i="431"/>
  <c r="K8" i="431"/>
  <c r="D8" i="431"/>
  <c r="G8" i="431"/>
  <c r="E8" i="431"/>
  <c r="H8" i="431"/>
  <c r="N8" i="431"/>
  <c r="Q8" i="431"/>
  <c r="C8" i="431"/>
  <c r="L8" i="431"/>
  <c r="O8" i="431"/>
  <c r="P8" i="431"/>
  <c r="I8" i="431"/>
  <c r="R24" i="431" l="1"/>
  <c r="S24" i="431"/>
  <c r="R12" i="431"/>
  <c r="S12" i="431"/>
  <c r="R27" i="431"/>
  <c r="S27" i="431"/>
  <c r="S19" i="431"/>
  <c r="R19" i="431"/>
  <c r="R11" i="431"/>
  <c r="S11" i="431"/>
  <c r="S26" i="431"/>
  <c r="R26" i="431"/>
  <c r="S22" i="431"/>
  <c r="R22" i="431"/>
  <c r="S18" i="431"/>
  <c r="R18" i="431"/>
  <c r="R14" i="431"/>
  <c r="S14" i="431"/>
  <c r="S10" i="431"/>
  <c r="R10" i="431"/>
  <c r="R25" i="431"/>
  <c r="S25" i="431"/>
  <c r="S21" i="431"/>
  <c r="R21" i="431"/>
  <c r="S17" i="431"/>
  <c r="R17" i="431"/>
  <c r="R13" i="431"/>
  <c r="S13" i="431"/>
  <c r="R9" i="431"/>
  <c r="S9" i="431"/>
  <c r="S20" i="431"/>
  <c r="R20" i="431"/>
  <c r="S16" i="431"/>
  <c r="R16" i="431"/>
  <c r="S23" i="431"/>
  <c r="R23" i="431"/>
  <c r="S15" i="431"/>
  <c r="R15" i="431"/>
  <c r="I6" i="431"/>
  <c r="P6" i="431"/>
  <c r="O6" i="431"/>
  <c r="L6" i="431"/>
  <c r="C6" i="431"/>
  <c r="S8" i="431"/>
  <c r="Q6" i="431"/>
  <c r="R8" i="431"/>
  <c r="N6" i="431"/>
  <c r="H6" i="431"/>
  <c r="G6" i="431"/>
  <c r="K6" i="431"/>
  <c r="M6" i="431"/>
  <c r="J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4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C24" i="414"/>
  <c r="D24" i="414"/>
  <c r="J12" i="339" l="1"/>
  <c r="H3" i="390"/>
  <c r="Q3" i="347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<sst xmlns="http://schemas.openxmlformats.org/spreadsheetml/2006/main" count="38973" uniqueCount="4209">
  <si>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</si>
  <si>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</si>
  <si>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</si>
  <si>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</si>
  <si>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</si>
  <si>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</si>
  <si>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</si>
  <si>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</si>
  <si>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</si>
  <si>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</si>
  <si>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</si>
  <si>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</si>
  <si>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</si>
  <si>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</si>
  <si>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</si>
  <si>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</si>
  <si>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</si>
  <si>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</si>
  <si>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</si>
  <si>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</si>
  <si>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</si>
  <si>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</si>
  <si>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</si>
  <si>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</si>
  <si>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</si>
  <si>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</si>
  <si>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</si>
  <si>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</si>
  <si>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</si>
  <si>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</si>
  <si>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</si>
  <si>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</si>
  <si>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</si>
  <si>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</si>
  <si>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</si>
  <si>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</si>
  <si>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</si>
  <si>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</si>
  <si>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</si>
  <si>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</si>
  <si>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</si>
  <si>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</si>
  <si>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</si>
  <si>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</si>
  <si>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</si>
  <si>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</si>
  <si>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</si>
  <si>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</si>
  <si>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</si>
  <si>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</si>
  <si>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</si>
  <si>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</si>
  <si>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</si>
  <si>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</si>
  <si>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</si>
  <si>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</si>
  <si>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</si>
  <si>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</si>
  <si>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</si>
  <si>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</si>
  <si>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</si>
  <si>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</si>
  <si>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</si>
  <si>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</si>
  <si>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</si>
  <si>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</si>
  <si>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</si>
  <si>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</si>
  <si>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</si>
  <si>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</si>
  <si>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</si>
  <si>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</si>
  <si>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</si>
  <si>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</si>
  <si>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</si>
  <si>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</si>
  <si>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</si>
  <si>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</si>
  <si>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</si>
  <si>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</si>
  <si>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</si>
  <si>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</si>
  <si>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</si>
  <si>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</si>
  <si>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</si>
  <si>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</si>
  <si>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</si>
  <si>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</si>
  <si>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</si>
  <si>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</si>
  <si>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</si>
  <si>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</si>
  <si>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</si>
  <si>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</si>
  <si>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</si>
  <si>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</si>
  <si>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</si>
  <si>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</si>
  <si>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</si>
  <si>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</si>
  <si>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</si>
  <si>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</si>
  <si>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</si>
  <si>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</si>
  <si>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</si>
  <si>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</si>
  <si>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</si>
  <si>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</si>
  <si>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</si>
  <si>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</si>
  <si>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</si>
  <si>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</si>
  <si>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</si>
  <si>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</si>
  <si>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</si>
  <si>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</si>
  <si>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</si>
  <si>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</si>
  <si>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</si>
  <si>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</si>
  <si>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</si>
  <si>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</si>
  <si>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</si>
  <si>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</si>
  <si>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</si>
  <si>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</si>
  <si>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</si>
  <si>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</si>
  <si>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</si>
  <si>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</si>
  <si>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</si>
  <si>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</si>
  <si>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</si>
  <si>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</si>
  <si>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</si>
  <si>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</si>
  <si>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</si>
  <si>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</si>
  <si>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</si>
  <si>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</si>
  <si>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</si>
  <si>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</si>
  <si>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</si>
  <si>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</si>
  <si>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</si>
  <si>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</si>
  <si>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</si>
  <si>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</si>
  <si>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</si>
  <si>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</si>
  <si>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</si>
  <si>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</si>
  <si>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</si>
  <si>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</si>
  <si>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</si>
  <si>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</si>
  <si>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</si>
  <si>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</si>
  <si>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</si>
  <si>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</si>
  <si>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</si>
  <si>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</si>
  <si>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</si>
  <si>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</si>
  <si>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</si>
  <si>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</si>
  <si>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</si>
  <si>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</si>
  <si>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</si>
  <si>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</si>
  <si>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</si>
  <si>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</si>
  <si>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</si>
  <si>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</si>
  <si>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</si>
  <si>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</si>
  <si>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</si>
  <si>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</si>
  <si>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</si>
  <si>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</si>
  <si>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</si>
  <si>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</si>
  <si>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</si>
  <si>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</si>
  <si>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</si>
  <si>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</si>
  <si>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</si>
  <si>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</si>
  <si>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</si>
  <si>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</si>
  <si>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</si>
  <si>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</si>
  <si>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</si>
  <si>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</si>
  <si>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</si>
  <si>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</si>
  <si>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</si>
  <si>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</si>
  <si>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</si>
  <si>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</si>
  <si>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</si>
  <si>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</si>
  <si>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</si>
  <si>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</si>
  <si>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</si>
  <si>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</si>
  <si>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</si>
  <si>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</si>
  <si>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</si>
  <si>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</si>
  <si>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</si>
  <si>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</si>
  <si>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</si>
  <si>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</si>
  <si>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</si>
  <si>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</si>
  <si>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</si>
  <si>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</si>
  <si>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</si>
  <si>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</si>
  <si>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</si>
  <si>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</si>
  <si>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</si>
  <si>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</si>
  <si>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</si>
  <si>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</si>
  <si>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</si>
  <si>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</si>
  <si>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</si>
  <si>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</si>
  <si>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</si>
  <si>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</si>
  <si>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</si>
  <si>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</si>
  <si>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</si>
  <si>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</si>
  <si>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</si>
  <si>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</si>
  <si>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</si>
  <si>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</si>
  <si>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</si>
  <si>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</si>
  <si>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</si>
  <si>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</si>
  <si>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</si>
  <si>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</si>
  <si>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</si>
  <si>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</si>
  <si>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</si>
  <si>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</si>
  <si>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</si>
  <si>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</si>
  <si>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</si>
  <si>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</si>
  <si>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</si>
  <si>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</si>
  <si>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</si>
  <si>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</si>
  <si>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</si>
  <si>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</si>
  <si>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</si>
  <si>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</si>
  <si>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</si>
  <si>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</si>
  <si>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</si>
  <si>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</si>
  <si>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</si>
  <si>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</si>
  <si>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</si>
  <si>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</si>
  <si>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</si>
  <si>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</si>
  <si>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</si>
  <si>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</si>
  <si>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</si>
  <si>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</si>
  <si>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</si>
  <si>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</si>
  <si>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</si>
  <si>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</si>
  <si>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</si>
  <si>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</si>
  <si>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</si>
  <si>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</si>
  <si>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</si>
  <si>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</si>
  <si>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</si>
  <si>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</si>
  <si>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</si>
  <si>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</si>
  <si>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</si>
  <si>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</si>
  <si>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</si>
  <si>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</si>
  <si>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</si>
  <si>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</si>
  <si>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</si>
  <si>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</si>
  <si>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</si>
  <si>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</si>
  <si>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</si>
  <si>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</si>
  <si>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</si>
  <si>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</si>
  <si>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</si>
  <si>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</si>
  <si>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</si>
  <si>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</si>
  <si>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</si>
  <si>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</si>
  <si>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</si>
  <si>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</si>
  <si>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</si>
  <si>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</si>
  <si>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</si>
  <si>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</si>
  <si>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</si>
  <si>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</si>
  <si>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</si>
  <si>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</si>
  <si>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</si>
  <si>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</si>
  <si>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</si>
  <si>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</si>
  <si>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</si>
  <si>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</si>
  <si>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</si>
  <si>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</si>
  <si>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psychiatrie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</si>
  <si>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</si>
  <si>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</si>
  <si>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</si>
  <si>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</si>
  <si>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</si>
  <si>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</si>
  <si>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</si>
  <si>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</si>
  <si>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</si>
  <si>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</si>
  <si>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</si>
  <si>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50113013     léky - antibiotika (LEK)</t>
  </si>
  <si>
    <t>50113014     léky - antimykotika (LEK)</t>
  </si>
  <si>
    <t>50113190     léky - medicinální plyny (sklad SVM)</t>
  </si>
  <si>
    <t>50115     Zdravotnické prostředky</t>
  </si>
  <si>
    <t>50115020     laboratorní diagnostika-LEK (Z501)</t>
  </si>
  <si>
    <t>--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</si>
  <si>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</si>
  <si>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</si>
  <si>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</si>
  <si>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</si>
  <si>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</si>
  <si>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</si>
  <si>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</si>
  <si>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</si>
  <si>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</si>
  <si>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</si>
  <si>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</si>
  <si>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</si>
  <si>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</si>
  <si>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</si>
  <si>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</si>
  <si>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</si>
  <si>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</si>
  <si>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</si>
  <si>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</si>
  <si>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</si>
  <si>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</si>
  <si>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</si>
  <si>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</si>
  <si>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</si>
  <si>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</si>
  <si>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</si>
  <si>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</si>
  <si>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</si>
  <si>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</si>
  <si>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</si>
  <si>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</si>
  <si>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</si>
  <si>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</si>
  <si>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</si>
  <si>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</si>
  <si>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</si>
  <si>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</si>
  <si>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</si>
  <si>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</si>
  <si>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</si>
  <si>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</si>
  <si>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</si>
  <si>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</si>
  <si>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</si>
  <si>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</si>
  <si>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</si>
  <si>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</si>
  <si>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</si>
  <si>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</si>
  <si>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51102030     opravy - požární techniky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</si>
  <si>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</si>
  <si>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</si>
  <si>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</si>
  <si>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</si>
  <si>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</si>
  <si>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</si>
  <si>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</si>
  <si>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</si>
  <si>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</si>
  <si>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</si>
  <si>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</si>
  <si>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</si>
  <si>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</si>
  <si>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</si>
  <si>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</si>
  <si>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</si>
  <si>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</si>
  <si>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</si>
  <si>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</si>
  <si>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</si>
  <si>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</si>
  <si>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</si>
  <si>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</si>
  <si>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</si>
  <si>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</si>
  <si>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</si>
  <si>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</si>
  <si>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</si>
  <si>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</si>
  <si>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</si>
  <si>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</si>
  <si>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</si>
  <si>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</si>
  <si>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</si>
  <si>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</si>
  <si>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</si>
  <si>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</si>
  <si>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</si>
  <si>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</si>
  <si>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</si>
  <si>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</si>
  <si>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</si>
  <si>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</si>
  <si>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</si>
  <si>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</si>
  <si>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</si>
  <si>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</si>
  <si>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</si>
  <si>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</si>
  <si>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</si>
  <si>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</si>
  <si>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</si>
  <si>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</si>
  <si>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</si>
  <si>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</si>
  <si>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</si>
  <si>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</si>
  <si>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</si>
  <si>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</si>
  <si>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</si>
  <si>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</si>
  <si>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</si>
  <si>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</si>
  <si>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</si>
  <si>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</si>
  <si>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</si>
  <si>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</si>
  <si>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</si>
  <si>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</si>
  <si>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</si>
  <si>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</si>
  <si>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</si>
  <si>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</si>
  <si>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</si>
  <si>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</si>
  <si>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</si>
  <si>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</si>
  <si>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55802080     DDHM - provozní (věcné dary)</t>
  </si>
  <si>
    <t>55802081     DDHM - provozní (finanční dary)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</si>
  <si>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</si>
  <si>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</si>
  <si>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</si>
  <si>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</si>
  <si>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</si>
  <si>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</si>
  <si>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</si>
  <si>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</si>
  <si>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</si>
  <si>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</si>
  <si>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</si>
  <si>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</si>
  <si>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</si>
  <si>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</si>
  <si>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</si>
  <si>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</si>
  <si>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</si>
  <si>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</si>
  <si>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</si>
  <si>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</si>
  <si>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</si>
  <si>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</si>
  <si>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</si>
  <si>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</si>
  <si>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</si>
  <si>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</si>
  <si>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</si>
  <si>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</si>
  <si>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</si>
  <si>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</si>
  <si>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</si>
  <si>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</si>
  <si>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</si>
  <si>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</si>
  <si>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</si>
  <si>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</si>
  <si>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</si>
  <si>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</si>
  <si>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</si>
  <si>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</si>
  <si>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</si>
  <si>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</si>
  <si>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</si>
  <si>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</si>
  <si>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</si>
  <si>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</si>
  <si>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</si>
  <si>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</si>
  <si>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</si>
  <si>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</si>
  <si>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</si>
  <si>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</si>
  <si>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</si>
  <si>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</si>
  <si>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</si>
  <si>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</si>
  <si>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</si>
  <si>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</si>
  <si>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</si>
  <si>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</si>
  <si>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</si>
  <si>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</si>
  <si>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</si>
  <si>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</si>
  <si>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</si>
  <si>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</si>
  <si>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</si>
  <si>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</si>
  <si>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</si>
  <si>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</si>
  <si>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</si>
  <si>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</si>
  <si>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</si>
  <si>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</si>
  <si>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</si>
  <si>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</si>
  <si>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</si>
  <si>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</si>
  <si>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</si>
  <si>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18</t>
  </si>
  <si>
    <t>PSY: Klinika psychiatrie</t>
  </si>
  <si>
    <t/>
  </si>
  <si>
    <t>50113001 - léky - paušál (LEK)</t>
  </si>
  <si>
    <t>50113002 - léky - parenterální výživa (LEK)</t>
  </si>
  <si>
    <t>50113006 - léky - enterální výživa (LEK)</t>
  </si>
  <si>
    <t>50113013 - léky - antibiotika (LEK)</t>
  </si>
  <si>
    <t>50113014 - léky - antimykotika (LEK)</t>
  </si>
  <si>
    <t>50113190 - léky - medicinální plyny (sklad SVM)</t>
  </si>
  <si>
    <t>PSY: Klinika psychiatrie Celkem</t>
  </si>
  <si>
    <t>SumaKL</t>
  </si>
  <si>
    <t>1811</t>
  </si>
  <si>
    <t>PSY: lůžkové oddělení 32A</t>
  </si>
  <si>
    <t>PSY: lůžkové oddělení 32A Celkem</t>
  </si>
  <si>
    <t>SumaNS</t>
  </si>
  <si>
    <t>mezeraNS</t>
  </si>
  <si>
    <t>1812</t>
  </si>
  <si>
    <t>PSY: lůžkové oddělení 32C + krizové centrum</t>
  </si>
  <si>
    <t>PSY: lůžkové oddělení 32C + krizové centrum Celkem</t>
  </si>
  <si>
    <t>1813</t>
  </si>
  <si>
    <t>PSY: lůžkové oddělení 32B</t>
  </si>
  <si>
    <t>PSY: lůžkové oddělení 32B Celkem</t>
  </si>
  <si>
    <t>1821</t>
  </si>
  <si>
    <t>PSY: ambulance</t>
  </si>
  <si>
    <t>PSY: ambulance Celkem</t>
  </si>
  <si>
    <t>1823</t>
  </si>
  <si>
    <t>PSY: ambulance AT centrum</t>
  </si>
  <si>
    <t>PSY: ambulance AT centrum Celkem</t>
  </si>
  <si>
    <t>1801</t>
  </si>
  <si>
    <t>PSY: vedení klinického pracoviště</t>
  </si>
  <si>
    <t>PSY: vedení klinického pracoviště Celkem</t>
  </si>
  <si>
    <t>1822</t>
  </si>
  <si>
    <t>PSY: ambulantní klinická psychologie</t>
  </si>
  <si>
    <t>PSY: ambulantní klinická psychologie Celkem</t>
  </si>
  <si>
    <t>1881</t>
  </si>
  <si>
    <t>PSY: klinická hodnocení</t>
  </si>
  <si>
    <t>PSY: klinická hodnocení Celkem</t>
  </si>
  <si>
    <t>1891</t>
  </si>
  <si>
    <t>PSY: stacionář</t>
  </si>
  <si>
    <t>PSY: stacionář Celkem</t>
  </si>
  <si>
    <t>1814</t>
  </si>
  <si>
    <t>PSY: ergoterapie a fyzioterapie</t>
  </si>
  <si>
    <t>PSY: ergoterapie a fyzioterapie Celkem</t>
  </si>
  <si>
    <t>1806</t>
  </si>
  <si>
    <t>PSY: IOP - Mod.tech.vyb.v obl.prev.nozokom.infek.</t>
  </si>
  <si>
    <t>PSY: IOP - Mod.tech.vyb.v obl.prev.nozokom.infek. Celkem</t>
  </si>
  <si>
    <t>léky - paušál (LEK)</t>
  </si>
  <si>
    <t>P</t>
  </si>
  <si>
    <t>ABILIFY 10 MG</t>
  </si>
  <si>
    <t>POR TBL NOB 28X10MG</t>
  </si>
  <si>
    <t>O</t>
  </si>
  <si>
    <t>ADRENALIN LECIVA</t>
  </si>
  <si>
    <t>INJ 5X1ML/1MG</t>
  </si>
  <si>
    <t>AGEN 10</t>
  </si>
  <si>
    <t>POR TBL NOB 30X10MG</t>
  </si>
  <si>
    <t>AGEN 5</t>
  </si>
  <si>
    <t>POR TBL NOB 30X5MG</t>
  </si>
  <si>
    <t>AKINETON</t>
  </si>
  <si>
    <t>POR TBL NOB 50X2MG</t>
  </si>
  <si>
    <t>ALENDRONATE-TEVA 70 MG</t>
  </si>
  <si>
    <t>POR TBL NOB 4X70MG</t>
  </si>
  <si>
    <t>ALGIFEN NEO</t>
  </si>
  <si>
    <t>POR GTT SOL 1X50ML</t>
  </si>
  <si>
    <t>ALOPURINOL SANDOZ</t>
  </si>
  <si>
    <t>300MG TBL NOB 30</t>
  </si>
  <si>
    <t>AMARYL 2 MG</t>
  </si>
  <si>
    <t>POR TBL NOB 30X2MG</t>
  </si>
  <si>
    <t>AMICLOTON</t>
  </si>
  <si>
    <t>TBL 30</t>
  </si>
  <si>
    <t xml:space="preserve">AMISULPRID GENERICS 50MG </t>
  </si>
  <si>
    <t>TBL NOB 90</t>
  </si>
  <si>
    <t>ANAFRANIL SR 75</t>
  </si>
  <si>
    <t>TBL RET 20X75MG</t>
  </si>
  <si>
    <t>APAURIN</t>
  </si>
  <si>
    <t>INJ 10X2ML/10MG</t>
  </si>
  <si>
    <t>APO-IBUPROFEN 400 MG</t>
  </si>
  <si>
    <t>POR TBL FLM 100X400MG</t>
  </si>
  <si>
    <t>APO-PAROX</t>
  </si>
  <si>
    <t>POR TBL FLM 30X20MG</t>
  </si>
  <si>
    <t>AQUA PRO INJECTIONE BRAUN</t>
  </si>
  <si>
    <t>INJ SOL 20X10ML-PLA</t>
  </si>
  <si>
    <t>ARIPIPRAZOL MYLAN PHARMA 10 MG</t>
  </si>
  <si>
    <t>10MG TBL NOB 28</t>
  </si>
  <si>
    <t>ASCORUTIN (BLISTR)</t>
  </si>
  <si>
    <t>TBL OBD 50</t>
  </si>
  <si>
    <t>ATARAX</t>
  </si>
  <si>
    <t>TBL OBD 25X25MG</t>
  </si>
  <si>
    <t>ATROPIN BIOTIKA 0.5MG</t>
  </si>
  <si>
    <t>INJ 10X1ML/0.5MG</t>
  </si>
  <si>
    <t>BACLOFEN</t>
  </si>
  <si>
    <t>TBL 50X10MG</t>
  </si>
  <si>
    <t>BETADINE</t>
  </si>
  <si>
    <t>UNG 1X20GM</t>
  </si>
  <si>
    <t>BETALOC ZOK 25 MG</t>
  </si>
  <si>
    <t>TBL RET 28X25MG</t>
  </si>
  <si>
    <t>BISEPTOL 480</t>
  </si>
  <si>
    <t>POR TBL NOB 28X480MG</t>
  </si>
  <si>
    <t>BISOPROLOL MYLAN 5 MG</t>
  </si>
  <si>
    <t>POR TBL FLM 30X5MG</t>
  </si>
  <si>
    <t>BISOPROLOL PMCS 2,5 MG</t>
  </si>
  <si>
    <t>POR TBL NOB 30X2.5MG</t>
  </si>
  <si>
    <t>B-komplex forte 100tbl. Zentiva</t>
  </si>
  <si>
    <t>BRINTELLIX 10 MG</t>
  </si>
  <si>
    <t>POR TBL FLM 28X10MG</t>
  </si>
  <si>
    <t>BURONIL 25 MG</t>
  </si>
  <si>
    <t>POR TBL OBD 50X25MG</t>
  </si>
  <si>
    <t>BUSPIRON-EGIS 10 MG</t>
  </si>
  <si>
    <t>POR TBL NOB 60X10MG</t>
  </si>
  <si>
    <t>CARZAP 16 MG</t>
  </si>
  <si>
    <t>POR TBL NOB 28X16MG</t>
  </si>
  <si>
    <t>CEZERA 5 MG</t>
  </si>
  <si>
    <t>CISORDINOL 10 MG</t>
  </si>
  <si>
    <t>TBL FLM 50X10 MG</t>
  </si>
  <si>
    <t>CISORDINOL 25MG</t>
  </si>
  <si>
    <t>TBL OBD 50X25MG</t>
  </si>
  <si>
    <t>CISORDINOL-ACUTARD</t>
  </si>
  <si>
    <t>INJ 10X1ML/50MG</t>
  </si>
  <si>
    <t>CITALEC 10 ZENTIVA</t>
  </si>
  <si>
    <t>POR TBL FLM30X10MG</t>
  </si>
  <si>
    <t>CITALEC 20 ZENTIVA</t>
  </si>
  <si>
    <t>CLOZAPIN DESITIN 100 MG</t>
  </si>
  <si>
    <t>100MG TBL NOB 30</t>
  </si>
  <si>
    <t>CONCOR COMBI 5 MG/5 MG</t>
  </si>
  <si>
    <t>POR TBL NOB 30</t>
  </si>
  <si>
    <t>CONTROLOC 20 MG</t>
  </si>
  <si>
    <t>POR TBL ENT 28X20MG I</t>
  </si>
  <si>
    <t>DEPAKINE CHRONO 300</t>
  </si>
  <si>
    <t>TBL RET 100X300MG</t>
  </si>
  <si>
    <t>DEPAKINE CHRONO 500MG SECABLE</t>
  </si>
  <si>
    <t>TBL RET 100X500MG</t>
  </si>
  <si>
    <t>DEPAKINE CHRONO 500MG(PULENE)</t>
  </si>
  <si>
    <t>TBL RET 30X500MG</t>
  </si>
  <si>
    <t>DEPREX LÉČIVA</t>
  </si>
  <si>
    <t>POR CPS DUR 30X20MG</t>
  </si>
  <si>
    <t>DETRALEX</t>
  </si>
  <si>
    <t>POR TBL FLM 60</t>
  </si>
  <si>
    <t>DIACORDIN RETARD</t>
  </si>
  <si>
    <t>TBL OBD 30X90MG</t>
  </si>
  <si>
    <t>DIAZEPAM SLOVAKOFARMA</t>
  </si>
  <si>
    <t>TBL 20X5MG</t>
  </si>
  <si>
    <t>TBL 20X10MG</t>
  </si>
  <si>
    <t>DIGOXIN 0.125 LECIVA</t>
  </si>
  <si>
    <t>TBL 30X0.125MG</t>
  </si>
  <si>
    <t>DIROTON 5MG</t>
  </si>
  <si>
    <t>TBL 28X5MG</t>
  </si>
  <si>
    <t>DONEPEZIL ACCORD</t>
  </si>
  <si>
    <t>5MG TBL FLM 28</t>
  </si>
  <si>
    <t>DONEPEZIL MYLAN 10MG</t>
  </si>
  <si>
    <t>POR TBL DIS 28</t>
  </si>
  <si>
    <t>DONEPEZIL MYLAN 5 MG POTAHOVANÉ TABLETY</t>
  </si>
  <si>
    <t>POR TBL FLM 28X5MG</t>
  </si>
  <si>
    <t>DUPHALAC</t>
  </si>
  <si>
    <t>667MG/ML POR SOL 1X500ML HDP</t>
  </si>
  <si>
    <t>EBIXA 20 MG</t>
  </si>
  <si>
    <t>POR TBL FLM 28X20MG PP</t>
  </si>
  <si>
    <t>EBRANTIL 60 RETARD</t>
  </si>
  <si>
    <t>POR CPS PRO 50X60MG</t>
  </si>
  <si>
    <t>ELICEA</t>
  </si>
  <si>
    <t>10MG TBL FLM 56</t>
  </si>
  <si>
    <t>ELICEA 10 MG</t>
  </si>
  <si>
    <t>ELIQUIS 5 MG</t>
  </si>
  <si>
    <t>TBL FLM 28X5MG</t>
  </si>
  <si>
    <t>ERDOMED 300MG</t>
  </si>
  <si>
    <t>CPS 20X300MG</t>
  </si>
  <si>
    <t xml:space="preserve">Essentiale Forte N </t>
  </si>
  <si>
    <t>por.cps.dur.100</t>
  </si>
  <si>
    <t>ESSENTIALE FORTE N</t>
  </si>
  <si>
    <t>POR CPS DUR 50</t>
  </si>
  <si>
    <t>EUPHYLLIN CR N 200</t>
  </si>
  <si>
    <t>200MG CPS PRO 50</t>
  </si>
  <si>
    <t>EUTHYROX 137 MIKROGRAMŮ</t>
  </si>
  <si>
    <t>POR TBL NOB 100X137RG II</t>
  </si>
  <si>
    <t>EUTHYROX 50</t>
  </si>
  <si>
    <t>TBL 100X50RG</t>
  </si>
  <si>
    <t>FLAMEXIN</t>
  </si>
  <si>
    <t>TBL 20X20MG</t>
  </si>
  <si>
    <t>FRAXIPARINE</t>
  </si>
  <si>
    <t>INJ SOL 10X0.6ML</t>
  </si>
  <si>
    <t>INJ SOL 10X1ML</t>
  </si>
  <si>
    <t>FURORESE 40</t>
  </si>
  <si>
    <t>TBL 50X40MG</t>
  </si>
  <si>
    <t>GERATAM 1200</t>
  </si>
  <si>
    <t>TBL OBD 60X1200MG</t>
  </si>
  <si>
    <t>GERATAM 800MG</t>
  </si>
  <si>
    <t>TBL OBD 60X800MG</t>
  </si>
  <si>
    <t>GLUKÓZA 5 BRAUN</t>
  </si>
  <si>
    <t>INF SOL 10X500ML-PE</t>
  </si>
  <si>
    <t>HALOPERIDOL</t>
  </si>
  <si>
    <t>TBL 50X1.5MG</t>
  </si>
  <si>
    <t>INJ 5X1ML/5MG</t>
  </si>
  <si>
    <t>GTT 1X10ML/20MG</t>
  </si>
  <si>
    <t>HELICID 20 ZENTIVA</t>
  </si>
  <si>
    <t>POR CPS ETD 90X20MG</t>
  </si>
  <si>
    <t>HEMINEVRIN 300 MG</t>
  </si>
  <si>
    <t>POR CPS MOL 100X300MG</t>
  </si>
  <si>
    <t>HIRUDOID</t>
  </si>
  <si>
    <t>DRM CRM 1X40GM</t>
  </si>
  <si>
    <t>HUMULIN R 100 M.J./ML</t>
  </si>
  <si>
    <t>INJ 1X10ML/1KU</t>
  </si>
  <si>
    <t>HYLAK FORTE</t>
  </si>
  <si>
    <t>POR SOL 100ML</t>
  </si>
  <si>
    <t>CHLORID SODNÝ 0,9% BRAUN</t>
  </si>
  <si>
    <t>INF SOL 20X100MLPELAH</t>
  </si>
  <si>
    <t>INF SOL 10X500MLPELAH</t>
  </si>
  <si>
    <t>CHLORPROTHIXEN LECIVA (BLISTR)</t>
  </si>
  <si>
    <t>TBL OBD 30X50MG</t>
  </si>
  <si>
    <t>TBL OBD 30X15MG</t>
  </si>
  <si>
    <t>INDAPAMID PMCS 2,5 MG</t>
  </si>
  <si>
    <t>IR OG. OPHTHALMO-SEPTONEX</t>
  </si>
  <si>
    <t>GTT OPH 1X10ML</t>
  </si>
  <si>
    <t>ISOLYTE  FFX - VAK</t>
  </si>
  <si>
    <t>INF SOL 10X1000ML Freeflex</t>
  </si>
  <si>
    <t>ISOPTIN SR 240 MG</t>
  </si>
  <si>
    <t>POR TBL PRO 30X240MG</t>
  </si>
  <si>
    <t>IVABRADIN TEVA</t>
  </si>
  <si>
    <t>5MG TBL FLM 56 KALBLI</t>
  </si>
  <si>
    <t>KALNORMIN</t>
  </si>
  <si>
    <t>POR TBL PRO 30X1GM</t>
  </si>
  <si>
    <t>KAPIDIN 10 MG</t>
  </si>
  <si>
    <t>POR TBL FLM 30X10MG</t>
  </si>
  <si>
    <t>KL CPS NATR.CHLOR. 0,5g</t>
  </si>
  <si>
    <t>50cps</t>
  </si>
  <si>
    <t>KL EKG GEL 200G</t>
  </si>
  <si>
    <t>KL ETHANOLUM BENZ.DENAT. 500ml /400g/</t>
  </si>
  <si>
    <t>KL KAL.PERMANGANAS 2G</t>
  </si>
  <si>
    <t>KL UNG.AC.SAL. 1G,SULFUR 1G,LEN. AD 50G</t>
  </si>
  <si>
    <t>americká mast 50g</t>
  </si>
  <si>
    <t>KREON 25 000</t>
  </si>
  <si>
    <t>POR CPS ETD 50</t>
  </si>
  <si>
    <t>Lactobacillus acidophil.cps.75 bez laktózy</t>
  </si>
  <si>
    <t>LAGOSA</t>
  </si>
  <si>
    <t>DRG 50X150MG</t>
  </si>
  <si>
    <t>LAMICTAL 100 MG</t>
  </si>
  <si>
    <t>POR TBL NOB 42X100MG</t>
  </si>
  <si>
    <t>LAMICTAL 25 MG</t>
  </si>
  <si>
    <t>POR TBL NOB 42X25MG</t>
  </si>
  <si>
    <t>LAMICTAL 50 MG</t>
  </si>
  <si>
    <t>POR TBL NOB 42X50MG</t>
  </si>
  <si>
    <t>LERIVON</t>
  </si>
  <si>
    <t>10MG TBL FLM 30 II</t>
  </si>
  <si>
    <t>LINOLA-FETT OLBAD</t>
  </si>
  <si>
    <t>OLE 1X400ML</t>
  </si>
  <si>
    <t>LIPANTHYL 267 M</t>
  </si>
  <si>
    <t>POR CPS DUR 30X267MG</t>
  </si>
  <si>
    <t>LOZAP H</t>
  </si>
  <si>
    <t>POR TBL FLM 30</t>
  </si>
  <si>
    <t>MAGNESII LACTICI 0,5 TBL. MEDICAMENTA</t>
  </si>
  <si>
    <t>TBL NOB 100X0,5GM</t>
  </si>
  <si>
    <t>MESOCAIN</t>
  </si>
  <si>
    <t>GEL 1X20GM</t>
  </si>
  <si>
    <t>MILGAMMA N</t>
  </si>
  <si>
    <t>INJ 5X2ML</t>
  </si>
  <si>
    <t>MIRTAZAPIN MYLAN 45MG</t>
  </si>
  <si>
    <t>POR TBL DIS 30</t>
  </si>
  <si>
    <t>MIRZATEN ORO TAB 15 MG</t>
  </si>
  <si>
    <t>POR TBL DIS 30X15MG</t>
  </si>
  <si>
    <t>MIRZATEN ORO TAB 30 MG</t>
  </si>
  <si>
    <t>POR TBL DIS 30X30MG</t>
  </si>
  <si>
    <t>MOMMOX 0,05 MG/DÁVKU</t>
  </si>
  <si>
    <t>NAS SPR SUS 140X50RG</t>
  </si>
  <si>
    <t>MONOSAN 20MG</t>
  </si>
  <si>
    <t>TBL 30X20MG</t>
  </si>
  <si>
    <t>MOXOSTAD 0.3 MG</t>
  </si>
  <si>
    <t>POR TBL FLM30X0.3MG</t>
  </si>
  <si>
    <t>NEUROL 0.25</t>
  </si>
  <si>
    <t>TBL 30X0.25MG</t>
  </si>
  <si>
    <t>NEURONTIN 300MG</t>
  </si>
  <si>
    <t>CPS 50X300MG</t>
  </si>
  <si>
    <t>NOVALGIN</t>
  </si>
  <si>
    <t>TBL OBD 20X500MG</t>
  </si>
  <si>
    <t>OLANZAPIN MYLAN 10 MG TABLETY DISPERGOVATELNÉ V ÚS</t>
  </si>
  <si>
    <t>POR TBL DIS 28X10MG</t>
  </si>
  <si>
    <t>OLANZAPIN MYLAN 5MG</t>
  </si>
  <si>
    <t>OPHTHALMO-AZULEN</t>
  </si>
  <si>
    <t>UNG OPH 1X5GM</t>
  </si>
  <si>
    <t>OXAZEPAM TBL.20X10MG</t>
  </si>
  <si>
    <t>TBL 20X10MG(BLISTR)</t>
  </si>
  <si>
    <t>PARALEN 500</t>
  </si>
  <si>
    <t>POR TBL NOB 24X500MG</t>
  </si>
  <si>
    <t>PLAQUENIL</t>
  </si>
  <si>
    <t>TBL OBD 60X200MG</t>
  </si>
  <si>
    <t>PREGABALIN SANDOZ</t>
  </si>
  <si>
    <t>150MG CPS DUR 84</t>
  </si>
  <si>
    <t>PRENEWEL 4 MG/1,25 MG</t>
  </si>
  <si>
    <t>PRESTARIUM NEO</t>
  </si>
  <si>
    <t>PROSULPIN 50MG</t>
  </si>
  <si>
    <t>TBL 30X50MG</t>
  </si>
  <si>
    <t>PROTHAZIN</t>
  </si>
  <si>
    <t>TBL FLM 20X1X25MG</t>
  </si>
  <si>
    <t>PROTHIADEN 75</t>
  </si>
  <si>
    <t>TBL OBD 30X75MG</t>
  </si>
  <si>
    <t>QUETIAPIN MYLAN 200 MG TABLETY S PRODLOUŽENÝM UVOL</t>
  </si>
  <si>
    <t>POR TBL PRO 60X200MG</t>
  </si>
  <si>
    <t>QUETIAPINE POLPHARMA 100 MG POTAHOVANÉ TABLETY</t>
  </si>
  <si>
    <t>POR TBL FLM 60X100MG</t>
  </si>
  <si>
    <t>QUETIAPINE POLPHARMA 200 MG POTAHOVANÉ TABLETY</t>
  </si>
  <si>
    <t>POR TBL FLM 60X200MG</t>
  </si>
  <si>
    <t>QUETIAPINE POLPHARMA 25 MG POTAHOVANÉ TABLETY</t>
  </si>
  <si>
    <t>POR TBL FLM 30X25MG</t>
  </si>
  <si>
    <t>REQUIP-MODUTAB 8 MG</t>
  </si>
  <si>
    <t>POR TBL PRO 84X8MG</t>
  </si>
  <si>
    <t>RISPERDAL 1MG</t>
  </si>
  <si>
    <t>TBL OBD 60X1MG</t>
  </si>
  <si>
    <t>RISPERDAL CONSTA 37,5 MG - psych. ambulance</t>
  </si>
  <si>
    <t>INJ PSU LQF 37.5MG ALARIS</t>
  </si>
  <si>
    <t>RISPERIDON FARMAX 1MG</t>
  </si>
  <si>
    <t>TBL FLM 60</t>
  </si>
  <si>
    <t>RISPERIDON FARMAX 2MG</t>
  </si>
  <si>
    <t>RIVOTRIL</t>
  </si>
  <si>
    <t>INJ 5X1ML/1MG+SOLV.</t>
  </si>
  <si>
    <t>RIVOTRIL 0.5 MG</t>
  </si>
  <si>
    <t>TBL 50X0.5MG</t>
  </si>
  <si>
    <t>RIVOTRIL 2 MG</t>
  </si>
  <si>
    <t>TBL 30X2MG</t>
  </si>
  <si>
    <t>RIVOTRIL 2.5MG/ML</t>
  </si>
  <si>
    <t>POR GTT SOL 1X10ML</t>
  </si>
  <si>
    <t>RORENDO ORO TAB 1 MG</t>
  </si>
  <si>
    <t>POR TBL DIS 30X1MG</t>
  </si>
  <si>
    <t>RORENDO ORO TAB 2 MG</t>
  </si>
  <si>
    <t>POR TBL DIS 30X2MG</t>
  </si>
  <si>
    <t>ROSUMOP 10 MG</t>
  </si>
  <si>
    <t>SANORIN</t>
  </si>
  <si>
    <t>LIQ 10ML 0.05%</t>
  </si>
  <si>
    <t>SERETIDE DISKUS</t>
  </si>
  <si>
    <t>50MCG/100MCG INH PLV DOS 1X60DÁV</t>
  </si>
  <si>
    <t>SIOFOR 500</t>
  </si>
  <si>
    <t>500MG TBL FLM 120 II</t>
  </si>
  <si>
    <t>TBL OBD 60X500MG</t>
  </si>
  <si>
    <t>SOLIAN 200 MG</t>
  </si>
  <si>
    <t>TBL 30X200MG</t>
  </si>
  <si>
    <t>SPECIES UROLOGICAE PLANTA LEROS</t>
  </si>
  <si>
    <t>SPC 20X1.5GM(SÁČKY)</t>
  </si>
  <si>
    <t>STUGERON</t>
  </si>
  <si>
    <t>TBL 50X25MG</t>
  </si>
  <si>
    <t>SUPPOSITORIA GLYCERINI LÉČIVA</t>
  </si>
  <si>
    <t>SUP 10X2,06G</t>
  </si>
  <si>
    <t>Tbl. Hořčík GLO tbl.100</t>
  </si>
  <si>
    <t>TEBOKAN 120 MG</t>
  </si>
  <si>
    <t>POR TBL FLM 30X120MG</t>
  </si>
  <si>
    <t>TELMISARTAN/HYDROCHLOROTHIAZID SANDOZ 80 MG/12,5 M</t>
  </si>
  <si>
    <t>Thiamin Generica tbl.30</t>
  </si>
  <si>
    <t>Thiamin Generica tbl.60</t>
  </si>
  <si>
    <t>THIAMIN LECIVA</t>
  </si>
  <si>
    <t>TBL 20X50MG(BLISTR)</t>
  </si>
  <si>
    <t>TIAPRIDAL</t>
  </si>
  <si>
    <t>POR TBLNOB 50X100MG</t>
  </si>
  <si>
    <t>TISERCIN</t>
  </si>
  <si>
    <t>TRIPLIXAM 10 MG/2,5 MG/5 MG</t>
  </si>
  <si>
    <t>TRIPLIXAM 5 MG/1,25 MG/10 MG</t>
  </si>
  <si>
    <t>TRIPLIXAM 5 MG/1,25 MG/5 MG</t>
  </si>
  <si>
    <t>TRITACE 2,5 MG</t>
  </si>
  <si>
    <t>POR TBL NOB 20X2.5MG</t>
  </si>
  <si>
    <t>TRITTICO AC 150</t>
  </si>
  <si>
    <t>TBL RET 60X150MG</t>
  </si>
  <si>
    <t>TRITTICO AC 75</t>
  </si>
  <si>
    <t>TBL RET 30X75MG</t>
  </si>
  <si>
    <t>TRUND 500 MG POTAHOVANÉ TABLETY</t>
  </si>
  <si>
    <t>POR TBL FLM 100X500MG</t>
  </si>
  <si>
    <t>TULIP</t>
  </si>
  <si>
    <t>40MG TBL FLM 30</t>
  </si>
  <si>
    <t>TULIP 10 MG POTAHOVANÉ TABLETY</t>
  </si>
  <si>
    <t>TULIP 20 MG POTAHOVANÉ TABLETY</t>
  </si>
  <si>
    <t>UNITROPIC 1%</t>
  </si>
  <si>
    <t>OPH GTT SOL 1X10ML</t>
  </si>
  <si>
    <t>VALSACOMBI 80 MG/12,5 MG</t>
  </si>
  <si>
    <t>POR TBL FLM 28</t>
  </si>
  <si>
    <t>VENLAFAXIN MYLAN 150 MG</t>
  </si>
  <si>
    <t>POR CPS PRO 30X150MG</t>
  </si>
  <si>
    <t>VENLAFAXIN MYLAN 75 MG</t>
  </si>
  <si>
    <t>POR CPS PRO 30X75MG</t>
  </si>
  <si>
    <t>VEROSPIRON</t>
  </si>
  <si>
    <t>TBL 100X25MG</t>
  </si>
  <si>
    <t>Vincentka nosní sprej  25ml (30ml)</t>
  </si>
  <si>
    <t>VOLTAREN FORTE</t>
  </si>
  <si>
    <t>2,32% GEL 100G</t>
  </si>
  <si>
    <t>XALATAN</t>
  </si>
  <si>
    <t>GTT OPH 1X2.5ML</t>
  </si>
  <si>
    <t>YASNAL 5 MG</t>
  </si>
  <si>
    <t>ZALDIAR</t>
  </si>
  <si>
    <t>POR TBL FLM 10</t>
  </si>
  <si>
    <t>POR TBL FLM 20</t>
  </si>
  <si>
    <t>ZELDOX 40MG</t>
  </si>
  <si>
    <t>CPS 30X40MG</t>
  </si>
  <si>
    <t>ZELDOX 80MG</t>
  </si>
  <si>
    <t>CPS 30X80MG</t>
  </si>
  <si>
    <t>ZODAC</t>
  </si>
  <si>
    <t>TBL OBD 30X10MG</t>
  </si>
  <si>
    <t>ZOLOFT 50MG</t>
  </si>
  <si>
    <t>TBL OBD 28X50MG</t>
  </si>
  <si>
    <t>ZOLPIDEM MYLAN</t>
  </si>
  <si>
    <t>POR TBL FLM 50X10MG</t>
  </si>
  <si>
    <t>ZOPITIN 7.5 MG</t>
  </si>
  <si>
    <t>POR TBL FLM 10X7.5MG</t>
  </si>
  <si>
    <t>ZYLLT 75 MG</t>
  </si>
  <si>
    <t>POR TBL FLM 28X75MG</t>
  </si>
  <si>
    <t>ZYPREXA 10 MG</t>
  </si>
  <si>
    <t>INJ PLV SOL 1X10MG</t>
  </si>
  <si>
    <t>léky - parenterální výživa (LEK)</t>
  </si>
  <si>
    <t>NUTRAMIN VLI</t>
  </si>
  <si>
    <t>INF 1X500ML</t>
  </si>
  <si>
    <t>léky - enterální výživa (LEK)</t>
  </si>
  <si>
    <t>NUTRIDRINK PROTEIN S PŘÍCHUTÍ ČOKOLÁDOVOU</t>
  </si>
  <si>
    <t>POR SOL 4X200ML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</si>
  <si>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</si>
  <si>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</si>
  <si>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</si>
  <si>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</si>
  <si>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</si>
  <si>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</si>
  <si>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</si>
  <si>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CIPLOX 500</t>
  </si>
  <si>
    <t>TBL OBD 10X500MG</t>
  </si>
  <si>
    <t>FRAMYKOIN</t>
  </si>
  <si>
    <t>UNG 1X10GM</t>
  </si>
  <si>
    <t>KLACID 500</t>
  </si>
  <si>
    <t>POR TBL FLM 14X500MG</t>
  </si>
  <si>
    <t>XORIMAX 500 MG POTAHOVANÉ TABLETY</t>
  </si>
  <si>
    <t>POR TBL FLM 16X500MG</t>
  </si>
  <si>
    <t>AERIUS 2,5 MG</t>
  </si>
  <si>
    <t>POR TBL DIS 30X2.5MG</t>
  </si>
  <si>
    <t>POR TBL FLM 100X20MG</t>
  </si>
  <si>
    <t>ARGOFAN 150 SR</t>
  </si>
  <si>
    <t>POR TBL PRO 30X150MG</t>
  </si>
  <si>
    <t>ARGOFAN 75 SR</t>
  </si>
  <si>
    <t>POR TBL PRO 30X75MG</t>
  </si>
  <si>
    <t>ARIPIPRAZOL MYLAN PHARMA 15 MG</t>
  </si>
  <si>
    <t>15MG TBL NOB 28</t>
  </si>
  <si>
    <t>AULIN</t>
  </si>
  <si>
    <t>GRA 15X100MG(SACKY)</t>
  </si>
  <si>
    <t>POR GRA SOL30SÁČKŮ</t>
  </si>
  <si>
    <t>BETALOC SR 200MG</t>
  </si>
  <si>
    <t>TBL RET 100X200MG</t>
  </si>
  <si>
    <t>BISOPROLOL MYLAN 2,5 MG</t>
  </si>
  <si>
    <t>POR TBL FLM 30X2.5MG</t>
  </si>
  <si>
    <t>BRINTELLIX 5 MG</t>
  </si>
  <si>
    <t>BUSPIRON-EGIS 5MG</t>
  </si>
  <si>
    <t>TBL 60X5MG</t>
  </si>
  <si>
    <t>CYTEAL</t>
  </si>
  <si>
    <t>LIQ 1X500ML</t>
  </si>
  <si>
    <t>DASSELTA 5 MG</t>
  </si>
  <si>
    <t>POR TBL FLM 120X500MG</t>
  </si>
  <si>
    <t>DIMEXOL</t>
  </si>
  <si>
    <t>DITROPAN</t>
  </si>
  <si>
    <t>TBL 30X5MG</t>
  </si>
  <si>
    <t>EBIXA 10 MG</t>
  </si>
  <si>
    <t>POR TBL FLM 56X10MG</t>
  </si>
  <si>
    <t>TBL FLM 98X10MG</t>
  </si>
  <si>
    <t>ELICEA 20 MG</t>
  </si>
  <si>
    <t>POR TBL FLM 28X20MG</t>
  </si>
  <si>
    <t>ELICEA 5 MG</t>
  </si>
  <si>
    <t>ENDIARON</t>
  </si>
  <si>
    <t>TBL OBD 20X250MG</t>
  </si>
  <si>
    <t>FEVARIN 50</t>
  </si>
  <si>
    <t>TBL FLM 30X50MG</t>
  </si>
  <si>
    <t>POR TBL NOB 98X100MG</t>
  </si>
  <si>
    <t>LANZUL</t>
  </si>
  <si>
    <t>CPS 28X30MG</t>
  </si>
  <si>
    <t>LIPOBASE</t>
  </si>
  <si>
    <t>CRM 100G</t>
  </si>
  <si>
    <t>LITHIUM CARBONICUM SLOVAKOFARMA</t>
  </si>
  <si>
    <t>TBL 100X300MG</t>
  </si>
  <si>
    <t>LOKREN 20 MG</t>
  </si>
  <si>
    <t>MEDRACET 37,5 MG/325 MG</t>
  </si>
  <si>
    <t>MOTILIUM</t>
  </si>
  <si>
    <t>MYDOCALM 150MG</t>
  </si>
  <si>
    <t>TBL OBD 30X150MG</t>
  </si>
  <si>
    <t>NEUROL 1.0</t>
  </si>
  <si>
    <t>TBL 30X1MG</t>
  </si>
  <si>
    <t>PRAGIOLA 25MG</t>
  </si>
  <si>
    <t>POR CPS DUR 56X25MG</t>
  </si>
  <si>
    <t>75MG CPS DUR 84</t>
  </si>
  <si>
    <t>PRESTARIUM NEO COMBI 10 MG/2,5 MG</t>
  </si>
  <si>
    <t>PROSULPIN 200 MG</t>
  </si>
  <si>
    <t>POR TBL NOB 60X200MG</t>
  </si>
  <si>
    <t>TBL 60X50MG</t>
  </si>
  <si>
    <t>PROTHIADEN</t>
  </si>
  <si>
    <t>DRG 30X25MG</t>
  </si>
  <si>
    <t>ROSEMIG SPRINTAB 50 MG</t>
  </si>
  <si>
    <t>POR TBL SUS 6X50MG II</t>
  </si>
  <si>
    <t>STRATTERA 60 MG</t>
  </si>
  <si>
    <t>POR CPS DUR 28X60MG</t>
  </si>
  <si>
    <t>STRATTERA 80 MG</t>
  </si>
  <si>
    <t>POR CPS DUR 28X80MG</t>
  </si>
  <si>
    <t>TRIPLIXAM 10 MG/2,5 MG/10 MG</t>
  </si>
  <si>
    <t>TRITACE 5</t>
  </si>
  <si>
    <t>TRITTICO PROLONG 150 MG TABLETY S PRODLOUŽENÝM UVO</t>
  </si>
  <si>
    <t>POR TBL PRO 14X150MG</t>
  </si>
  <si>
    <t>TRITTICO PROLONG 300 MG TABLETY S PRODLOUŽENÝM UVO</t>
  </si>
  <si>
    <t>POR TBL PRO 30X300MG</t>
  </si>
  <si>
    <t>TRUND 1000 MG POTAHOVANÉ TABLETY</t>
  </si>
  <si>
    <t>POR TBL FLM 100X1000MG</t>
  </si>
  <si>
    <t>TRUND 250 MG POTAHOVANÉ TABLETY</t>
  </si>
  <si>
    <t>POR TBL FLM 50X250MG</t>
  </si>
  <si>
    <t>POR TBL FLM 90X10MG</t>
  </si>
  <si>
    <t>VALDOXAN 25 MG</t>
  </si>
  <si>
    <t>POR TBL FLM 28X25MG</t>
  </si>
  <si>
    <t>POR CPS PRO 90X150MG</t>
  </si>
  <si>
    <t>VIDONORM 4 MG/5 MG TABLETY</t>
  </si>
  <si>
    <t>ZEBINIX 800 MG</t>
  </si>
  <si>
    <t>POR TBL NOB 30X800MG II</t>
  </si>
  <si>
    <t>ZOLOFT 100MG</t>
  </si>
  <si>
    <t>TBL OBD 28X100MG</t>
  </si>
  <si>
    <t>BELOGENT MAST</t>
  </si>
  <si>
    <t>UNG 1X30GM</t>
  </si>
  <si>
    <t>ABILIFY MAINTENA 400 MG</t>
  </si>
  <si>
    <t>INJ PSU LQF PRO 1X400MG+2ML</t>
  </si>
  <si>
    <t>ACIDUM FOLICUM LECIVA</t>
  </si>
  <si>
    <t>DRG 30X10MG</t>
  </si>
  <si>
    <t>AESCIN-TEVA</t>
  </si>
  <si>
    <t>POR TBL ENT 90X20MG</t>
  </si>
  <si>
    <t>AFONILUM SR 250 MG</t>
  </si>
  <si>
    <t>CPS 50X250MG</t>
  </si>
  <si>
    <t>100MG TBL NOB 100</t>
  </si>
  <si>
    <t>AMBROSAN 15 MG/5 ML SIRUP</t>
  </si>
  <si>
    <t>POR SIR 1X100ML/300MG</t>
  </si>
  <si>
    <t>AMBROSAN 60 MG</t>
  </si>
  <si>
    <t>POR TBL NOB 20X60MG</t>
  </si>
  <si>
    <t>ANAFRANIL 25</t>
  </si>
  <si>
    <t>TBL OBD 30X25MG</t>
  </si>
  <si>
    <t>TBL 15X100MG</t>
  </si>
  <si>
    <t>POR TBL NOB 30X100MG</t>
  </si>
  <si>
    <t>BELAKNE 0,1% KRÉM</t>
  </si>
  <si>
    <t>DRM CRM 1X30GM/30MG</t>
  </si>
  <si>
    <t>BISOPROLOL MYLAN</t>
  </si>
  <si>
    <t>10MG TBL FLM 30</t>
  </si>
  <si>
    <t>CALCICHEW D3</t>
  </si>
  <si>
    <t>CTB 60</t>
  </si>
  <si>
    <t>CALTRATE 600 MG/400 IU D3 POTAHOVANÁ TABLETA</t>
  </si>
  <si>
    <t>POR TBL FLM 90</t>
  </si>
  <si>
    <t>Carbosorb tbl.20-blistr</t>
  </si>
  <si>
    <t>CIPRALEX OROTAB 20 MG</t>
  </si>
  <si>
    <t>POR TBL DIS 30X20MG</t>
  </si>
  <si>
    <t>COAXIL</t>
  </si>
  <si>
    <t>TBL OBD 90X12.5MG</t>
  </si>
  <si>
    <t>CODEIN SLOVAKOFARMA 30MG</t>
  </si>
  <si>
    <t>TBL 10X30MG-BLISTR</t>
  </si>
  <si>
    <t>CORBILTA 100 MG/25 MG/200 MG</t>
  </si>
  <si>
    <t>POR TBL FLM 100</t>
  </si>
  <si>
    <t>TBL OBD 30</t>
  </si>
  <si>
    <t>DICLOFENAC DUO PHARMASWISS 75 MG</t>
  </si>
  <si>
    <t>POR CPS RDR 30X75MG</t>
  </si>
  <si>
    <t>EBRANTIL 30 RETARD</t>
  </si>
  <si>
    <t>POR CPS PRO 50X30MG</t>
  </si>
  <si>
    <t>ESOPREX OROTAB</t>
  </si>
  <si>
    <t>10MG POR TBL DIS 30</t>
  </si>
  <si>
    <t>EUPHYLLIN CR N 100</t>
  </si>
  <si>
    <t>100MG CPS PRO 50</t>
  </si>
  <si>
    <t>EUPHYLLIN CR N 300</t>
  </si>
  <si>
    <t>POR CPS PRO 50X300MG</t>
  </si>
  <si>
    <t>EUTHYROX 75</t>
  </si>
  <si>
    <t>TBL 100X75RG</t>
  </si>
  <si>
    <t>EUTHYROX 88 MIKROGRAMŮ</t>
  </si>
  <si>
    <t>POR TBL NOB 100X88RG II</t>
  </si>
  <si>
    <t>EXPLEMED RAPID</t>
  </si>
  <si>
    <t>10MG POR TBL DIS 28</t>
  </si>
  <si>
    <t>15MG POR TBL DIS 28</t>
  </si>
  <si>
    <t>FEVARIN 100</t>
  </si>
  <si>
    <t>POR TBL FLM 30X100MG</t>
  </si>
  <si>
    <t>FLAVOBION</t>
  </si>
  <si>
    <t>70MG TBL FLM 50</t>
  </si>
  <si>
    <t>FOKUSIN</t>
  </si>
  <si>
    <t>POR CPS RDR30X0.4MG</t>
  </si>
  <si>
    <t>FORMANO</t>
  </si>
  <si>
    <t>INH PLV CPS 60X12RG</t>
  </si>
  <si>
    <t>INJ SOL 10X0.8ML</t>
  </si>
  <si>
    <t>INJ SOL 10X0.3ML</t>
  </si>
  <si>
    <t>INJ SOL 10X0.4ML</t>
  </si>
  <si>
    <t>FURON</t>
  </si>
  <si>
    <t>FURORESE 125</t>
  </si>
  <si>
    <t>TBL 30X125MG</t>
  </si>
  <si>
    <t>GEFIN</t>
  </si>
  <si>
    <t>5MG TBL FLM 100</t>
  </si>
  <si>
    <t>GLUKÓZA 40 BRAUN</t>
  </si>
  <si>
    <t>INF 20X10ML-PLA.AMP</t>
  </si>
  <si>
    <t>GUAJACURAN</t>
  </si>
  <si>
    <t>DRG 30X200MG-BLISTR</t>
  </si>
  <si>
    <t>POR CPS ETD 28X20MG</t>
  </si>
  <si>
    <t>HYDROCHLOROTHIAZID LECIVA</t>
  </si>
  <si>
    <t>TBL 20X25MG</t>
  </si>
  <si>
    <t>IBALGIN 400 TBL 36</t>
  </si>
  <si>
    <t xml:space="preserve">POR TBL FLM 36X400MG </t>
  </si>
  <si>
    <t>IBALGIN KRÉM 100G</t>
  </si>
  <si>
    <t xml:space="preserve">DRM CRM 1X100GM </t>
  </si>
  <si>
    <t>IBALGIN KRÉM 50G</t>
  </si>
  <si>
    <t>DRM CRM 1X50GM</t>
  </si>
  <si>
    <t>INVEGA 3 MG</t>
  </si>
  <si>
    <t>POR TBL PRO 30X3MG</t>
  </si>
  <si>
    <t>ISOPTIN 40 MG</t>
  </si>
  <si>
    <t>POR TBL FLM 50X40MG</t>
  </si>
  <si>
    <t>KALIUM CHLORATUM LECIVA 7.5%</t>
  </si>
  <si>
    <t>INJ 5X10ML 7.5%</t>
  </si>
  <si>
    <t>KINITO 50 MG, POTAHOVANÉ TABLETY</t>
  </si>
  <si>
    <t>POR TBL FLM 40X50MG</t>
  </si>
  <si>
    <t>CPS 56X30MG</t>
  </si>
  <si>
    <t>LANZUL 15 MG</t>
  </si>
  <si>
    <t>POR CPS ETD 28X15MG</t>
  </si>
  <si>
    <t>LEPONEX 100MG</t>
  </si>
  <si>
    <t>TBL 50X100MG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</si>
  <si>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</si>
  <si>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</si>
  <si>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</si>
  <si>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</si>
  <si>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</si>
  <si>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</si>
  <si>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</si>
  <si>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</si>
  <si>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</si>
  <si>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</si>
  <si>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LIPERTANCE 20 MG/10 MG/5 MG</t>
  </si>
  <si>
    <t>TBL FLM 30X20MG/10MG/5MG I</t>
  </si>
  <si>
    <t>LOCOID LIPOCREAM 0,1%</t>
  </si>
  <si>
    <t>CRM 1X30GM 0.1%</t>
  </si>
  <si>
    <t>LOZAP 50 ZENTIVA</t>
  </si>
  <si>
    <t>POR TBL FLM 30X50MG</t>
  </si>
  <si>
    <t>MADOPAR HBS</t>
  </si>
  <si>
    <t>POR CPS DUR30X125MG</t>
  </si>
  <si>
    <t>MAGNOSOLV</t>
  </si>
  <si>
    <t>GRA 30X6.1GM(SACKY)</t>
  </si>
  <si>
    <t>MEDROL</t>
  </si>
  <si>
    <t>4MG TBL NOB 30 II</t>
  </si>
  <si>
    <t>MIRTAZAPIN ORION 30 MG</t>
  </si>
  <si>
    <t>NEUROL 0.5</t>
  </si>
  <si>
    <t>POR TBL NOB30X0.5MG</t>
  </si>
  <si>
    <t xml:space="preserve">NORTRILEN 25MG </t>
  </si>
  <si>
    <t>TBL FLM 50 II</t>
  </si>
  <si>
    <t>INJ 10X2ML/1000MG</t>
  </si>
  <si>
    <t>OLANZAPIN MYLAN 10 MG</t>
  </si>
  <si>
    <t>PERINDOPRIL MYLAN</t>
  </si>
  <si>
    <t>4MG TBL NOB 30</t>
  </si>
  <si>
    <t>PREGABALIN MYLAN</t>
  </si>
  <si>
    <t>75MG CPS DUR 56</t>
  </si>
  <si>
    <t>PRESID 5 MG</t>
  </si>
  <si>
    <t>TBL RET 30X5MG</t>
  </si>
  <si>
    <t>PRESTANCE 10 MG/5 MG</t>
  </si>
  <si>
    <t>PRESTANCE 5 MG/5 MG</t>
  </si>
  <si>
    <t>PRESTARIUM NEO COMBI 5mg/1,25mg</t>
  </si>
  <si>
    <t>PRESTARIUM NEO FORTE</t>
  </si>
  <si>
    <t>PROSULPIN</t>
  </si>
  <si>
    <t>RAMIPRIL ACTAVIS</t>
  </si>
  <si>
    <t>2,5MG TBL NOB 30</t>
  </si>
  <si>
    <t>RAMIZEK</t>
  </si>
  <si>
    <t>10MG/5MG CPS DUR 28</t>
  </si>
  <si>
    <t>RANITAL</t>
  </si>
  <si>
    <t>TBL 30X150MG</t>
  </si>
  <si>
    <t>RECOXA 15</t>
  </si>
  <si>
    <t>POR TBL NOB20X15MG</t>
  </si>
  <si>
    <t>RORENDO ORO TAB 0,5 MG</t>
  </si>
  <si>
    <t>POR TBL DIS 30X0,5MG</t>
  </si>
  <si>
    <t>ROSUMOP 20 MG</t>
  </si>
  <si>
    <t>RYTMONORM 150 MG</t>
  </si>
  <si>
    <t>TBL FLM 100X150MG</t>
  </si>
  <si>
    <t>SANORIN EMULSIO</t>
  </si>
  <si>
    <t>GTT NAS 10ML 0.1%</t>
  </si>
  <si>
    <t>SENNA LIST LEROS</t>
  </si>
  <si>
    <t>POR SPC 20X1GM(SÁČKY)</t>
  </si>
  <si>
    <t>STOPTUSSIN</t>
  </si>
  <si>
    <t>POR GTT SOL 1X25ML</t>
  </si>
  <si>
    <t>STRATTERA 40 MG</t>
  </si>
  <si>
    <t>POR CPS DUR 28X40MG</t>
  </si>
  <si>
    <t>TEBOKAN 40 MG</t>
  </si>
  <si>
    <t>POR TBL FLM100X40MG</t>
  </si>
  <si>
    <t>TRIAMCINOLON TEVA</t>
  </si>
  <si>
    <t>DRM EML 1X30GM</t>
  </si>
  <si>
    <t>VELAXIN 50 MG</t>
  </si>
  <si>
    <t>POR TBLNOB60X50MG</t>
  </si>
  <si>
    <t>VESSEL DUE F</t>
  </si>
  <si>
    <t>250SU CPS MOL 50</t>
  </si>
  <si>
    <t>WARFARIN</t>
  </si>
  <si>
    <t>TBL 100X5MG</t>
  </si>
  <si>
    <t>WARFARIN PMCS 5 MG</t>
  </si>
  <si>
    <t>POR TBL NOB 100X5MG</t>
  </si>
  <si>
    <t>WELLBUTRIN SR</t>
  </si>
  <si>
    <t>POR TBL PRO30X150MG</t>
  </si>
  <si>
    <t>POR TBL PRO60X150MG</t>
  </si>
  <si>
    <t>XEPLION 100 MG - psych. ambulance</t>
  </si>
  <si>
    <t>INJ SUS PRO 1X100MG+2JEHLY</t>
  </si>
  <si>
    <t>Xeplion 150 mg inj. - psych. lůžka</t>
  </si>
  <si>
    <t>ZELDOX 60 MG</t>
  </si>
  <si>
    <t>CPS 30X60MG</t>
  </si>
  <si>
    <t>ZINERYT</t>
  </si>
  <si>
    <t>LOT 1X30ML</t>
  </si>
  <si>
    <t>ZYPADHERA 300 MG</t>
  </si>
  <si>
    <t>INJ PLQ SUS PRO 1X300MG</t>
  </si>
  <si>
    <t>NUTRIDRINK BALÍČEK 5+1</t>
  </si>
  <si>
    <t>POR SOL 6X200ML</t>
  </si>
  <si>
    <t>NUTRIDRINK CREME S PŘÍCHUTÍ ČOKOLÁDOVOU</t>
  </si>
  <si>
    <t>POR SOL 4X125GM</t>
  </si>
  <si>
    <t>NUTRIDRINK CREME S PŘÍCHUTÍ VANILKOVOU</t>
  </si>
  <si>
    <t>NUTRIDRINK PROTEIN S PŘÍCHUTÍ LESNÍHO OVOCE</t>
  </si>
  <si>
    <t>NUTRIDRINK S PŘÍCHUTÍ ČOKOLÁDOVOU</t>
  </si>
  <si>
    <t>NUTRIDRINK S PŘÍCHUTÍ JAHODOVOU</t>
  </si>
  <si>
    <t>POR SOL 1X200ML</t>
  </si>
  <si>
    <t>NUTRIDRINK S PŘÍCHUTÍ VANILKOVOU</t>
  </si>
  <si>
    <t>AMOKSIKLAV 1G</t>
  </si>
  <si>
    <t>TBL OBD 14X1GM</t>
  </si>
  <si>
    <t>BELOGENT KRÉM</t>
  </si>
  <si>
    <t>CRM 1X30GM</t>
  </si>
  <si>
    <t>FUROLIN TABLETY</t>
  </si>
  <si>
    <t>IALUGEN PLUS</t>
  </si>
  <si>
    <t>EXT 10KS(10X10CM)</t>
  </si>
  <si>
    <t>CRM 1X20GM</t>
  </si>
  <si>
    <t>AFLUDITEN 25 MG/ML</t>
  </si>
  <si>
    <t>INJ SOL 5X1ML/25MG</t>
  </si>
  <si>
    <t>ANDROCUR DEPOT</t>
  </si>
  <si>
    <t>INJ SOL 3X3ML/300MG</t>
  </si>
  <si>
    <t>CARBOTOX</t>
  </si>
  <si>
    <t>TBL 20 - BLISTR</t>
  </si>
  <si>
    <t>CISORDINOL DEPOT(CLOPIXOL DEP.)</t>
  </si>
  <si>
    <t>INJ 10X1ML/200MG</t>
  </si>
  <si>
    <t>FLUANXOL DEPOT</t>
  </si>
  <si>
    <t>INJ 10X2ML/40MG</t>
  </si>
  <si>
    <t>HALOPERIDOL DECANOAT</t>
  </si>
  <si>
    <t>INJ 5X1ML/50MG</t>
  </si>
  <si>
    <t>MAGNESIUM SULFURICUM BIOTIKA</t>
  </si>
  <si>
    <t>INJ 5X10ML 10%</t>
  </si>
  <si>
    <t>RISPERDAL CONSTA 25 MG - psych. ambulance</t>
  </si>
  <si>
    <t>INJ PSU LQF 25MG ALARIS</t>
  </si>
  <si>
    <t>RISPERDAL CONSTA 50 MG - psych. ambulance</t>
  </si>
  <si>
    <t>INJ PSU LQF 50MG ALARIS</t>
  </si>
  <si>
    <t>TREVICTA 350MG</t>
  </si>
  <si>
    <t>INJ SUS PRO 1X1,75ML+2J</t>
  </si>
  <si>
    <t>VENTOLIN INHALER N</t>
  </si>
  <si>
    <t>INHSUSPSS200X100RG</t>
  </si>
  <si>
    <t xml:space="preserve">ZYPADHERA 210 MG </t>
  </si>
  <si>
    <t>INJ PLQ SUS PRO 1+1X3ML</t>
  </si>
  <si>
    <t>ZYPADHERA 405 MG</t>
  </si>
  <si>
    <t>INJ PLQ SUS PRO 1X405MG</t>
  </si>
  <si>
    <t>KL METHADON 0,5% 500g</t>
  </si>
  <si>
    <t>KL OBAL</t>
  </si>
  <si>
    <t>lékovky, kelímky</t>
  </si>
  <si>
    <t>KL SIGNATURY</t>
  </si>
  <si>
    <t>PARALEN PLUS</t>
  </si>
  <si>
    <t>TBL OBD 24</t>
  </si>
  <si>
    <t>RELPAX 80MG</t>
  </si>
  <si>
    <t>TBL OBD 2X80MG (AC)</t>
  </si>
  <si>
    <t>Xeplion 75 mg inj. - psych. ambulance</t>
  </si>
  <si>
    <t>1813 - PSY: lůžkové oddělení 32B</t>
  </si>
  <si>
    <t>1812 - PSY: lůžkové oddělení 32C + krizové centrum</t>
  </si>
  <si>
    <t>1811 - PSY: lůžkové oddělení 32A</t>
  </si>
  <si>
    <t>1821 - PSY: ambulance</t>
  </si>
  <si>
    <t>A02BA02 - RANITIDIN</t>
  </si>
  <si>
    <t>A02BC02 - PANTOPRAZOL</t>
  </si>
  <si>
    <t>A02BC03 - LANSOPRAZOL</t>
  </si>
  <si>
    <t>A10BB12 - GLIMEPIRID</t>
  </si>
  <si>
    <t>B01AA03 - WARFARIN</t>
  </si>
  <si>
    <t>B01AB06 - NADROPARIN</t>
  </si>
  <si>
    <t>B01AC04 - KLOPIDOGREL</t>
  </si>
  <si>
    <t>C01BC03 - PROPAFENON</t>
  </si>
  <si>
    <t>C01EB17 - IVABRADIN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</si>
  <si>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</si>
  <si>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</si>
  <si>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</si>
  <si>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</si>
  <si>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</si>
  <si>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</si>
  <si>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</si>
  <si>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C08CA13 - LERKANIDIPIN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</si>
  <si>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</si>
  <si>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</si>
  <si>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</si>
  <si>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</si>
  <si>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</si>
  <si>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C09BB07 - RAMIPRIL A AMLODIPIN</t>
  </si>
  <si>
    <t>C09CA01 - LOSARTAN</t>
  </si>
  <si>
    <t>C09DA01 - LOSARTAN A DIURETIKA</t>
  </si>
  <si>
    <t>C09DA03 - VALSARTAN A DIURETIKA</t>
  </si>
  <si>
    <t>C09DA07 - TELMISARTAN A DIURETIKA</t>
  </si>
  <si>
    <t>C10AA05 - ATORVASTATIN</t>
  </si>
  <si>
    <t>C10AA07 - ROSUVASTATIN</t>
  </si>
  <si>
    <t>C10AB05 - FENOFIBRÁT</t>
  </si>
  <si>
    <t>G04CA02 - TAMSULOSIN</t>
  </si>
  <si>
    <t>G04CB01 - FINASTERID</t>
  </si>
  <si>
    <t>H02AB04 - METHYLPREDNISOLON</t>
  </si>
  <si>
    <t>J01DC02 - CEFUROXIM</t>
  </si>
  <si>
    <t>M01AC06 - MELOXIKAM</t>
  </si>
  <si>
    <t>M01AX17 - NIMESULID</t>
  </si>
  <si>
    <t>M04AA01 - ALOPURINOL</t>
  </si>
  <si>
    <t>N02BB02 - SODNÁ SŮL METAMIZOLU</t>
  </si>
  <si>
    <t>N02CC01 - SUMATRIPTAN</t>
  </si>
  <si>
    <t>N03AG01 - KYSELINA VALPROOVÁ</t>
  </si>
  <si>
    <t>N03AX09 - LAMOTRIGIN</t>
  </si>
  <si>
    <t>N03AX14 - LEVETIRACETAM</t>
  </si>
  <si>
    <t>N03AX16 - PREGABALIN</t>
  </si>
  <si>
    <t>N04BC04 - ROPINIROL</t>
  </si>
  <si>
    <t>N05AE04 - ZIPRASIDON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</si>
  <si>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</si>
  <si>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</si>
  <si>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</si>
  <si>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</si>
  <si>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</si>
  <si>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</si>
  <si>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</si>
  <si>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</si>
  <si>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</si>
  <si>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</si>
  <si>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</si>
  <si>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</si>
  <si>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</si>
  <si>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</si>
  <si>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N06DA02 - DONEPEZIL</t>
  </si>
  <si>
    <t>R01AD09 - MOMETASON</t>
  </si>
  <si>
    <t>R03AC02 - SALBUTAMOL</t>
  </si>
  <si>
    <t>R05CB06 - AMBROXOL</t>
  </si>
  <si>
    <t>R06AE07 - CETIRIZIN</t>
  </si>
  <si>
    <t>R06AE09 - LEVOCETIRIZIN</t>
  </si>
  <si>
    <t>R06AX27 - DESLORATADIN</t>
  </si>
  <si>
    <t>V06XX - POTRAVINY PRO ZVLÁŠTNÍ LÉKAŘSKÉ ÚČELY (PZLÚ)</t>
  </si>
  <si>
    <t>N05AX12 - ARIPIPRAZOL</t>
  </si>
  <si>
    <t>C09BX01 - PERINDOPRIL, AMLODIPIN A INDAPAMID</t>
  </si>
  <si>
    <t>A03FA07 - ITOPRIDUM</t>
  </si>
  <si>
    <t>N02AJ13 - TRAMADOL A PARACETAMOL</t>
  </si>
  <si>
    <t>J01CR02 - AMOXICILIN A  INHIBITOR BETA-LAKTAMASY</t>
  </si>
  <si>
    <t>A06AD11 - LAKTULOSA</t>
  </si>
  <si>
    <t>H03AA01 - SODNÁ SŮL LEVOTHYROXINU</t>
  </si>
  <si>
    <t>A02BC02</t>
  </si>
  <si>
    <t>214433</t>
  </si>
  <si>
    <t>CONTROLOC</t>
  </si>
  <si>
    <t>20MG TBL ENT 28 I</t>
  </si>
  <si>
    <t>A06AD11</t>
  </si>
  <si>
    <t>215715</t>
  </si>
  <si>
    <t>667G/L POR SOL 1X500ML II</t>
  </si>
  <si>
    <t>A10BB12</t>
  </si>
  <si>
    <t>163077</t>
  </si>
  <si>
    <t>AMARYL</t>
  </si>
  <si>
    <t>2MG TBL NOB 30</t>
  </si>
  <si>
    <t>B01AB06</t>
  </si>
  <si>
    <t>213489</t>
  </si>
  <si>
    <t>9500IU/ML INJ SOL ISP 10X0,6ML</t>
  </si>
  <si>
    <t>213490</t>
  </si>
  <si>
    <t>9500IU/ML INJ SOL ISP 10X1ML</t>
  </si>
  <si>
    <t>B01AC04</t>
  </si>
  <si>
    <t>149480</t>
  </si>
  <si>
    <t>ZYLLT</t>
  </si>
  <si>
    <t>75MG TBL FLM 28</t>
  </si>
  <si>
    <t>C01EB17</t>
  </si>
  <si>
    <t>224671</t>
  </si>
  <si>
    <t>C02AC05</t>
  </si>
  <si>
    <t>16923</t>
  </si>
  <si>
    <t>MOXOSTAD</t>
  </si>
  <si>
    <t>0,3MG TBL FLM 30</t>
  </si>
  <si>
    <t>C03CA01</t>
  </si>
  <si>
    <t>56804</t>
  </si>
  <si>
    <t>40MG TBL NOB 50</t>
  </si>
  <si>
    <t>C05BA01</t>
  </si>
  <si>
    <t>100308</t>
  </si>
  <si>
    <t>300MG/100G CRM 40G</t>
  </si>
  <si>
    <t>C07AB02</t>
  </si>
  <si>
    <t>32225</t>
  </si>
  <si>
    <t>BETALOC ZOK</t>
  </si>
  <si>
    <t>25MG TBL PRO 28</t>
  </si>
  <si>
    <t>C07AB07</t>
  </si>
  <si>
    <t>158692</t>
  </si>
  <si>
    <t>5MG TBL FLM 30</t>
  </si>
  <si>
    <t>199671</t>
  </si>
  <si>
    <t>BISOPROLOL PMCS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</si>
  <si>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</si>
  <si>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</si>
  <si>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</si>
  <si>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</si>
  <si>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</si>
  <si>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</si>
  <si>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</si>
  <si>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</si>
  <si>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</si>
  <si>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C08DA01</t>
  </si>
  <si>
    <t>215964</t>
  </si>
  <si>
    <t>ISOPTIN SR</t>
  </si>
  <si>
    <t>240MG TBL PRO 30</t>
  </si>
  <si>
    <t>C09AA04</t>
  </si>
  <si>
    <t>101205</t>
  </si>
  <si>
    <t>C09AA05</t>
  </si>
  <si>
    <t>56976</t>
  </si>
  <si>
    <t>TRITACE</t>
  </si>
  <si>
    <t>2,5MG TBL NOB 20</t>
  </si>
  <si>
    <t>C09BA04</t>
  </si>
  <si>
    <t>126031</t>
  </si>
  <si>
    <t>PRENEWEL</t>
  </si>
  <si>
    <t>4MG/1,25MG TBL NOB 30 II</t>
  </si>
  <si>
    <t>C09BX01</t>
  </si>
  <si>
    <t>190958</t>
  </si>
  <si>
    <t>TRIPLIXAM</t>
  </si>
  <si>
    <t>5MG/1,25MG/5MG TBL FLM 30</t>
  </si>
  <si>
    <t>190963</t>
  </si>
  <si>
    <t>5MG/1,25MG/10MG TBL FLM 30</t>
  </si>
  <si>
    <t>190968</t>
  </si>
  <si>
    <t>10MG/2,5MG/5MG TBL FLM 30</t>
  </si>
  <si>
    <t>C09DA01</t>
  </si>
  <si>
    <t>15316</t>
  </si>
  <si>
    <t>50MG/12,5MG TBL FLM 30</t>
  </si>
  <si>
    <t>C09DA03</t>
  </si>
  <si>
    <t>134270</t>
  </si>
  <si>
    <t>VALSACOMBI</t>
  </si>
  <si>
    <t>80MG/12,5MG TBL FLM 28</t>
  </si>
  <si>
    <t>C09DA07</t>
  </si>
  <si>
    <t>189657</t>
  </si>
  <si>
    <t>TELMISARTAN/HYDROCHLOROTHIAZID SANDOZ</t>
  </si>
  <si>
    <t>80MG/12,5MG TBL FLM 30</t>
  </si>
  <si>
    <t>C10AA05</t>
  </si>
  <si>
    <t>148306</t>
  </si>
  <si>
    <t>50309</t>
  </si>
  <si>
    <t>10MG TBL FLM 30X1</t>
  </si>
  <si>
    <t>50316</t>
  </si>
  <si>
    <t>20MG TBL FLM 30X1</t>
  </si>
  <si>
    <t>C10AA07</t>
  </si>
  <si>
    <t>145551</t>
  </si>
  <si>
    <t>ROSUMOP</t>
  </si>
  <si>
    <t>C10AB05</t>
  </si>
  <si>
    <t>207098</t>
  </si>
  <si>
    <t>267MG CPS DUR 30</t>
  </si>
  <si>
    <t>H03AA01</t>
  </si>
  <si>
    <t>147466</t>
  </si>
  <si>
    <t>EUTHYROX</t>
  </si>
  <si>
    <t>137MCG TBL NOB 100 II</t>
  </si>
  <si>
    <t>69189</t>
  </si>
  <si>
    <t>50MCG TBL NOB 100</t>
  </si>
  <si>
    <t>J01CR02</t>
  </si>
  <si>
    <t>203097</t>
  </si>
  <si>
    <t>875MG/125MG TBL FLM 21</t>
  </si>
  <si>
    <t>85525</t>
  </si>
  <si>
    <t>AMOKSIKLAV 625 MG</t>
  </si>
  <si>
    <t>500MG/125MG TBL FLM 21</t>
  </si>
  <si>
    <t>J01DC02</t>
  </si>
  <si>
    <t>169033</t>
  </si>
  <si>
    <t>XORIMAX</t>
  </si>
  <si>
    <t>500MG TBL FLM 16</t>
  </si>
  <si>
    <t>M04AA01</t>
  </si>
  <si>
    <t>127272</t>
  </si>
  <si>
    <t>N02BB02</t>
  </si>
  <si>
    <t>55823</t>
  </si>
  <si>
    <t>NOVALGIN TABLETY</t>
  </si>
  <si>
    <t>500MG TBL FLM 20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</si>
  <si>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</si>
  <si>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</si>
  <si>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</si>
  <si>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</si>
  <si>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</si>
  <si>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</si>
  <si>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</si>
  <si>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92587</t>
  </si>
  <si>
    <t>500MG TBL RET 30</t>
  </si>
  <si>
    <t>N03AX09</t>
  </si>
  <si>
    <t>151056</t>
  </si>
  <si>
    <t>LAMICTAL</t>
  </si>
  <si>
    <t>100MG TBL NOB 42</t>
  </si>
  <si>
    <t>17135</t>
  </si>
  <si>
    <t>25MG TBL NOB 42</t>
  </si>
  <si>
    <t>17139</t>
  </si>
  <si>
    <t>50MG TBL NOB 42</t>
  </si>
  <si>
    <t>N03AX14</t>
  </si>
  <si>
    <t>174700</t>
  </si>
  <si>
    <t>TRUND</t>
  </si>
  <si>
    <t>500MG TBL FLM 100</t>
  </si>
  <si>
    <t>N03AX16</t>
  </si>
  <si>
    <t>210570</t>
  </si>
  <si>
    <t>N04BC04</t>
  </si>
  <si>
    <t>176189</t>
  </si>
  <si>
    <t>REQUIP-MODUTAB</t>
  </si>
  <si>
    <t>8MG TBL PRO 84 II</t>
  </si>
  <si>
    <t>N05AE04</t>
  </si>
  <si>
    <t>44637</t>
  </si>
  <si>
    <t>ZELDOX</t>
  </si>
  <si>
    <t>40MG CPS DUR 30</t>
  </si>
  <si>
    <t>44645</t>
  </si>
  <si>
    <t>80MG CPS DUR 30</t>
  </si>
  <si>
    <t>N05AH03</t>
  </si>
  <si>
    <t>201204</t>
  </si>
  <si>
    <t>OLANZAPIN MYLAN</t>
  </si>
  <si>
    <t>5MG POR TBL DIS 28</t>
  </si>
  <si>
    <t>201236</t>
  </si>
  <si>
    <t>N05AH04</t>
  </si>
  <si>
    <t>142865</t>
  </si>
  <si>
    <t>QUETIAPINE POLPHARMA</t>
  </si>
  <si>
    <t>25MG TBL FLM 3X10</t>
  </si>
  <si>
    <t>142866</t>
  </si>
  <si>
    <t>100MG TBL FLM 6X10</t>
  </si>
  <si>
    <t>142870</t>
  </si>
  <si>
    <t>200MG TBL FLM 6X10</t>
  </si>
  <si>
    <t>N05AL01</t>
  </si>
  <si>
    <t>54432</t>
  </si>
  <si>
    <t>50MG TBL NOB 30</t>
  </si>
  <si>
    <t>N05AL05</t>
  </si>
  <si>
    <t>197885</t>
  </si>
  <si>
    <t>AMISULPRID GENERICS</t>
  </si>
  <si>
    <t>50MG TBL NOB 90</t>
  </si>
  <si>
    <t>58172</t>
  </si>
  <si>
    <t>SOLIAN</t>
  </si>
  <si>
    <t>200MG TBL NOB 30</t>
  </si>
  <si>
    <t>N05AX08</t>
  </si>
  <si>
    <t>197227</t>
  </si>
  <si>
    <t>RISPERIDON FARMAX</t>
  </si>
  <si>
    <t>1MG TBL FLM 60</t>
  </si>
  <si>
    <t>197231</t>
  </si>
  <si>
    <t>2MG TBL FLM 60</t>
  </si>
  <si>
    <t>46965</t>
  </si>
  <si>
    <t>RISPERDAL</t>
  </si>
  <si>
    <t>N05AX12</t>
  </si>
  <si>
    <t>210789</t>
  </si>
  <si>
    <t>ARIPIPRAZOL MYLAN PHARMA</t>
  </si>
  <si>
    <t>28162</t>
  </si>
  <si>
    <t>ABILIFY</t>
  </si>
  <si>
    <t>10MG TBL NOB 28X1</t>
  </si>
  <si>
    <t>N05BA12</t>
  </si>
  <si>
    <t>91788</t>
  </si>
  <si>
    <t>NEUROL 0,25</t>
  </si>
  <si>
    <t>0,25MG TBL NOB 30</t>
  </si>
  <si>
    <t>N05CF02</t>
  </si>
  <si>
    <t>146899</t>
  </si>
  <si>
    <t>10MG TBL FLM 50</t>
  </si>
  <si>
    <t>N06AB04</t>
  </si>
  <si>
    <t>17425</t>
  </si>
  <si>
    <t>17431</t>
  </si>
  <si>
    <t>20MG TBL FLM 30</t>
  </si>
  <si>
    <t>N06AB05</t>
  </si>
  <si>
    <t>107847</t>
  </si>
  <si>
    <t>N06AB06</t>
  </si>
  <si>
    <t>53950</t>
  </si>
  <si>
    <t>ZOLOFT</t>
  </si>
  <si>
    <t>50MG TBL FLM 28</t>
  </si>
  <si>
    <t>N06AB10</t>
  </si>
  <si>
    <t>134502</t>
  </si>
  <si>
    <t>10MG TBL FLM 28</t>
  </si>
  <si>
    <t>134505</t>
  </si>
  <si>
    <t>N06AX11</t>
  </si>
  <si>
    <t>127778</t>
  </si>
  <si>
    <t>MIRZATEN ORO TAB</t>
  </si>
  <si>
    <t>30MG POR TBL DIS 30</t>
  </si>
  <si>
    <t>146079</t>
  </si>
  <si>
    <t>MIRTAZAPIN MYLAN</t>
  </si>
  <si>
    <t>45MG POR TBL DIS 30</t>
  </si>
  <si>
    <t>N06AX16</t>
  </si>
  <si>
    <t>115551</t>
  </si>
  <si>
    <t>VENLAFAXIN MYLAN</t>
  </si>
  <si>
    <t>75MG CPS PRO 30</t>
  </si>
  <si>
    <t>115562</t>
  </si>
  <si>
    <t>150MG CPS PRO 30</t>
  </si>
  <si>
    <t>N06DA02</t>
  </si>
  <si>
    <t>142150</t>
  </si>
  <si>
    <t>DONEPEZIL MYLAN</t>
  </si>
  <si>
    <t>147477</t>
  </si>
  <si>
    <t>148748</t>
  </si>
  <si>
    <t>41445</t>
  </si>
  <si>
    <t>YASNAL</t>
  </si>
  <si>
    <t>R01AD09</t>
  </si>
  <si>
    <t>170760</t>
  </si>
  <si>
    <t>MOMMOX</t>
  </si>
  <si>
    <t>0,05MG/DÁV NAS SPR SUS 140DÁV</t>
  </si>
  <si>
    <t>R06AE07</t>
  </si>
  <si>
    <t>66030</t>
  </si>
  <si>
    <t>R06AE09</t>
  </si>
  <si>
    <t>124343</t>
  </si>
  <si>
    <t>CEZERA</t>
  </si>
  <si>
    <t>5MG TBL FLM 30 I</t>
  </si>
  <si>
    <t>V06XX</t>
  </si>
  <si>
    <t>33850</t>
  </si>
  <si>
    <t>A02BC03</t>
  </si>
  <si>
    <t>17121</t>
  </si>
  <si>
    <t>30MG CPS DUR 28</t>
  </si>
  <si>
    <t>46980</t>
  </si>
  <si>
    <t>BETALOC SR</t>
  </si>
  <si>
    <t>200MG TBL PRO 100</t>
  </si>
  <si>
    <t>C07AB05</t>
  </si>
  <si>
    <t>49909</t>
  </si>
  <si>
    <t>LOKREN</t>
  </si>
  <si>
    <t>20MG TBL FLM 28</t>
  </si>
  <si>
    <t>158673</t>
  </si>
  <si>
    <t>2,5MG TBL FLM 30</t>
  </si>
  <si>
    <t>56981</t>
  </si>
  <si>
    <t>162008</t>
  </si>
  <si>
    <t>PRESTARIUM NEO COMBI</t>
  </si>
  <si>
    <t>10MG/2,5MG TBL FLM 30</t>
  </si>
  <si>
    <t>C09BB04</t>
  </si>
  <si>
    <t>178620</t>
  </si>
  <si>
    <t>VIDONORM</t>
  </si>
  <si>
    <t>4MG/5MG TBL NOB 30</t>
  </si>
  <si>
    <t>190973</t>
  </si>
  <si>
    <t>10MG/2,5MG/10MG TBL FLM 30</t>
  </si>
  <si>
    <t>50311</t>
  </si>
  <si>
    <t>10MG TBL FLM 90X1</t>
  </si>
  <si>
    <t>N02AJ13</t>
  </si>
  <si>
    <t>201290</t>
  </si>
  <si>
    <t>MEDRACET</t>
  </si>
  <si>
    <t>37,5MG/325MG TBL NOB 30</t>
  </si>
  <si>
    <t>N02CC01</t>
  </si>
  <si>
    <t>207050</t>
  </si>
  <si>
    <t>ROSEMIG SPRINTAB</t>
  </si>
  <si>
    <t>50MG TBL SUS 6 II</t>
  </si>
  <si>
    <t>151057</t>
  </si>
  <si>
    <t>100MG TBL NOB 98</t>
  </si>
  <si>
    <t>174681</t>
  </si>
  <si>
    <t>250MG TBL FLM 50</t>
  </si>
  <si>
    <t>174730</t>
  </si>
  <si>
    <t>1000MG TBL FLM 100</t>
  </si>
  <si>
    <t>210546</t>
  </si>
  <si>
    <t>211488</t>
  </si>
  <si>
    <t>PRAGIOLA</t>
  </si>
  <si>
    <t>25MG CPS DUR 56</t>
  </si>
  <si>
    <t>11149</t>
  </si>
  <si>
    <t>200MG TBL NOB 60</t>
  </si>
  <si>
    <t>11468</t>
  </si>
  <si>
    <t>50MG TBL NOB 60</t>
  </si>
  <si>
    <t>210792</t>
  </si>
  <si>
    <t>86656</t>
  </si>
  <si>
    <t>NEUROL 1,0</t>
  </si>
  <si>
    <t>1MG TBL NOB 30</t>
  </si>
  <si>
    <t>107848</t>
  </si>
  <si>
    <t>20MG TBL FLM 100</t>
  </si>
  <si>
    <t>53951</t>
  </si>
  <si>
    <t>100MG TBL FLM 28</t>
  </si>
  <si>
    <t>N06AB08</t>
  </si>
  <si>
    <t>215479</t>
  </si>
  <si>
    <t>FEVARIN</t>
  </si>
  <si>
    <t>50MG TBL FLM 30</t>
  </si>
  <si>
    <t>134508</t>
  </si>
  <si>
    <t>10MG TBL FLM 98</t>
  </si>
  <si>
    <t>134513</t>
  </si>
  <si>
    <t>135002</t>
  </si>
  <si>
    <t>142080</t>
  </si>
  <si>
    <t>150MG CPS PRO 90</t>
  </si>
  <si>
    <t>30508</t>
  </si>
  <si>
    <t>75MG TBL PRO 30</t>
  </si>
  <si>
    <t>40454</t>
  </si>
  <si>
    <t>150MG TBL PRO 30</t>
  </si>
  <si>
    <t>99600</t>
  </si>
  <si>
    <t>10MG TBL FLM 90</t>
  </si>
  <si>
    <t>R06AX27</t>
  </si>
  <si>
    <t>168836</t>
  </si>
  <si>
    <t>DASSELTA</t>
  </si>
  <si>
    <t>A02BA02</t>
  </si>
  <si>
    <t>91280</t>
  </si>
  <si>
    <t>150MG TBL FLM 30</t>
  </si>
  <si>
    <t>106344</t>
  </si>
  <si>
    <t>15MG CPS ETD 28</t>
  </si>
  <si>
    <t>17122</t>
  </si>
  <si>
    <t>30MG CPS DUR 56</t>
  </si>
  <si>
    <t>A03FA07</t>
  </si>
  <si>
    <t>166759</t>
  </si>
  <si>
    <t>KINITO</t>
  </si>
  <si>
    <t>50MG TBL FLM 40</t>
  </si>
  <si>
    <t>B01AA03</t>
  </si>
  <si>
    <t>192342</t>
  </si>
  <si>
    <t>WARFARIN PMCS</t>
  </si>
  <si>
    <t>5MG TBL NOB 100 I</t>
  </si>
  <si>
    <t>94114</t>
  </si>
  <si>
    <t>WARFARIN ORION</t>
  </si>
  <si>
    <t>5MG TBL NOB 100</t>
  </si>
  <si>
    <t>213485</t>
  </si>
  <si>
    <t>9500IU/ML INJ SOL ISP 10X0,8ML</t>
  </si>
  <si>
    <t>213487</t>
  </si>
  <si>
    <t>9500IU/ML INJ SOL ISP 10X0,3ML</t>
  </si>
  <si>
    <t>213494</t>
  </si>
  <si>
    <t>9500IU/ML INJ SOL ISP 10X0,4ML</t>
  </si>
  <si>
    <t>C01BC03</t>
  </si>
  <si>
    <t>215906</t>
  </si>
  <si>
    <t>RYTMONORM</t>
  </si>
  <si>
    <t>150MG TBL FLM 100</t>
  </si>
  <si>
    <t>56807</t>
  </si>
  <si>
    <t>125MG TBL NOB 30</t>
  </si>
  <si>
    <t>98219</t>
  </si>
  <si>
    <t>158711</t>
  </si>
  <si>
    <t>215966</t>
  </si>
  <si>
    <t>ISOPTIN</t>
  </si>
  <si>
    <t>40MG TBL FLM 50</t>
  </si>
  <si>
    <t>101227</t>
  </si>
  <si>
    <t>177322</t>
  </si>
  <si>
    <t>122685</t>
  </si>
  <si>
    <t>5MG/1,25MG TBL FLM 30</t>
  </si>
  <si>
    <t>124087</t>
  </si>
  <si>
    <t>PRESTANCE</t>
  </si>
  <si>
    <t>5MG/5MG TBL NOB 30</t>
  </si>
  <si>
    <t>124115</t>
  </si>
  <si>
    <t>10MG/5MG TBL NOB 30</t>
  </si>
  <si>
    <t>C09BB07</t>
  </si>
  <si>
    <t>197236</t>
  </si>
  <si>
    <t>C09CA01</t>
  </si>
  <si>
    <t>114065</t>
  </si>
  <si>
    <t>50MG TBL FLM 30 II</t>
  </si>
  <si>
    <t>145567</t>
  </si>
  <si>
    <t>G04CA02</t>
  </si>
  <si>
    <t>14439</t>
  </si>
  <si>
    <t>0,4MG CPS RDR 30</t>
  </si>
  <si>
    <t>G04CB01</t>
  </si>
  <si>
    <t>218523</t>
  </si>
  <si>
    <t>H02AB04</t>
  </si>
  <si>
    <t>40368</t>
  </si>
  <si>
    <t>4MG TBL NOB 30 I</t>
  </si>
  <si>
    <t>147454</t>
  </si>
  <si>
    <t>88MCG TBL NOB 100 II</t>
  </si>
  <si>
    <t>169714</t>
  </si>
  <si>
    <t>LETROX</t>
  </si>
  <si>
    <t>125MCG TBL NOB 100</t>
  </si>
  <si>
    <t>187425</t>
  </si>
  <si>
    <t>187427</t>
  </si>
  <si>
    <t>100MCG TBL NOB 100</t>
  </si>
  <si>
    <t>46692</t>
  </si>
  <si>
    <t>75MCG TBL NOB 100</t>
  </si>
  <si>
    <t>5951</t>
  </si>
  <si>
    <t>875MG/125MG TBL FLM 14</t>
  </si>
  <si>
    <t>M01AC06</t>
  </si>
  <si>
    <t>13281</t>
  </si>
  <si>
    <t>RECOXA</t>
  </si>
  <si>
    <t>15MG TBL NOB 20</t>
  </si>
  <si>
    <t>M01AX17</t>
  </si>
  <si>
    <t>12891</t>
  </si>
  <si>
    <t>100MG TBL NOB 15</t>
  </si>
  <si>
    <t>12892</t>
  </si>
  <si>
    <t>127263</t>
  </si>
  <si>
    <t>7981</t>
  </si>
  <si>
    <t>NOVALGIN INJEKCE</t>
  </si>
  <si>
    <t>500MG/ML INJ SOL 10X2ML</t>
  </si>
  <si>
    <t>210704</t>
  </si>
  <si>
    <t>44641</t>
  </si>
  <si>
    <t>60MG CPS DUR 30</t>
  </si>
  <si>
    <t>500764</t>
  </si>
  <si>
    <t>7387</t>
  </si>
  <si>
    <t>6618</t>
  </si>
  <si>
    <t>NEUROL 0,5</t>
  </si>
  <si>
    <t>0,5MG TBL NOB 30</t>
  </si>
  <si>
    <t>215481</t>
  </si>
  <si>
    <t>100MG TBL FLM 30</t>
  </si>
  <si>
    <t>185581</t>
  </si>
  <si>
    <t>191867</t>
  </si>
  <si>
    <t>CIPRALEX OROTAB</t>
  </si>
  <si>
    <t>20MG POR TBL DIS 30</t>
  </si>
  <si>
    <t>105846</t>
  </si>
  <si>
    <t>MIRTAZAPIN ORION</t>
  </si>
  <si>
    <t>23815</t>
  </si>
  <si>
    <t>VELAXIN</t>
  </si>
  <si>
    <t>50MG TBL NOB 60(6X10)</t>
  </si>
  <si>
    <t>R05CB06</t>
  </si>
  <si>
    <t>169211</t>
  </si>
  <si>
    <t>AMBROSAN</t>
  </si>
  <si>
    <t>15MG/5ML SIR 100ML</t>
  </si>
  <si>
    <t>200156</t>
  </si>
  <si>
    <t>60MG TBL NOB 20</t>
  </si>
  <si>
    <t>33750</t>
  </si>
  <si>
    <t>POR SOL 4X125G</t>
  </si>
  <si>
    <t>33751</t>
  </si>
  <si>
    <t>33847</t>
  </si>
  <si>
    <t>33848</t>
  </si>
  <si>
    <t>33852</t>
  </si>
  <si>
    <t>33855</t>
  </si>
  <si>
    <t>NUTRIDRINK BALÍČEK 5 + 1</t>
  </si>
  <si>
    <t>33935</t>
  </si>
  <si>
    <t>R03AC02</t>
  </si>
  <si>
    <t>31934</t>
  </si>
  <si>
    <t>100MCG/DÁV INH SUS PSS 200DÁV</t>
  </si>
  <si>
    <t>Přehled plnění pozitivního listu - spotřeba léčivých přípravků - orientační přehled</t>
  </si>
  <si>
    <t>18 - Klinika psychiatrie</t>
  </si>
  <si>
    <t>1811 - lůžkové oddělení 32A</t>
  </si>
  <si>
    <t>1812 - lůžkové oddělení 32C + krizové centrum</t>
  </si>
  <si>
    <t>1813 - lůžkové oddělení 32B</t>
  </si>
  <si>
    <t>1821 - ambulance</t>
  </si>
  <si>
    <t>1823 - ambulance AT centrum</t>
  </si>
  <si>
    <t>Klinika psychiatrie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</si>
  <si>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</si>
  <si>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</si>
  <si>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</si>
  <si>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</si>
  <si>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</si>
  <si>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</si>
  <si>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89301184</t>
  </si>
  <si>
    <t>Ambulance dětské a dorostové psychiatrie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</si>
  <si>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</si>
  <si>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</si>
  <si>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</si>
  <si>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</si>
  <si>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</si>
  <si>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</si>
  <si>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Klinika psychiatrie Celkem</t>
  </si>
  <si>
    <t>* Legenda</t>
  </si>
  <si>
    <t>DIAPZT = Pomůcky pro diabetiky, jejichž název začíná slovem "Pumpa"</t>
  </si>
  <si>
    <t>Cinculová Andrea</t>
  </si>
  <si>
    <t>Grambal Aleš</t>
  </si>
  <si>
    <t>Hajda Miroslav</t>
  </si>
  <si>
    <t>Hunková Martina</t>
  </si>
  <si>
    <t>Kantor Kryštof</t>
  </si>
  <si>
    <t>Kilián Tomáš</t>
  </si>
  <si>
    <t>Kolek Antonín</t>
  </si>
  <si>
    <t>Križová Sandra</t>
  </si>
  <si>
    <t>Kylarová Dana</t>
  </si>
  <si>
    <t>Látalová Klára</t>
  </si>
  <si>
    <t>Nesnídal Vlastimil</t>
  </si>
  <si>
    <t>Sandoval Aneta</t>
  </si>
  <si>
    <t>Šmoldasová Jarmila</t>
  </si>
  <si>
    <t>Talová Barbora</t>
  </si>
  <si>
    <t>Ticháčková Anežka</t>
  </si>
  <si>
    <t>Vaněk Jakub</t>
  </si>
  <si>
    <t>Vrbová Kristýna</t>
  </si>
  <si>
    <t>Zmeškalová Daniela</t>
  </si>
  <si>
    <t>AGOMELATIN</t>
  </si>
  <si>
    <t>500581</t>
  </si>
  <si>
    <t>VALDOXAN</t>
  </si>
  <si>
    <t>25MG TBL FLM 84</t>
  </si>
  <si>
    <t>ALPRAZOLAM</t>
  </si>
  <si>
    <t>90959</t>
  </si>
  <si>
    <t>XANAX</t>
  </si>
  <si>
    <t>AMISULPRID</t>
  </si>
  <si>
    <t>107953</t>
  </si>
  <si>
    <t>DENIBAN</t>
  </si>
  <si>
    <t>44324</t>
  </si>
  <si>
    <t>200MG TBL NOB 150</t>
  </si>
  <si>
    <t>141126</t>
  </si>
  <si>
    <t>AMISULPRID MYLAN</t>
  </si>
  <si>
    <t>197898</t>
  </si>
  <si>
    <t>141121</t>
  </si>
  <si>
    <t>AMITRIPTYLIN</t>
  </si>
  <si>
    <t>87167</t>
  </si>
  <si>
    <t>AMITRIPTYLIN-SLOVAKOFARMA</t>
  </si>
  <si>
    <t>25MG TBL FLM 50</t>
  </si>
  <si>
    <t>AMOROLFIN</t>
  </si>
  <si>
    <t>185977</t>
  </si>
  <si>
    <t>LOCERYL 5% LÉČIVÝ LAK NA NEHTY</t>
  </si>
  <si>
    <t>50MG/ML LAC UGC 1X2,5ML II</t>
  </si>
  <si>
    <t>ARIPIPRAZOL</t>
  </si>
  <si>
    <t>211294</t>
  </si>
  <si>
    <t>211297</t>
  </si>
  <si>
    <t>ATOMOXETIN</t>
  </si>
  <si>
    <t>23870</t>
  </si>
  <si>
    <t>STRATTERA</t>
  </si>
  <si>
    <t>40MG CPS DUR 28</t>
  </si>
  <si>
    <t>23876</t>
  </si>
  <si>
    <t>60MG CPS DUR 28</t>
  </si>
  <si>
    <t>197973</t>
  </si>
  <si>
    <t>80MG CPS DUR 28</t>
  </si>
  <si>
    <t>AZITHROMYCIN</t>
  </si>
  <si>
    <t>155859</t>
  </si>
  <si>
    <t>SUMAMED</t>
  </si>
  <si>
    <t>500MG TBL FLM 3</t>
  </si>
  <si>
    <t>BIPERIDEN</t>
  </si>
  <si>
    <t>21887</t>
  </si>
  <si>
    <t>2MG TBL NOB 50</t>
  </si>
  <si>
    <t>BROMAZEPAM</t>
  </si>
  <si>
    <t>88217</t>
  </si>
  <si>
    <t>1,5MG TBL NOB 30</t>
  </si>
  <si>
    <t>88219</t>
  </si>
  <si>
    <t>132601</t>
  </si>
  <si>
    <t>216707</t>
  </si>
  <si>
    <t>1,5MG TBL NOB 28</t>
  </si>
  <si>
    <t>BUPROPION</t>
  </si>
  <si>
    <t>47545</t>
  </si>
  <si>
    <t>150MG TBL PRO 60</t>
  </si>
  <si>
    <t>CEFUROXIM</t>
  </si>
  <si>
    <t>47727</t>
  </si>
  <si>
    <t>ZINNAT</t>
  </si>
  <si>
    <t>500MG TBL FLM 10</t>
  </si>
  <si>
    <t>CITALOPRAM</t>
  </si>
  <si>
    <t>132523</t>
  </si>
  <si>
    <t>132524</t>
  </si>
  <si>
    <t>20MG TBL FLM 60</t>
  </si>
  <si>
    <t>17433</t>
  </si>
  <si>
    <t>94948</t>
  </si>
  <si>
    <t>SEROPRAM</t>
  </si>
  <si>
    <t>45560</t>
  </si>
  <si>
    <t>40MG/ML POR GTT SOL 15ML</t>
  </si>
  <si>
    <t>DESLORATADIN</t>
  </si>
  <si>
    <t>27899</t>
  </si>
  <si>
    <t>AERIUS</t>
  </si>
  <si>
    <t>5MG TBL FLM 90</t>
  </si>
  <si>
    <t>DIAZEPAM</t>
  </si>
  <si>
    <t>2477</t>
  </si>
  <si>
    <t>5MG TBL NOB 20(2X10)</t>
  </si>
  <si>
    <t>2478</t>
  </si>
  <si>
    <t>10MG TBL NOB 20(2X10)</t>
  </si>
  <si>
    <t>208695</t>
  </si>
  <si>
    <t>10MG TBL NOB 20(1X20)</t>
  </si>
  <si>
    <t>DONEPEZIL</t>
  </si>
  <si>
    <t>16458</t>
  </si>
  <si>
    <t>ARICEPT</t>
  </si>
  <si>
    <t>16459</t>
  </si>
  <si>
    <t>142180</t>
  </si>
  <si>
    <t>DONPETHON</t>
  </si>
  <si>
    <t>119509</t>
  </si>
  <si>
    <t>170557</t>
  </si>
  <si>
    <t>KOGNEZIL</t>
  </si>
  <si>
    <t>142198</t>
  </si>
  <si>
    <t>142136</t>
  </si>
  <si>
    <t>142140</t>
  </si>
  <si>
    <t>10MG TBL FLM 84</t>
  </si>
  <si>
    <t>142187</t>
  </si>
  <si>
    <t>5MG TBL FLM 98</t>
  </si>
  <si>
    <t>DOSULEPIN</t>
  </si>
  <si>
    <t>4207</t>
  </si>
  <si>
    <t>25MG TBL OBD 30</t>
  </si>
  <si>
    <t>77047</t>
  </si>
  <si>
    <t>75MG TBL FLM 30</t>
  </si>
  <si>
    <t>DROSPIRENON A ETHINYLESTRADIOL</t>
  </si>
  <si>
    <t>181978</t>
  </si>
  <si>
    <t>VELMARI</t>
  </si>
  <si>
    <t>3MG/0,02MG TBL FLM 3X28</t>
  </si>
  <si>
    <t>ESCITALOPRAM</t>
  </si>
  <si>
    <t>123264</t>
  </si>
  <si>
    <t>CIPRALEX</t>
  </si>
  <si>
    <t>20MG/ML POR GTT SOL 1X15ML</t>
  </si>
  <si>
    <t>125184</t>
  </si>
  <si>
    <t>10MG TBL FLM 98 I</t>
  </si>
  <si>
    <t>135928</t>
  </si>
  <si>
    <t>ESOPREX</t>
  </si>
  <si>
    <t>187335</t>
  </si>
  <si>
    <t>MIRAKLIDE</t>
  </si>
  <si>
    <t>176961</t>
  </si>
  <si>
    <t>10MG TBL FLM 100 II</t>
  </si>
  <si>
    <t>130475</t>
  </si>
  <si>
    <t>LENUXIN</t>
  </si>
  <si>
    <t>170322</t>
  </si>
  <si>
    <t>ESCIRDEC NEO</t>
  </si>
  <si>
    <t>FLUOXETIN</t>
  </si>
  <si>
    <t>132788</t>
  </si>
  <si>
    <t>MAGRILAN</t>
  </si>
  <si>
    <t>20MG CPS DUR 30</t>
  </si>
  <si>
    <t>FLUPENTIXOL</t>
  </si>
  <si>
    <t>88143</t>
  </si>
  <si>
    <t>FLUANXOL</t>
  </si>
  <si>
    <t>1MG TBL OBD 100 I</t>
  </si>
  <si>
    <t>FLUVOXAMIN</t>
  </si>
  <si>
    <t>FYTOMENADION</t>
  </si>
  <si>
    <t>720</t>
  </si>
  <si>
    <t>KANAVIT</t>
  </si>
  <si>
    <t>20MG/ML POR GTT EML 1X5ML</t>
  </si>
  <si>
    <t>GABAPENTIN</t>
  </si>
  <si>
    <t>84400</t>
  </si>
  <si>
    <t>NEURONTIN</t>
  </si>
  <si>
    <t>300MG CPS DUR 100</t>
  </si>
  <si>
    <t>GUAJFENESIN</t>
  </si>
  <si>
    <t>94234</t>
  </si>
  <si>
    <t>200MG TBL OBD 30</t>
  </si>
  <si>
    <t>2537</t>
  </si>
  <si>
    <t>HALOPERIDOL-RICHTER</t>
  </si>
  <si>
    <t>1,5MG TBL NOB 50</t>
  </si>
  <si>
    <t>HOŘČÍK (RŮZNÉ SOLE V KOMBINACI)</t>
  </si>
  <si>
    <t>66555</t>
  </si>
  <si>
    <t>365MG POR GRA SOL SCC 30</t>
  </si>
  <si>
    <t>215978</t>
  </si>
  <si>
    <t>HYDROXYZIN</t>
  </si>
  <si>
    <t>85060</t>
  </si>
  <si>
    <t>25MG TBL FLM 25</t>
  </si>
  <si>
    <t>CHLORPROTIXEN</t>
  </si>
  <si>
    <t>75428</t>
  </si>
  <si>
    <t>CHLORPROTHIXEN 50 LÉČIVA</t>
  </si>
  <si>
    <t>75433</t>
  </si>
  <si>
    <t>CHLORPROTHIXEN 15 LÉČIVA</t>
  </si>
  <si>
    <t>15MG TBL FLM 30</t>
  </si>
  <si>
    <t>JINÁ IMUNOSTIMULANCIA</t>
  </si>
  <si>
    <t>55676</t>
  </si>
  <si>
    <t>RIBOMUNYL</t>
  </si>
  <si>
    <t>TBL NOB 20</t>
  </si>
  <si>
    <t>KLOMIPRAMIN</t>
  </si>
  <si>
    <t>16028</t>
  </si>
  <si>
    <t>75MG TBL RET 20</t>
  </si>
  <si>
    <t>16029</t>
  </si>
  <si>
    <t>KLONAZEPAM</t>
  </si>
  <si>
    <t>14957</t>
  </si>
  <si>
    <t>0,5MG TBL NOB 50</t>
  </si>
  <si>
    <t>14958</t>
  </si>
  <si>
    <t>85256</t>
  </si>
  <si>
    <t>2,5MG/ML POR GTT SOL 1X10ML</t>
  </si>
  <si>
    <t>KLOZAPIN</t>
  </si>
  <si>
    <t>16033</t>
  </si>
  <si>
    <t>LEPONEX</t>
  </si>
  <si>
    <t>25MG TBL NOB 50 I</t>
  </si>
  <si>
    <t>132731</t>
  </si>
  <si>
    <t>100MG TBL NOB 50</t>
  </si>
  <si>
    <t>218863</t>
  </si>
  <si>
    <t>CLOZAPIN DESITIN</t>
  </si>
  <si>
    <t>218343</t>
  </si>
  <si>
    <t>KVETIAPIN</t>
  </si>
  <si>
    <t>108683</t>
  </si>
  <si>
    <t>QUESTAX</t>
  </si>
  <si>
    <t>25MG TBL FLM 30</t>
  </si>
  <si>
    <t>116108</t>
  </si>
  <si>
    <t>KETILEPT</t>
  </si>
  <si>
    <t>100MG TBL FLM 60</t>
  </si>
  <si>
    <t>146009</t>
  </si>
  <si>
    <t>QUETIAPIN MYLAN</t>
  </si>
  <si>
    <t>111858</t>
  </si>
  <si>
    <t>KVENTIAX</t>
  </si>
  <si>
    <t>200MG TBL FLM 60</t>
  </si>
  <si>
    <t>204363</t>
  </si>
  <si>
    <t>200MG TBL PRO 60</t>
  </si>
  <si>
    <t>116100</t>
  </si>
  <si>
    <t>25MG TBL FLM 60</t>
  </si>
  <si>
    <t>KYSELINA ALENDRONOVÁ</t>
  </si>
  <si>
    <t>41671</t>
  </si>
  <si>
    <t>ALENDRONATE-TEVA</t>
  </si>
  <si>
    <t>70MG TBL NOB 12</t>
  </si>
  <si>
    <t>KYSELINA LISTOVÁ</t>
  </si>
  <si>
    <t>76064</t>
  </si>
  <si>
    <t>ACIDUM FOLICUM LÉČIVA</t>
  </si>
  <si>
    <t>10MG TBL OBD 30</t>
  </si>
  <si>
    <t>KYSELINA VALPROOVÁ</t>
  </si>
  <si>
    <t>LAMOTRIGIN</t>
  </si>
  <si>
    <t>124835</t>
  </si>
  <si>
    <t>LAMOTRIX</t>
  </si>
  <si>
    <t>124831</t>
  </si>
  <si>
    <t>25MG TBL NOB 30</t>
  </si>
  <si>
    <t>LEVOMEPROMAZIN</t>
  </si>
  <si>
    <t>2429</t>
  </si>
  <si>
    <t>LITHIUM</t>
  </si>
  <si>
    <t>2481</t>
  </si>
  <si>
    <t>300MG TBL NOB 100</t>
  </si>
  <si>
    <t>MELPERON</t>
  </si>
  <si>
    <t>107228</t>
  </si>
  <si>
    <t>BURONIL</t>
  </si>
  <si>
    <t>25MG TBL OBD 50</t>
  </si>
  <si>
    <t>69447</t>
  </si>
  <si>
    <t>MEMANTIN</t>
  </si>
  <si>
    <t>26502</t>
  </si>
  <si>
    <t>EBIXA</t>
  </si>
  <si>
    <t>10MG TBL FLM 56 I</t>
  </si>
  <si>
    <t>29475</t>
  </si>
  <si>
    <t>20MG TBL FLM 98 I</t>
  </si>
  <si>
    <t>29466</t>
  </si>
  <si>
    <t>5MG+10MG+15MG+20MG TBL FLM 7+7+7+7 I</t>
  </si>
  <si>
    <t>MIDAZOLAM</t>
  </si>
  <si>
    <t>15013</t>
  </si>
  <si>
    <t>DORMICUM</t>
  </si>
  <si>
    <t>7,5MG TBL FLM 10X1</t>
  </si>
  <si>
    <t>MIRTAZAPIN</t>
  </si>
  <si>
    <t>107639</t>
  </si>
  <si>
    <t>MIRTAZAPIN SANDOZ</t>
  </si>
  <si>
    <t>17685</t>
  </si>
  <si>
    <t>MIRZATEN</t>
  </si>
  <si>
    <t>30MG TBL FLM 30</t>
  </si>
  <si>
    <t>107641</t>
  </si>
  <si>
    <t>127760</t>
  </si>
  <si>
    <t>15MG POR TBL DIS 30</t>
  </si>
  <si>
    <t>146071</t>
  </si>
  <si>
    <t>17691</t>
  </si>
  <si>
    <t>30MG TBL FLM 90</t>
  </si>
  <si>
    <t>NIMESULID</t>
  </si>
  <si>
    <t>12895</t>
  </si>
  <si>
    <t>100MG POR GRA SUS 30 I</t>
  </si>
  <si>
    <t>OLANZAPIN</t>
  </si>
  <si>
    <t>25931</t>
  </si>
  <si>
    <t>ZYPREXA</t>
  </si>
  <si>
    <t>500752</t>
  </si>
  <si>
    <t>225435</t>
  </si>
  <si>
    <t>EGOLANZA</t>
  </si>
  <si>
    <t>10MG TBL FLM 49</t>
  </si>
  <si>
    <t>OXAZEPAM</t>
  </si>
  <si>
    <t>1940</t>
  </si>
  <si>
    <t>OXAZEPAM LÉČIVA</t>
  </si>
  <si>
    <t>10MG TBL NOB 20</t>
  </si>
  <si>
    <t>PALIPERIDON</t>
  </si>
  <si>
    <t>28985</t>
  </si>
  <si>
    <t>INVEGA</t>
  </si>
  <si>
    <t>9MG TBL PRO 49 I</t>
  </si>
  <si>
    <t>PAROXETIN</t>
  </si>
  <si>
    <t>PREGABALIN</t>
  </si>
  <si>
    <t>28217</t>
  </si>
  <si>
    <t>LYRICA</t>
  </si>
  <si>
    <t>28223</t>
  </si>
  <si>
    <t>150MG CPS DUR 56</t>
  </si>
  <si>
    <t>211504</t>
  </si>
  <si>
    <t>222016</t>
  </si>
  <si>
    <t>PREGABALIN ZENTIVA K.S.</t>
  </si>
  <si>
    <t>150MG CPS DUR 56 II</t>
  </si>
  <si>
    <t>222038</t>
  </si>
  <si>
    <t>75MG CPS DUR 56 II</t>
  </si>
  <si>
    <t>PROMETHAZIN</t>
  </si>
  <si>
    <t>122197</t>
  </si>
  <si>
    <t>25MG TBL FLM 20X1</t>
  </si>
  <si>
    <t>172476</t>
  </si>
  <si>
    <t>207692</t>
  </si>
  <si>
    <t>25MG TBL FLM 20</t>
  </si>
  <si>
    <t>RISPERIDON</t>
  </si>
  <si>
    <t>114356</t>
  </si>
  <si>
    <t>RORENDO ORO TAB</t>
  </si>
  <si>
    <t>0,5MG POR TBL DIS 30</t>
  </si>
  <si>
    <t>114360</t>
  </si>
  <si>
    <t>1MG POR TBL DIS 30</t>
  </si>
  <si>
    <t>RIVASTIGMIN</t>
  </si>
  <si>
    <t>26533</t>
  </si>
  <si>
    <t>EXELON</t>
  </si>
  <si>
    <t>3MG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</si>
  <si>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</si>
  <si>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</si>
  <si>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</si>
  <si>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</si>
  <si>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</si>
  <si>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</si>
  <si>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149178</t>
  </si>
  <si>
    <t>NIMVASTID</t>
  </si>
  <si>
    <t>1,5MG POR TBL DIS 28X1</t>
  </si>
  <si>
    <t>SERTRALIN</t>
  </si>
  <si>
    <t>17967</t>
  </si>
  <si>
    <t>ASENTRA 100</t>
  </si>
  <si>
    <t>100MG TBL FLM 84</t>
  </si>
  <si>
    <t>195939</t>
  </si>
  <si>
    <t>SERTRALIN APOTEX</t>
  </si>
  <si>
    <t>195944</t>
  </si>
  <si>
    <t>100MG TBL FLM 100</t>
  </si>
  <si>
    <t>SULPIRID</t>
  </si>
  <si>
    <t>46751</t>
  </si>
  <si>
    <t>SULPIROL 50</t>
  </si>
  <si>
    <t>50MG CPS DUR 100</t>
  </si>
  <si>
    <t>TIANEPTIN</t>
  </si>
  <si>
    <t>14808</t>
  </si>
  <si>
    <t>12,5MG TBL OBD 90</t>
  </si>
  <si>
    <t>207067</t>
  </si>
  <si>
    <t>TIANEPTIN MYLAN</t>
  </si>
  <si>
    <t>12,5MG TBL FLM 90 I</t>
  </si>
  <si>
    <t>TIAPRID</t>
  </si>
  <si>
    <t>125314</t>
  </si>
  <si>
    <t>140MG/ML POR GTT SOL 30ML</t>
  </si>
  <si>
    <t>48578</t>
  </si>
  <si>
    <t>125315</t>
  </si>
  <si>
    <t>100MG/2ML INJ SOL 12X2ML</t>
  </si>
  <si>
    <t>TRAZODON</t>
  </si>
  <si>
    <t>46444</t>
  </si>
  <si>
    <t>150MG TBL RET 60</t>
  </si>
  <si>
    <t>54094</t>
  </si>
  <si>
    <t>75MG TBL RET 30</t>
  </si>
  <si>
    <t>188157</t>
  </si>
  <si>
    <t>TRITTICO PROLONG</t>
  </si>
  <si>
    <t>150MG TBL PRO 14</t>
  </si>
  <si>
    <t>188165</t>
  </si>
  <si>
    <t>300MG TBL PRO 30</t>
  </si>
  <si>
    <t>VENLAFAXIN</t>
  </si>
  <si>
    <t>24986</t>
  </si>
  <si>
    <t>OLWEXYA</t>
  </si>
  <si>
    <t>150MG CPS PRO 28</t>
  </si>
  <si>
    <t>24973</t>
  </si>
  <si>
    <t>75MG CPS PRO 28</t>
  </si>
  <si>
    <t>169115</t>
  </si>
  <si>
    <t>EFECTIN ER</t>
  </si>
  <si>
    <t>150MG CPS PRO 28 I</t>
  </si>
  <si>
    <t>142083</t>
  </si>
  <si>
    <t>75MG CPS PRO 90</t>
  </si>
  <si>
    <t>ZOLPIDEM</t>
  </si>
  <si>
    <t>146894</t>
  </si>
  <si>
    <t>10MG TBL FLM 20</t>
  </si>
  <si>
    <t>16286</t>
  </si>
  <si>
    <t>STILNOX</t>
  </si>
  <si>
    <t>198058</t>
  </si>
  <si>
    <t>SANVAL</t>
  </si>
  <si>
    <t>10MG TBL FLM 100</t>
  </si>
  <si>
    <t>198054</t>
  </si>
  <si>
    <t>214604</t>
  </si>
  <si>
    <t>HYPNOGEN</t>
  </si>
  <si>
    <t>132901</t>
  </si>
  <si>
    <t>218386</t>
  </si>
  <si>
    <t>ZOLPINOX</t>
  </si>
  <si>
    <t>ZUKLOPENTIXOL</t>
  </si>
  <si>
    <t>57823</t>
  </si>
  <si>
    <t>CISORDINOL</t>
  </si>
  <si>
    <t>10MG TBL FLM 50 I</t>
  </si>
  <si>
    <t>57827</t>
  </si>
  <si>
    <t>25MG TBL FLM 50 I</t>
  </si>
  <si>
    <t>MAGNESIUM-OROTÁT</t>
  </si>
  <si>
    <t>32889</t>
  </si>
  <si>
    <t>MAGNEROT</t>
  </si>
  <si>
    <t>500MG TBL NOB 100 I</t>
  </si>
  <si>
    <t>VORTIOXETIN</t>
  </si>
  <si>
    <t>194726</t>
  </si>
  <si>
    <t>BRINTELLIX</t>
  </si>
  <si>
    <t>194718</t>
  </si>
  <si>
    <t>TRAMADOL A PARACETAMOL</t>
  </si>
  <si>
    <t>132872</t>
  </si>
  <si>
    <t>37,5MG/325MG TBL FLM 30</t>
  </si>
  <si>
    <t>Jiná</t>
  </si>
  <si>
    <t>*1004</t>
  </si>
  <si>
    <t>Jiný</t>
  </si>
  <si>
    <t>*1005</t>
  </si>
  <si>
    <t>BEKLOMETASON</t>
  </si>
  <si>
    <t>58792</t>
  </si>
  <si>
    <t>ECOBEC</t>
  </si>
  <si>
    <t>100MCG INH SOL PSS 200DÁV</t>
  </si>
  <si>
    <t>47544</t>
  </si>
  <si>
    <t>JINÁ ANTIBIOTIKA PRO LOKÁLNÍ APLIKACI</t>
  </si>
  <si>
    <t>201970</t>
  </si>
  <si>
    <t>PAMYCON NA PŘÍPRAVU KAPEK</t>
  </si>
  <si>
    <t>33000IU/2500IU DRM PLV SOL 1</t>
  </si>
  <si>
    <t>PREDNISON</t>
  </si>
  <si>
    <t>42591</t>
  </si>
  <si>
    <t>RECTODELT</t>
  </si>
  <si>
    <t>100MG SUP 4</t>
  </si>
  <si>
    <t>SALBUTAMOL</t>
  </si>
  <si>
    <t>225749</t>
  </si>
  <si>
    <t>SERTRALIN ACTAVIS</t>
  </si>
  <si>
    <t>23864</t>
  </si>
  <si>
    <t>25MG CPS DUR 28</t>
  </si>
  <si>
    <t>BETAXOLOL</t>
  </si>
  <si>
    <t>49910</t>
  </si>
  <si>
    <t>20MG TBL FLM 98</t>
  </si>
  <si>
    <t>BILASTIN</t>
  </si>
  <si>
    <t>148675</t>
  </si>
  <si>
    <t>XADOS</t>
  </si>
  <si>
    <t>20MG TBL NOB 50</t>
  </si>
  <si>
    <t>CETIRIZIN</t>
  </si>
  <si>
    <t>155686</t>
  </si>
  <si>
    <t>ZYRTEC</t>
  </si>
  <si>
    <t>DIOSMIN, KOMBINACE</t>
  </si>
  <si>
    <t>132908</t>
  </si>
  <si>
    <t>500MG TBL FLM 120</t>
  </si>
  <si>
    <t>225549</t>
  </si>
  <si>
    <t>500MG TBL FLM 180(2X90)</t>
  </si>
  <si>
    <t>KYSELINA ACETYLSALICYLOVÁ</t>
  </si>
  <si>
    <t>125114</t>
  </si>
  <si>
    <t>ANOPYRIN</t>
  </si>
  <si>
    <t>100MG TBL NOB 60(3X20)</t>
  </si>
  <si>
    <t>PERINDOPRIL</t>
  </si>
  <si>
    <t>101211</t>
  </si>
  <si>
    <t>5MG TBL FLM 90(3X30)</t>
  </si>
  <si>
    <t>102963</t>
  </si>
  <si>
    <t>MEDORISPER</t>
  </si>
  <si>
    <t>0,5MG TBL FLM 60</t>
  </si>
  <si>
    <t>197637</t>
  </si>
  <si>
    <t>3MG TBL FLM 60</t>
  </si>
  <si>
    <t>VÁPNÍK, KOMBINACE S VITAMINEM D A/NEBO JINÝMI LÉČIVY</t>
  </si>
  <si>
    <t>206529</t>
  </si>
  <si>
    <t>CALCICHEW D3 JAHODA</t>
  </si>
  <si>
    <t>500MG/400IU TBL MND 60</t>
  </si>
  <si>
    <t>KYSELINA THIOKTOVÁ</t>
  </si>
  <si>
    <t>84368</t>
  </si>
  <si>
    <t>THIOGAMMA 600 ORAL</t>
  </si>
  <si>
    <t>600MG TBL FLM 100</t>
  </si>
  <si>
    <t>THEOFYLIN</t>
  </si>
  <si>
    <t>61238</t>
  </si>
  <si>
    <t>THEOPLUS 300</t>
  </si>
  <si>
    <t>THIETHYLPERAZIN</t>
  </si>
  <si>
    <t>9847</t>
  </si>
  <si>
    <t>TORECAN</t>
  </si>
  <si>
    <t>6,5MG SUP 6</t>
  </si>
  <si>
    <t>500578</t>
  </si>
  <si>
    <t>25MG TBL FLM 28</t>
  </si>
  <si>
    <t>96977</t>
  </si>
  <si>
    <t>211169</t>
  </si>
  <si>
    <t>RESTIGULIN</t>
  </si>
  <si>
    <t>211172</t>
  </si>
  <si>
    <t>106777</t>
  </si>
  <si>
    <t>CITALOPRAM ORION</t>
  </si>
  <si>
    <t>134507</t>
  </si>
  <si>
    <t>20132</t>
  </si>
  <si>
    <t>10MG TBL FLM 28 I</t>
  </si>
  <si>
    <t>95458</t>
  </si>
  <si>
    <t>FLUOXETIN-RATIOPHARM</t>
  </si>
  <si>
    <t>20MG CPS DUR 100</t>
  </si>
  <si>
    <t>171581</t>
  </si>
  <si>
    <t>1MG TBL FLM 100</t>
  </si>
  <si>
    <t>LEVONORGESTREL A ETHINYLESTRADIOL</t>
  </si>
  <si>
    <t>173277</t>
  </si>
  <si>
    <t>ASUMATE</t>
  </si>
  <si>
    <t>0,1MG/0,02MG TBL FLM 3X(21+7)</t>
  </si>
  <si>
    <t>METHYLFENIDÁT</t>
  </si>
  <si>
    <t>129489</t>
  </si>
  <si>
    <t>CONCERTA</t>
  </si>
  <si>
    <t>36MG TBL PRO 30</t>
  </si>
  <si>
    <t>25925</t>
  </si>
  <si>
    <t>25930</t>
  </si>
  <si>
    <t>OMEPRAZOL</t>
  </si>
  <si>
    <t>25366</t>
  </si>
  <si>
    <t>20MG CPS ETD 90</t>
  </si>
  <si>
    <t>210544</t>
  </si>
  <si>
    <t>210654</t>
  </si>
  <si>
    <t>PREGABALIN MYLAN PHARMA</t>
  </si>
  <si>
    <t>195941</t>
  </si>
  <si>
    <t>50MG TBL FLM 100</t>
  </si>
  <si>
    <t>SALMETEROL A FLUTIKASON</t>
  </si>
  <si>
    <t>45964</t>
  </si>
  <si>
    <t>50MCG/250MCG INH PLV DOS 1X60DÁV</t>
  </si>
  <si>
    <t>122304</t>
  </si>
  <si>
    <t>50MCG/250MCG INH PLV DOS 3X60DÁV</t>
  </si>
  <si>
    <t>BUTYLSKOPOLAMINIUM</t>
  </si>
  <si>
    <t>41155</t>
  </si>
  <si>
    <t>BUSCOPAN</t>
  </si>
  <si>
    <t>10MG TBL OBD 20</t>
  </si>
  <si>
    <t>1066</t>
  </si>
  <si>
    <t>250IU/G+5,2MG/G UNG 10G</t>
  </si>
  <si>
    <t>PITOFENON A ANALGETIKA</t>
  </si>
  <si>
    <t>50335</t>
  </si>
  <si>
    <t>500MG/ML+5MG/ML POR GTT SOL 1X25ML</t>
  </si>
  <si>
    <t>AMOXICILIN A  INHIBITOR BETA-LAKTAMASY</t>
  </si>
  <si>
    <t>141123</t>
  </si>
  <si>
    <t>134659</t>
  </si>
  <si>
    <t>AMILIA</t>
  </si>
  <si>
    <t>27157</t>
  </si>
  <si>
    <t>10MG POR TBL DIS 28X1</t>
  </si>
  <si>
    <t>28167</t>
  </si>
  <si>
    <t>15MG TBL NOB 28X1</t>
  </si>
  <si>
    <t>211142</t>
  </si>
  <si>
    <t>ARIPIPRAZOL +PHARMA</t>
  </si>
  <si>
    <t>10MG TBL NOB 30X1</t>
  </si>
  <si>
    <t>221450</t>
  </si>
  <si>
    <t>ARIPIPRAZOL APOTEX</t>
  </si>
  <si>
    <t>10MG POR TBL DIS 28X1 II</t>
  </si>
  <si>
    <t>211077</t>
  </si>
  <si>
    <t>ARYZALERA</t>
  </si>
  <si>
    <t>BETAMETHASON</t>
  </si>
  <si>
    <t>17168</t>
  </si>
  <si>
    <t>BELOSALIC</t>
  </si>
  <si>
    <t>0,5MG/G+20MG/G DRM SOL 50ML</t>
  </si>
  <si>
    <t>BUPRENORFIN</t>
  </si>
  <si>
    <t>176504</t>
  </si>
  <si>
    <t>SUBUTEX</t>
  </si>
  <si>
    <t>2MG TBL SLG 7</t>
  </si>
  <si>
    <t>BUPRENORFIN, KOMBINACE</t>
  </si>
  <si>
    <t>27903</t>
  </si>
  <si>
    <t>SUBOXONE</t>
  </si>
  <si>
    <t>8MG/2MG SLG TBL NOB 7</t>
  </si>
  <si>
    <t>BUSPIRON</t>
  </si>
  <si>
    <t>66131</t>
  </si>
  <si>
    <t>BUSPIRON-EGIS</t>
  </si>
  <si>
    <t>5MG TBL NOB 60</t>
  </si>
  <si>
    <t>CINOLAZEPAM</t>
  </si>
  <si>
    <t>162696</t>
  </si>
  <si>
    <t>GERODORM</t>
  </si>
  <si>
    <t>40MG TBL NOB 30</t>
  </si>
  <si>
    <t>DISULFIRAM</t>
  </si>
  <si>
    <t>128705</t>
  </si>
  <si>
    <t>ANTABUS</t>
  </si>
  <si>
    <t>400MG TBL EFF 50</t>
  </si>
  <si>
    <t>142191</t>
  </si>
  <si>
    <t>41447</t>
  </si>
  <si>
    <t>132997</t>
  </si>
  <si>
    <t>DROTAVERIN</t>
  </si>
  <si>
    <t>192729</t>
  </si>
  <si>
    <t>NO-SPA</t>
  </si>
  <si>
    <t>40MG TBL NOB 24</t>
  </si>
  <si>
    <t>189165</t>
  </si>
  <si>
    <t>ELICEA ORO TAB</t>
  </si>
  <si>
    <t>10MG POR TBL DIS 28 I</t>
  </si>
  <si>
    <t>189170</t>
  </si>
  <si>
    <t>10MG POR TBL DIS 90 I</t>
  </si>
  <si>
    <t>189159</t>
  </si>
  <si>
    <t>5MG POR TBL DIS 28 I</t>
  </si>
  <si>
    <t>FENTERMIN</t>
  </si>
  <si>
    <t>97375</t>
  </si>
  <si>
    <t>ADIPEX RETARD</t>
  </si>
  <si>
    <t>15MG CPS RML 30</t>
  </si>
  <si>
    <t>98791</t>
  </si>
  <si>
    <t>FUROSEMID</t>
  </si>
  <si>
    <t>40777</t>
  </si>
  <si>
    <t>600MG TBL FLM 50 I</t>
  </si>
  <si>
    <t>84401</t>
  </si>
  <si>
    <t>400MG CPS DUR 50</t>
  </si>
  <si>
    <t>GALANTAMIN</t>
  </si>
  <si>
    <t>191787</t>
  </si>
  <si>
    <t>GALANTAMIN MYLAN</t>
  </si>
  <si>
    <t>8MG CPS PRO 30 I</t>
  </si>
  <si>
    <t>75429</t>
  </si>
  <si>
    <t>15MG TBL FLM 50</t>
  </si>
  <si>
    <t>CHOLEKALCIFEROL</t>
  </si>
  <si>
    <t>12023</t>
  </si>
  <si>
    <t>VIGANTOL</t>
  </si>
  <si>
    <t>0,5MG/ML POR GTT SOL 1X10ML</t>
  </si>
  <si>
    <t>103788</t>
  </si>
  <si>
    <t>IBUPROFEN</t>
  </si>
  <si>
    <t>32082</t>
  </si>
  <si>
    <t>IBALGIN 400</t>
  </si>
  <si>
    <t>400MG TBL FLM 100</t>
  </si>
  <si>
    <t>132622</t>
  </si>
  <si>
    <t>201071</t>
  </si>
  <si>
    <t>JINÁ ANTIHISTAMINIKA PRO SYSTÉMOVOU APLIKACI</t>
  </si>
  <si>
    <t>2479</t>
  </si>
  <si>
    <t>DITHIADEN</t>
  </si>
  <si>
    <t>2MG TBL NOB 20</t>
  </si>
  <si>
    <t>KARBAMAZEPIN</t>
  </si>
  <si>
    <t>16444</t>
  </si>
  <si>
    <t>TEGRETOL CR</t>
  </si>
  <si>
    <t>200MG TBL PRO 50</t>
  </si>
  <si>
    <t>16445</t>
  </si>
  <si>
    <t>400MG TBL PRO 30</t>
  </si>
  <si>
    <t>71954</t>
  </si>
  <si>
    <t>TIMONIL 150 RETARD</t>
  </si>
  <si>
    <t>150MG TBL PRO 50</t>
  </si>
  <si>
    <t>KLARITHROMYCIN</t>
  </si>
  <si>
    <t>53853</t>
  </si>
  <si>
    <t>500MG TBL FLM 14</t>
  </si>
  <si>
    <t>16034</t>
  </si>
  <si>
    <t>100MG TBL NOB 50 I</t>
  </si>
  <si>
    <t>42825</t>
  </si>
  <si>
    <t>42824</t>
  </si>
  <si>
    <t>KODEIN</t>
  </si>
  <si>
    <t>56993</t>
  </si>
  <si>
    <t>CODEIN SLOVAKOFARMA</t>
  </si>
  <si>
    <t>30MG TBL NOB 10</t>
  </si>
  <si>
    <t>174759</t>
  </si>
  <si>
    <t>QUETIAPIN TEVA RETARD</t>
  </si>
  <si>
    <t>300MG TBL PRO 60</t>
  </si>
  <si>
    <t>136322</t>
  </si>
  <si>
    <t>174768</t>
  </si>
  <si>
    <t>400MG TBL PRO 60</t>
  </si>
  <si>
    <t>176118</t>
  </si>
  <si>
    <t>HEDONIN</t>
  </si>
  <si>
    <t>136089</t>
  </si>
  <si>
    <t>QUETIAPIN TEVA</t>
  </si>
  <si>
    <t>25MG TBL FLM 30 II</t>
  </si>
  <si>
    <t>129437</t>
  </si>
  <si>
    <t>DERIN</t>
  </si>
  <si>
    <t>136334</t>
  </si>
  <si>
    <t>25MG TBL FLM 100</t>
  </si>
  <si>
    <t>204373</t>
  </si>
  <si>
    <t>205776</t>
  </si>
  <si>
    <t>KVENTIAX PROLONG</t>
  </si>
  <si>
    <t>174753</t>
  </si>
  <si>
    <t>116124</t>
  </si>
  <si>
    <t>224862</t>
  </si>
  <si>
    <t>200MG TBL FLM 80</t>
  </si>
  <si>
    <t>225352</t>
  </si>
  <si>
    <t>LAMOTRIGIN ACTAVIS</t>
  </si>
  <si>
    <t>MAGNESIUM-LAKTÁT</t>
  </si>
  <si>
    <t>17992</t>
  </si>
  <si>
    <t>0,5G TBL NOB 100</t>
  </si>
  <si>
    <t>MEFENOXALON</t>
  </si>
  <si>
    <t>85656</t>
  </si>
  <si>
    <t>DORSIFLEX</t>
  </si>
  <si>
    <t>199466</t>
  </si>
  <si>
    <t>29468</t>
  </si>
  <si>
    <t>20MG TBL FLM 28 I</t>
  </si>
  <si>
    <t>29471</t>
  </si>
  <si>
    <t>20MG TBL FLM 56 I</t>
  </si>
  <si>
    <t>190759</t>
  </si>
  <si>
    <t>MEMANTINE VIPHARM</t>
  </si>
  <si>
    <t>190362</t>
  </si>
  <si>
    <t>MEMANTIN SANDOZ</t>
  </si>
  <si>
    <t>190281</t>
  </si>
  <si>
    <t>190591</t>
  </si>
  <si>
    <t>POLMATINE</t>
  </si>
  <si>
    <t>194071</t>
  </si>
  <si>
    <t>MARIXINO</t>
  </si>
  <si>
    <t>15622</t>
  </si>
  <si>
    <t>RITALIN</t>
  </si>
  <si>
    <t>16647</t>
  </si>
  <si>
    <t>45MG TBL FLM 30</t>
  </si>
  <si>
    <t>MOKLOBEMID</t>
  </si>
  <si>
    <t>136149</t>
  </si>
  <si>
    <t>AURORIX</t>
  </si>
  <si>
    <t>300MG TBL FLM 30</t>
  </si>
  <si>
    <t>136150</t>
  </si>
  <si>
    <t>148688</t>
  </si>
  <si>
    <t>OLPINAT</t>
  </si>
  <si>
    <t>167038</t>
  </si>
  <si>
    <t>OLAZAX DISPERZI</t>
  </si>
  <si>
    <t>149904</t>
  </si>
  <si>
    <t>OLAZAX</t>
  </si>
  <si>
    <t>5MG TBL NOB 28</t>
  </si>
  <si>
    <t>25933</t>
  </si>
  <si>
    <t>15MG TBL FLM 28</t>
  </si>
  <si>
    <t>148690</t>
  </si>
  <si>
    <t>148691</t>
  </si>
  <si>
    <t>207696</t>
  </si>
  <si>
    <t>148689</t>
  </si>
  <si>
    <t>5MG TBL FLM 56</t>
  </si>
  <si>
    <t>28968</t>
  </si>
  <si>
    <t>6MG TBL PRO 49 I</t>
  </si>
  <si>
    <t>28948</t>
  </si>
  <si>
    <t>3MG TBL PRO 30 I</t>
  </si>
  <si>
    <t>PARACETAMOL</t>
  </si>
  <si>
    <t>162142</t>
  </si>
  <si>
    <t>500MG TBL NOB 24</t>
  </si>
  <si>
    <t>PENTOXIFYLIN</t>
  </si>
  <si>
    <t>20028</t>
  </si>
  <si>
    <t>AGAPURIN SR 400</t>
  </si>
  <si>
    <t>400MG TBL PRO 100</t>
  </si>
  <si>
    <t>211520</t>
  </si>
  <si>
    <t>210568</t>
  </si>
  <si>
    <t>RANITIDIN</t>
  </si>
  <si>
    <t>114364</t>
  </si>
  <si>
    <t>2MG POR TBL DIS 30</t>
  </si>
  <si>
    <t>42525</t>
  </si>
  <si>
    <t>RISPEN</t>
  </si>
  <si>
    <t>1MG TBL FLM 50</t>
  </si>
  <si>
    <t>46964</t>
  </si>
  <si>
    <t>1MG TBL FLM 20</t>
  </si>
  <si>
    <t>195942</t>
  </si>
  <si>
    <t>225745</t>
  </si>
  <si>
    <t>SODNÁ SŮL METAMIZOLU</t>
  </si>
  <si>
    <t>SULFAMETHOXAZOL A TRIMETHOPRIM</t>
  </si>
  <si>
    <t>6264</t>
  </si>
  <si>
    <t>SUMETROLIM</t>
  </si>
  <si>
    <t>400MG/80MG TBL NOB 20</t>
  </si>
  <si>
    <t>165741</t>
  </si>
  <si>
    <t>TIAPRID PMCS</t>
  </si>
  <si>
    <t>24974</t>
  </si>
  <si>
    <t>24987</t>
  </si>
  <si>
    <t>31237</t>
  </si>
  <si>
    <t>75MG TBL PRO 60</t>
  </si>
  <si>
    <t>ZIPRASIDON</t>
  </si>
  <si>
    <t>166203</t>
  </si>
  <si>
    <t>ZIPRASIDON MYLAN</t>
  </si>
  <si>
    <t>ORLISTAT</t>
  </si>
  <si>
    <t>160496</t>
  </si>
  <si>
    <t>ORLISTAT TEVA</t>
  </si>
  <si>
    <t>60MG CPS DUR 84 I</t>
  </si>
  <si>
    <t>59754</t>
  </si>
  <si>
    <t>FRONTIN</t>
  </si>
  <si>
    <t>90957</t>
  </si>
  <si>
    <t>59755</t>
  </si>
  <si>
    <t>0,25MG TBL NOB 100</t>
  </si>
  <si>
    <t>186766</t>
  </si>
  <si>
    <t>ARIPIPRAZOLE SANDOZ</t>
  </si>
  <si>
    <t>15MG TBL NOB 30</t>
  </si>
  <si>
    <t>23853</t>
  </si>
  <si>
    <t>10MG CPS DUR 28</t>
  </si>
  <si>
    <t>216146</t>
  </si>
  <si>
    <t>3MG TBL NOB 28</t>
  </si>
  <si>
    <t>132802</t>
  </si>
  <si>
    <t>132689</t>
  </si>
  <si>
    <t>208694</t>
  </si>
  <si>
    <t>5MG TBL NOB 20(1X20)</t>
  </si>
  <si>
    <t>147487</t>
  </si>
  <si>
    <t>DULOXETIN</t>
  </si>
  <si>
    <t>210514</t>
  </si>
  <si>
    <t>DULOXETIN MYLAN</t>
  </si>
  <si>
    <t>60MG CPS ETD 28 I</t>
  </si>
  <si>
    <t>125183</t>
  </si>
  <si>
    <t>170585</t>
  </si>
  <si>
    <t>ESCITALOPRAM FARMAX</t>
  </si>
  <si>
    <t>197150</t>
  </si>
  <si>
    <t>ESCIRDEC DISTAB</t>
  </si>
  <si>
    <t>189171</t>
  </si>
  <si>
    <t>20MG POR TBL DIS 28 I</t>
  </si>
  <si>
    <t>151314</t>
  </si>
  <si>
    <t>ESCITALOPRAM TEVA</t>
  </si>
  <si>
    <t>170314</t>
  </si>
  <si>
    <t>25094</t>
  </si>
  <si>
    <t>221056</t>
  </si>
  <si>
    <t>JINÁ ANTIINFEKTIVA</t>
  </si>
  <si>
    <t>200863</t>
  </si>
  <si>
    <t>OPHTHALMO-SEPTONEX</t>
  </si>
  <si>
    <t>OPH GTT SOL 1X10ML PLAST</t>
  </si>
  <si>
    <t>163754</t>
  </si>
  <si>
    <t>NEUROTOP RETARD 300</t>
  </si>
  <si>
    <t>300MG TBL PRO 50</t>
  </si>
  <si>
    <t>3417</t>
  </si>
  <si>
    <t>BISTON</t>
  </si>
  <si>
    <t>200MG TBL NOB 50</t>
  </si>
  <si>
    <t>218872</t>
  </si>
  <si>
    <t>122678</t>
  </si>
  <si>
    <t>QUETIAPIN SANDOZ 25 MG</t>
  </si>
  <si>
    <t>TBL FLM 30X25MG</t>
  </si>
  <si>
    <t>129469</t>
  </si>
  <si>
    <t>116099</t>
  </si>
  <si>
    <t>136325</t>
  </si>
  <si>
    <t>129359</t>
  </si>
  <si>
    <t>QUETIAPIN ACTAVIS</t>
  </si>
  <si>
    <t>200MG TBL FLM 60 I</t>
  </si>
  <si>
    <t>136326</t>
  </si>
  <si>
    <t>204383</t>
  </si>
  <si>
    <t>108690</t>
  </si>
  <si>
    <t>108684</t>
  </si>
  <si>
    <t>129439</t>
  </si>
  <si>
    <t>218306</t>
  </si>
  <si>
    <t>QUETIAPIN SANECA</t>
  </si>
  <si>
    <t>174762</t>
  </si>
  <si>
    <t>101895</t>
  </si>
  <si>
    <t>VALPROAT-RATIOPHARM CHRONO</t>
  </si>
  <si>
    <t>500MG TBL PRO 50</t>
  </si>
  <si>
    <t>129491</t>
  </si>
  <si>
    <t>54MG TBL PRO 30</t>
  </si>
  <si>
    <t>105844</t>
  </si>
  <si>
    <t>114569</t>
  </si>
  <si>
    <t>OLANZAPIN SANDOZ</t>
  </si>
  <si>
    <t>25919</t>
  </si>
  <si>
    <t>ZYPREXA VELOTAB</t>
  </si>
  <si>
    <t>25936</t>
  </si>
  <si>
    <t>226653</t>
  </si>
  <si>
    <t>29592</t>
  </si>
  <si>
    <t>ZALASTA</t>
  </si>
  <si>
    <t>30805</t>
  </si>
  <si>
    <t>REMOOD</t>
  </si>
  <si>
    <t>PROCYKLIDIN</t>
  </si>
  <si>
    <t>192848</t>
  </si>
  <si>
    <t>KEMADRIN</t>
  </si>
  <si>
    <t>46967</t>
  </si>
  <si>
    <t>8671</t>
  </si>
  <si>
    <t>RILEPTID</t>
  </si>
  <si>
    <t>2MG TBL FLM 6X10</t>
  </si>
  <si>
    <t>26536</t>
  </si>
  <si>
    <t>4,5MG CPS DUR 56</t>
  </si>
  <si>
    <t>31866</t>
  </si>
  <si>
    <t>ASENTRA 50</t>
  </si>
  <si>
    <t>23882</t>
  </si>
  <si>
    <t>17965</t>
  </si>
  <si>
    <t>50MG TBL FLM 84</t>
  </si>
  <si>
    <t>162877</t>
  </si>
  <si>
    <t>SERTIVAN</t>
  </si>
  <si>
    <t>47535</t>
  </si>
  <si>
    <t>DOGMATIL</t>
  </si>
  <si>
    <t>50MG CPS DUR 30</t>
  </si>
  <si>
    <t>169109</t>
  </si>
  <si>
    <t>75MG CPS PRO 28 I</t>
  </si>
  <si>
    <t>VINPOCETIN</t>
  </si>
  <si>
    <t>4063</t>
  </si>
  <si>
    <t>CAVINTON</t>
  </si>
  <si>
    <t>5MG TBL NOB 50</t>
  </si>
  <si>
    <t>163149</t>
  </si>
  <si>
    <t>94744</t>
  </si>
  <si>
    <t>94776</t>
  </si>
  <si>
    <t>84795</t>
  </si>
  <si>
    <t>ZOLPIDEM-RATIOPHARM</t>
  </si>
  <si>
    <t>135900</t>
  </si>
  <si>
    <t>ZOLPIDEM ORION</t>
  </si>
  <si>
    <t>214601</t>
  </si>
  <si>
    <t>ZOPIKLON</t>
  </si>
  <si>
    <t>102591</t>
  </si>
  <si>
    <t>ZOPITIN</t>
  </si>
  <si>
    <t>7,5MG TBL FLM 30</t>
  </si>
  <si>
    <t>ZOTEPIN</t>
  </si>
  <si>
    <t>31875</t>
  </si>
  <si>
    <t>ZOLEPTIL 50</t>
  </si>
  <si>
    <t>50MG TBL OBD 30</t>
  </si>
  <si>
    <t>201609</t>
  </si>
  <si>
    <t>37,5MG/325MG TBL FLM 30X1</t>
  </si>
  <si>
    <t>SODNÁ SŮL LEVOTHYROXINU</t>
  </si>
  <si>
    <t>147458</t>
  </si>
  <si>
    <t>112MCG TBL NOB 100 II</t>
  </si>
  <si>
    <t>83099</t>
  </si>
  <si>
    <t>XANAX SR</t>
  </si>
  <si>
    <t>0,5MG TBL PRO 30</t>
  </si>
  <si>
    <t>221470</t>
  </si>
  <si>
    <t>15MG POR TBL DIS 28X1 II</t>
  </si>
  <si>
    <t>ATROPIN</t>
  </si>
  <si>
    <t>163314</t>
  </si>
  <si>
    <t>ATROPIN-POS</t>
  </si>
  <si>
    <t>5MG/ML OPH GTT SOL 10ML</t>
  </si>
  <si>
    <t>148673</t>
  </si>
  <si>
    <t>20MG TBL NOB 30</t>
  </si>
  <si>
    <t>DIKLOFENAK</t>
  </si>
  <si>
    <t>75633</t>
  </si>
  <si>
    <t>DICLOFENAC AL RETARD</t>
  </si>
  <si>
    <t>100MG TBL PRO 100</t>
  </si>
  <si>
    <t>54539</t>
  </si>
  <si>
    <t>DOLMINA INJ</t>
  </si>
  <si>
    <t>75MG/3ML INJ SOL 5X3ML</t>
  </si>
  <si>
    <t>164768</t>
  </si>
  <si>
    <t>JANGEE 0,03 MG/3 MG 28 POTAHOVANÝCH TABLET</t>
  </si>
  <si>
    <t>0,03MG/3MG TBL FLM 3X28(21+7)</t>
  </si>
  <si>
    <t>ERDOSTEIN</t>
  </si>
  <si>
    <t>87076</t>
  </si>
  <si>
    <t>ERDOMED</t>
  </si>
  <si>
    <t>300MG CPS DUR 20</t>
  </si>
  <si>
    <t>199680</t>
  </si>
  <si>
    <t>300MG CPS DUR 60</t>
  </si>
  <si>
    <t>195423</t>
  </si>
  <si>
    <t>15MG POR TBL DIS 28 I</t>
  </si>
  <si>
    <t>FAMOTIDIN</t>
  </si>
  <si>
    <t>47862</t>
  </si>
  <si>
    <t>FAMOSAN</t>
  </si>
  <si>
    <t>FENTANYL</t>
  </si>
  <si>
    <t>11955</t>
  </si>
  <si>
    <t>DUROGESIC</t>
  </si>
  <si>
    <t>12MCG/H TDR EMP 5X2,1MG</t>
  </si>
  <si>
    <t>GESTODEN A ETHINYLESTRADIOL</t>
  </si>
  <si>
    <t>132818</t>
  </si>
  <si>
    <t>ARTIZIA</t>
  </si>
  <si>
    <t>0,075MG/0,020MG TBL OBD 3X21</t>
  </si>
  <si>
    <t>CHLORDIAZEPOXID</t>
  </si>
  <si>
    <t>40564</t>
  </si>
  <si>
    <t>ELENIUM</t>
  </si>
  <si>
    <t>KANDESARTAN</t>
  </si>
  <si>
    <t>171551</t>
  </si>
  <si>
    <t>CARZAP</t>
  </si>
  <si>
    <t>16MG TBL NOB 90</t>
  </si>
  <si>
    <t>KORTIKOSTEROIDY</t>
  </si>
  <si>
    <t>84700</t>
  </si>
  <si>
    <t>OTOBACID N</t>
  </si>
  <si>
    <t>0,2MG/G+5MG/G+479,8MG/G AUR GTT SOL 1X5ML</t>
  </si>
  <si>
    <t>136596</t>
  </si>
  <si>
    <t>DERIN PROLONG</t>
  </si>
  <si>
    <t>KYSELINA CHROMOGLYKANOVÁ</t>
  </si>
  <si>
    <t>163324</t>
  </si>
  <si>
    <t>ALLERGO-COMOD OČNÍ KAPKY</t>
  </si>
  <si>
    <t>20MG/ML OPH GTT SOL 1X10ML</t>
  </si>
  <si>
    <t>24427</t>
  </si>
  <si>
    <t>VALPROAT CHRONO SANDOZ</t>
  </si>
  <si>
    <t>500MG TBL PRO 100</t>
  </si>
  <si>
    <t>LÉČIVA K TERAPII ONEMOCNĚNÍ JATER</t>
  </si>
  <si>
    <t>181293</t>
  </si>
  <si>
    <t>ESSENTIALE FORTE</t>
  </si>
  <si>
    <t>600MG CPS DUR 30</t>
  </si>
  <si>
    <t>MELATONIN</t>
  </si>
  <si>
    <t>29957</t>
  </si>
  <si>
    <t>CIRCADIN</t>
  </si>
  <si>
    <t>2MG TBL PRO 21</t>
  </si>
  <si>
    <t>194025</t>
  </si>
  <si>
    <t>MEMANTIN MYLAN</t>
  </si>
  <si>
    <t>190769</t>
  </si>
  <si>
    <t>190579</t>
  </si>
  <si>
    <t>METHOTREXÁT</t>
  </si>
  <si>
    <t>157123</t>
  </si>
  <si>
    <t>METHOTREXAT EBEWE</t>
  </si>
  <si>
    <t>10MG TBL NOB 50</t>
  </si>
  <si>
    <t>MIANSERIN</t>
  </si>
  <si>
    <t>85810</t>
  </si>
  <si>
    <t>30MG TBL FLM 20X1</t>
  </si>
  <si>
    <t>NIFUROXAZID</t>
  </si>
  <si>
    <t>214593</t>
  </si>
  <si>
    <t>ERCEFURYL 200 MG CPS.</t>
  </si>
  <si>
    <t>200MG CPS DUR 14</t>
  </si>
  <si>
    <t>148772</t>
  </si>
  <si>
    <t>207694</t>
  </si>
  <si>
    <t>160198</t>
  </si>
  <si>
    <t>ZOLAFREN RAPID</t>
  </si>
  <si>
    <t>5MG POR TBL DIS 2X14</t>
  </si>
  <si>
    <t>160199</t>
  </si>
  <si>
    <t>10MG POR TBL DIS 4X7</t>
  </si>
  <si>
    <t>115318</t>
  </si>
  <si>
    <t>15404</t>
  </si>
  <si>
    <t>SEROXAT</t>
  </si>
  <si>
    <t>20MG TBL FLM 30 I</t>
  </si>
  <si>
    <t>154280</t>
  </si>
  <si>
    <t>47085</t>
  </si>
  <si>
    <t>PENTOMER RETARD</t>
  </si>
  <si>
    <t>177336</t>
  </si>
  <si>
    <t>8MG TBL NOB 90</t>
  </si>
  <si>
    <t>211843</t>
  </si>
  <si>
    <t>RABAKIR</t>
  </si>
  <si>
    <t>46969</t>
  </si>
  <si>
    <t>151781</t>
  </si>
  <si>
    <t>SERTRALIN VIPHARM</t>
  </si>
  <si>
    <t>100MG TBL FLM 100 I</t>
  </si>
  <si>
    <t>SILDENAFIL</t>
  </si>
  <si>
    <t>166801</t>
  </si>
  <si>
    <t>OLVION</t>
  </si>
  <si>
    <t>100MG TBL FLM 8</t>
  </si>
  <si>
    <t>SÍRAN HOŘEČNATÝ</t>
  </si>
  <si>
    <t>499</t>
  </si>
  <si>
    <t>MAGNESIUM SULFURICUM BIOTIKA 20%</t>
  </si>
  <si>
    <t>200MG/ML INJ SOL 5X10ML</t>
  </si>
  <si>
    <t>3377</t>
  </si>
  <si>
    <t>BISEPTOL</t>
  </si>
  <si>
    <t>THIAMIN (VITAMIN B1)</t>
  </si>
  <si>
    <t>75025</t>
  </si>
  <si>
    <t>THIAMIN LÉČIVA</t>
  </si>
  <si>
    <t>50MG TBL NOB 20</t>
  </si>
  <si>
    <t>207068</t>
  </si>
  <si>
    <t>12,5MG TBL FLM 90 II</t>
  </si>
  <si>
    <t>TRAMADOL</t>
  </si>
  <si>
    <t>12687</t>
  </si>
  <si>
    <t>TRAMAL RETARD TABLETY 100 MG</t>
  </si>
  <si>
    <t>100MG TBL PRO 30</t>
  </si>
  <si>
    <t>115550</t>
  </si>
  <si>
    <t>VERAPAMIL</t>
  </si>
  <si>
    <t>54034</t>
  </si>
  <si>
    <t>VERAPAMIL AL 240 RETARD</t>
  </si>
  <si>
    <t>240MG TBL RET 100</t>
  </si>
  <si>
    <t>94292</t>
  </si>
  <si>
    <t>1142653</t>
  </si>
  <si>
    <t>APO-ZOLPIDEM</t>
  </si>
  <si>
    <t>169152</t>
  </si>
  <si>
    <t>10MG TBL FLM 50 II</t>
  </si>
  <si>
    <t>TOPIRAMÁT</t>
  </si>
  <si>
    <t>15849</t>
  </si>
  <si>
    <t>TOPAMAX</t>
  </si>
  <si>
    <t>50MG TBL FLM 60</t>
  </si>
  <si>
    <t>ITOPRIDUM</t>
  </si>
  <si>
    <t>166760</t>
  </si>
  <si>
    <t>KODEIN A PARACETAMOL</t>
  </si>
  <si>
    <t>109799</t>
  </si>
  <si>
    <t>ULTRACOD</t>
  </si>
  <si>
    <t>500MG/30MG TBL NOB 30</t>
  </si>
  <si>
    <t>*2002</t>
  </si>
  <si>
    <t>184245</t>
  </si>
  <si>
    <t>ATORVASTATIN</t>
  </si>
  <si>
    <t>59595</t>
  </si>
  <si>
    <t>20MG TBL FLM 50</t>
  </si>
  <si>
    <t>FENOXYMETHYLPENICILIN</t>
  </si>
  <si>
    <t>45997</t>
  </si>
  <si>
    <t>OSPEN 1000</t>
  </si>
  <si>
    <t>1000000IU TBL FLM 30</t>
  </si>
  <si>
    <t>214080</t>
  </si>
  <si>
    <t>50MG TBL PRO 60</t>
  </si>
  <si>
    <t>162859</t>
  </si>
  <si>
    <t>ASPIRIN PROTECT 100</t>
  </si>
  <si>
    <t>100MG TBL ENT 98</t>
  </si>
  <si>
    <t>RABEPRAZOL</t>
  </si>
  <si>
    <t>157141</t>
  </si>
  <si>
    <t>ZULBEX</t>
  </si>
  <si>
    <t>20MG TBL ENT 56</t>
  </si>
  <si>
    <t>TRIAMCINOLON A ANTISEPTIKA</t>
  </si>
  <si>
    <t>4178</t>
  </si>
  <si>
    <t>TRIAMCINOLON E LÉČIVA</t>
  </si>
  <si>
    <t>1MG/G+10MG/G UNG 1X20G</t>
  </si>
  <si>
    <t>FORMOTEROL A BEKLOMETASON</t>
  </si>
  <si>
    <t>184377</t>
  </si>
  <si>
    <t>COMBAIR</t>
  </si>
  <si>
    <t>100MCG/6MCG/DÁV INH SOL PSS 180DÁV</t>
  </si>
  <si>
    <t>2539</t>
  </si>
  <si>
    <t>2MG/ML POR GTT SOL 10ML</t>
  </si>
  <si>
    <t>28839</t>
  </si>
  <si>
    <t>0,5MG/ML POR SOL 120ML+LŽIČKA</t>
  </si>
  <si>
    <t>185330</t>
  </si>
  <si>
    <t>DEXAMETHASON A ANTIINFEKTIVA</t>
  </si>
  <si>
    <t>180988</t>
  </si>
  <si>
    <t>GENTADEX</t>
  </si>
  <si>
    <t>5MG/ML+1MG/ML OPH GTT SOL 1X5ML</t>
  </si>
  <si>
    <t>2547</t>
  </si>
  <si>
    <t>MAXITROL</t>
  </si>
  <si>
    <t>OPH UNG 3,5G</t>
  </si>
  <si>
    <t>75604</t>
  </si>
  <si>
    <t>DICLOFENAC AL 25</t>
  </si>
  <si>
    <t>25MG TBL ENT 50</t>
  </si>
  <si>
    <t>HYDROKORTISON A ANTIBIOTIKA</t>
  </si>
  <si>
    <t>41515</t>
  </si>
  <si>
    <t>PIMAFUCORT</t>
  </si>
  <si>
    <t>10MG/G+10MG/G+3,5MG/G CRM 15G</t>
  </si>
  <si>
    <t>LORATADIN</t>
  </si>
  <si>
    <t>14910</t>
  </si>
  <si>
    <t>FLONIDAN</t>
  </si>
  <si>
    <t>10MG TBL NOB 90</t>
  </si>
  <si>
    <t>METOPROLOL</t>
  </si>
  <si>
    <t>163137</t>
  </si>
  <si>
    <t>VASOCARDIN 50</t>
  </si>
  <si>
    <t>50MG TBL NOB 50</t>
  </si>
  <si>
    <t>NYSTATIN, KOMBINACE</t>
  </si>
  <si>
    <t>41146</t>
  </si>
  <si>
    <t>MACMIROR COMPLEX 500</t>
  </si>
  <si>
    <t>500MG/200000IU VAG CPS MOL 12</t>
  </si>
  <si>
    <t>TRIAMCINOLON</t>
  </si>
  <si>
    <t>2828</t>
  </si>
  <si>
    <t>TRIAMCINOLON LÉČIVA CRM</t>
  </si>
  <si>
    <t>1MG/G CRM 10G</t>
  </si>
  <si>
    <t>DIENOGEST A ETHINYLESTRADIOL</t>
  </si>
  <si>
    <t>206113</t>
  </si>
  <si>
    <t>SIRMYA</t>
  </si>
  <si>
    <t>2MG/0,03MG TBL FLM 3X21</t>
  </si>
  <si>
    <t>DIGOXIN</t>
  </si>
  <si>
    <t>83318</t>
  </si>
  <si>
    <t>DIGOXIN 0,125 LÉČIVA</t>
  </si>
  <si>
    <t>0,125MG TBL NOB 30</t>
  </si>
  <si>
    <t>ENALAPRIL</t>
  </si>
  <si>
    <t>169879</t>
  </si>
  <si>
    <t>ENALAPRIL VITABALANS</t>
  </si>
  <si>
    <t>20MG TBL NOB 100</t>
  </si>
  <si>
    <t>132855</t>
  </si>
  <si>
    <t>0,075MG/0,02MG TBL OBD 3X21</t>
  </si>
  <si>
    <t>876</t>
  </si>
  <si>
    <t>1MG/G OPH UNG 5G</t>
  </si>
  <si>
    <t>PANTOPRAZOL</t>
  </si>
  <si>
    <t>119688</t>
  </si>
  <si>
    <t>40MG TBL ENT 100 I</t>
  </si>
  <si>
    <t>102592</t>
  </si>
  <si>
    <t>7,5MG TBL FLM 100</t>
  </si>
  <si>
    <t>NORTRIPTYLIN</t>
  </si>
  <si>
    <t>162750</t>
  </si>
  <si>
    <t>NORTRILEN</t>
  </si>
  <si>
    <t>25MG TBL FLM 50 II</t>
  </si>
  <si>
    <t>JINANOVÝ LIST</t>
  </si>
  <si>
    <t>13491</t>
  </si>
  <si>
    <t>TEBOKAN</t>
  </si>
  <si>
    <t>40MG TBL FLM 100</t>
  </si>
  <si>
    <t>LEVOCETIRIZIN</t>
  </si>
  <si>
    <t>124346</t>
  </si>
  <si>
    <t>5MG TBL FLM 90 I</t>
  </si>
  <si>
    <t>NATAMYCIN</t>
  </si>
  <si>
    <t>173195</t>
  </si>
  <si>
    <t>PIMAFUCIN</t>
  </si>
  <si>
    <t>100MG VAG GLB 3</t>
  </si>
  <si>
    <t>165744</t>
  </si>
  <si>
    <t>AMLODIPIN</t>
  </si>
  <si>
    <t>METFORMIN</t>
  </si>
  <si>
    <t>208204</t>
  </si>
  <si>
    <t>SIOFOR</t>
  </si>
  <si>
    <t>500MG TBL FLM 60 II</t>
  </si>
  <si>
    <t>130502</t>
  </si>
  <si>
    <t>120MG TBL FLM 30</t>
  </si>
  <si>
    <t>23858</t>
  </si>
  <si>
    <t>18MG CPS DUR 28</t>
  </si>
  <si>
    <t>23851</t>
  </si>
  <si>
    <t>10MG CPS DUR 7</t>
  </si>
  <si>
    <t>23860</t>
  </si>
  <si>
    <t>25MG CPS DUR 7</t>
  </si>
  <si>
    <t>21890</t>
  </si>
  <si>
    <t>PROZAC</t>
  </si>
  <si>
    <t>20MG CPS DUR 28</t>
  </si>
  <si>
    <t>24386</t>
  </si>
  <si>
    <t>300MG TBL PRO 90</t>
  </si>
  <si>
    <t>124841</t>
  </si>
  <si>
    <t>66085</t>
  </si>
  <si>
    <t>1MG/ML POR SOL 30ML</t>
  </si>
  <si>
    <t>99926</t>
  </si>
  <si>
    <t>TIAPRA</t>
  </si>
  <si>
    <t>100MG TBL FLM 50</t>
  </si>
  <si>
    <t>56992</t>
  </si>
  <si>
    <t>15MG TBL NOB 10</t>
  </si>
  <si>
    <t>25092</t>
  </si>
  <si>
    <t>216531</t>
  </si>
  <si>
    <t>ZENARO</t>
  </si>
  <si>
    <t>5MG TBL FLM 50 IV</t>
  </si>
  <si>
    <t>129487</t>
  </si>
  <si>
    <t>18MG TBL PRO 30</t>
  </si>
  <si>
    <t>48858</t>
  </si>
  <si>
    <t>10MG/ML POR SUS 60ML</t>
  </si>
  <si>
    <t>ACEKLOFENAK</t>
  </si>
  <si>
    <t>191730</t>
  </si>
  <si>
    <t>BIOFENAC</t>
  </si>
  <si>
    <t>83100</t>
  </si>
  <si>
    <t>1MG TBL PRO 30</t>
  </si>
  <si>
    <t>59759</t>
  </si>
  <si>
    <t>1MG TBL NOB 100</t>
  </si>
  <si>
    <t>125066</t>
  </si>
  <si>
    <t>APO-AMLO</t>
  </si>
  <si>
    <t>BETAHISTIN</t>
  </si>
  <si>
    <t>22106</t>
  </si>
  <si>
    <t>BETASERC 16</t>
  </si>
  <si>
    <t>16MG TBL NOB 60</t>
  </si>
  <si>
    <t>BISOPROLOL</t>
  </si>
  <si>
    <t>158697</t>
  </si>
  <si>
    <t>66132</t>
  </si>
  <si>
    <t>10MG TBL NOB 60</t>
  </si>
  <si>
    <t>5496</t>
  </si>
  <si>
    <t>10MG TBL FLM 60</t>
  </si>
  <si>
    <t>28389</t>
  </si>
  <si>
    <t>CYMBALTA</t>
  </si>
  <si>
    <t>60MG CPS ETD 28</t>
  </si>
  <si>
    <t>25431</t>
  </si>
  <si>
    <t>30MG CPS ETD 7</t>
  </si>
  <si>
    <t>ELETRIPTAN</t>
  </si>
  <si>
    <t>59768</t>
  </si>
  <si>
    <t>RELPAX</t>
  </si>
  <si>
    <t>80MG TBL FLM 2 I</t>
  </si>
  <si>
    <t>IRBESARTAN A DIURETIKA</t>
  </si>
  <si>
    <t>168104</t>
  </si>
  <si>
    <t>IFIRMACOMBI</t>
  </si>
  <si>
    <t>300MG/12,5MG TBL FLM 28</t>
  </si>
  <si>
    <t>KARVEDILOL</t>
  </si>
  <si>
    <t>14837</t>
  </si>
  <si>
    <t>DILATREND 25</t>
  </si>
  <si>
    <t>111792</t>
  </si>
  <si>
    <t>136097</t>
  </si>
  <si>
    <t>100MG TBL FLM 30 II</t>
  </si>
  <si>
    <t>161369</t>
  </si>
  <si>
    <t>QUETIAPINE ACCORD</t>
  </si>
  <si>
    <t>161359</t>
  </si>
  <si>
    <t>161364</t>
  </si>
  <si>
    <t>KYANOKOBALAMIN</t>
  </si>
  <si>
    <t>643</t>
  </si>
  <si>
    <t>VITAMIN B12 LÉČIVA</t>
  </si>
  <si>
    <t>1000MCG INJ SOL 5X1ML</t>
  </si>
  <si>
    <t>17143</t>
  </si>
  <si>
    <t>151381</t>
  </si>
  <si>
    <t>LAMOTRIGIN MYLAN</t>
  </si>
  <si>
    <t>1845</t>
  </si>
  <si>
    <t>25MG/ML INJ SOL 10X1ML</t>
  </si>
  <si>
    <t>METRONIDAZOL</t>
  </si>
  <si>
    <t>2427</t>
  </si>
  <si>
    <t>ENTIZOL</t>
  </si>
  <si>
    <t>250MG TBL NOB 20</t>
  </si>
  <si>
    <t>85811</t>
  </si>
  <si>
    <t>60MG TBL FLM 30</t>
  </si>
  <si>
    <t>15010</t>
  </si>
  <si>
    <t>15MG TBL FLM 10X1</t>
  </si>
  <si>
    <t>107643</t>
  </si>
  <si>
    <t>MOMETASON</t>
  </si>
  <si>
    <t>NALTREXON</t>
  </si>
  <si>
    <t>160297</t>
  </si>
  <si>
    <t>ADEPEND</t>
  </si>
  <si>
    <t>25918</t>
  </si>
  <si>
    <t>167040</t>
  </si>
  <si>
    <t>149906</t>
  </si>
  <si>
    <t>29607</t>
  </si>
  <si>
    <t>25365</t>
  </si>
  <si>
    <t>20MG CPS ETD 28</t>
  </si>
  <si>
    <t>PIRACETAM</t>
  </si>
  <si>
    <t>11242</t>
  </si>
  <si>
    <t>GERATAM</t>
  </si>
  <si>
    <t>1200MG TBL FLM 60</t>
  </si>
  <si>
    <t>211447</t>
  </si>
  <si>
    <t>PRELICA</t>
  </si>
  <si>
    <t>211448</t>
  </si>
  <si>
    <t>210716</t>
  </si>
  <si>
    <t>RILMENIDIN</t>
  </si>
  <si>
    <t>125641</t>
  </si>
  <si>
    <t>TENAXUM</t>
  </si>
  <si>
    <t>1MG TBL NOB 90</t>
  </si>
  <si>
    <t>8817</t>
  </si>
  <si>
    <t>3MG TBL FLM 6X10</t>
  </si>
  <si>
    <t>86222</t>
  </si>
  <si>
    <t>RISPERIDON ACTAVIS</t>
  </si>
  <si>
    <t>RUTOSID, KOMBINACE</t>
  </si>
  <si>
    <t>96303</t>
  </si>
  <si>
    <t>ASCORUTIN</t>
  </si>
  <si>
    <t>100MG/20MG TBL FLM 50</t>
  </si>
  <si>
    <t>31867</t>
  </si>
  <si>
    <t>207063</t>
  </si>
  <si>
    <t>12,5MG TBL FLM 30 I</t>
  </si>
  <si>
    <t>164069</t>
  </si>
  <si>
    <t>TIAPRALAN</t>
  </si>
  <si>
    <t>TRIMETAZIDIN</t>
  </si>
  <si>
    <t>32917</t>
  </si>
  <si>
    <t>PREDUCTAL MR</t>
  </si>
  <si>
    <t>35MG TBL RET 60</t>
  </si>
  <si>
    <t>130178</t>
  </si>
  <si>
    <t>APO-VENLAFAXIN PROLONG</t>
  </si>
  <si>
    <t>199429</t>
  </si>
  <si>
    <t>ZYPSILAN</t>
  </si>
  <si>
    <t>51271</t>
  </si>
  <si>
    <t>ZOLSANA</t>
  </si>
  <si>
    <t>10MG TBL FLM 10</t>
  </si>
  <si>
    <t>AKAMPROSÁT</t>
  </si>
  <si>
    <t>40364</t>
  </si>
  <si>
    <t>CAMPRAL</t>
  </si>
  <si>
    <t>300MG TBL ENT 84</t>
  </si>
  <si>
    <t>AMIDY, KOMBINACE</t>
  </si>
  <si>
    <t>1681</t>
  </si>
  <si>
    <t>EMLA</t>
  </si>
  <si>
    <t>25MG/G+25MG/G CRM 1X30G</t>
  </si>
  <si>
    <t>CYPROTERON</t>
  </si>
  <si>
    <t>54537</t>
  </si>
  <si>
    <t>ANDROCUR-50</t>
  </si>
  <si>
    <t>59354</t>
  </si>
  <si>
    <t>ANDROCUR 100</t>
  </si>
  <si>
    <t>ESTRADIOL</t>
  </si>
  <si>
    <t>96491</t>
  </si>
  <si>
    <t>ESTROFEM</t>
  </si>
  <si>
    <t>2MG TBL FLM 28</t>
  </si>
  <si>
    <t>HYDROGENOVANÉ NÁMELOVÉ ALKALOIDY</t>
  </si>
  <si>
    <t>91032</t>
  </si>
  <si>
    <t>SECATOXIN FORTE</t>
  </si>
  <si>
    <t>2,5MG/ML POR GTT SOL 25ML</t>
  </si>
  <si>
    <t>MAKROGOL</t>
  </si>
  <si>
    <t>58827</t>
  </si>
  <si>
    <t>FORTRANS</t>
  </si>
  <si>
    <t>POR PLV SOL 4</t>
  </si>
  <si>
    <t>MEDROXYPROGESTERON</t>
  </si>
  <si>
    <t>91231</t>
  </si>
  <si>
    <t>PROVERA</t>
  </si>
  <si>
    <t>5MG TBL NOB 24</t>
  </si>
  <si>
    <t>157892</t>
  </si>
  <si>
    <t>SILDENAFIL MYLAN</t>
  </si>
  <si>
    <t>50MG TBL FLM 4</t>
  </si>
  <si>
    <t>26914</t>
  </si>
  <si>
    <t>VIAGRA</t>
  </si>
  <si>
    <t>100MG TBL FLM 12 I</t>
  </si>
  <si>
    <t>TADALAFIL</t>
  </si>
  <si>
    <t>29260</t>
  </si>
  <si>
    <t>CIALIS</t>
  </si>
  <si>
    <t>20MG TBL FLM 8</t>
  </si>
  <si>
    <t>TESTOSTERON</t>
  </si>
  <si>
    <t>186652</t>
  </si>
  <si>
    <t>SUSTANON 250</t>
  </si>
  <si>
    <t>250MG/ML INJ SOL 1X1ML</t>
  </si>
  <si>
    <t>30752</t>
  </si>
  <si>
    <t>ANDROGEL 50 MG, GEL V SÁČKU</t>
  </si>
  <si>
    <t>50MG GEL 30X5G</t>
  </si>
  <si>
    <t>189079</t>
  </si>
  <si>
    <t>CALCICHEW D3 LEMON</t>
  </si>
  <si>
    <t>VARDENAFIL</t>
  </si>
  <si>
    <t>25898</t>
  </si>
  <si>
    <t>LEVITRA</t>
  </si>
  <si>
    <t>20MG TBL FLM 4 I</t>
  </si>
  <si>
    <t>*1011</t>
  </si>
  <si>
    <t>CEFPROZIL</t>
  </si>
  <si>
    <t>199796</t>
  </si>
  <si>
    <t>CEFZIL</t>
  </si>
  <si>
    <t>122114</t>
  </si>
  <si>
    <t>APO-OME 20</t>
  </si>
  <si>
    <t>20MG CPS ETD 100</t>
  </si>
  <si>
    <t>32738</t>
  </si>
  <si>
    <t>FLUZAK</t>
  </si>
  <si>
    <t>216680</t>
  </si>
  <si>
    <t>LEVETIRACETAM</t>
  </si>
  <si>
    <t>Ambulance všeobecná</t>
  </si>
  <si>
    <t>Standardní lůžková péče</t>
  </si>
  <si>
    <t>Ambulance dětské a dorostové psychiatrie</t>
  </si>
  <si>
    <t>Ambulance pro návykové nemoci</t>
  </si>
  <si>
    <t>Ambulance sexuologická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</si>
  <si>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</si>
  <si>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</si>
  <si>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</si>
  <si>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</si>
  <si>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R03AK06 - SALMETEROL A FLUTIKASON</t>
  </si>
  <si>
    <t>N06AX21 - DULOXETIN</t>
  </si>
  <si>
    <t>N02AB03 - FENTANYL</t>
  </si>
  <si>
    <t>C09DA04 - IRBESARTAN A DIURETIKA</t>
  </si>
  <si>
    <t>C01EB15 - TRIMETAZIDIN</t>
  </si>
  <si>
    <t>J01FA10 - AZITHROMYCIN</t>
  </si>
  <si>
    <t>C07AG02 - KARVEDILOL</t>
  </si>
  <si>
    <t>N07CA01 - BETAHISTIN</t>
  </si>
  <si>
    <t>J01FA09 - KLARITHROMYCIN</t>
  </si>
  <si>
    <t>R06AX13 - LORATADIN</t>
  </si>
  <si>
    <t>N02AJ06 - KODEIN A PARACETAMOL</t>
  </si>
  <si>
    <t>N05CD08 - MIDAZOLAM</t>
  </si>
  <si>
    <t>N06BX18 - VINPOCETIN</t>
  </si>
  <si>
    <t>N03AF01 - KARBAMAZEPIN</t>
  </si>
  <si>
    <t>J01FA10</t>
  </si>
  <si>
    <t>N05CD08</t>
  </si>
  <si>
    <t>N02AB03</t>
  </si>
  <si>
    <t>N03AF01</t>
  </si>
  <si>
    <t>N06DX01</t>
  </si>
  <si>
    <t>N02AJ06</t>
  </si>
  <si>
    <t>R03AK06</t>
  </si>
  <si>
    <t>C01EB15</t>
  </si>
  <si>
    <t>C07AG02</t>
  </si>
  <si>
    <t>C09DA04</t>
  </si>
  <si>
    <t>N06AX21</t>
  </si>
  <si>
    <t>N07CA01</t>
  </si>
  <si>
    <t>J01FA09</t>
  </si>
  <si>
    <t>R06AX13</t>
  </si>
  <si>
    <t>N06BX18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</si>
  <si>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</si>
  <si>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</si>
  <si>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</si>
  <si>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</si>
  <si>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</si>
  <si>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</si>
  <si>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</si>
  <si>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</si>
  <si>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</si>
  <si>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</si>
  <si>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</si>
  <si>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</si>
  <si>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</si>
  <si>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</si>
  <si>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</si>
  <si>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</si>
  <si>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</si>
  <si>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ZD668</t>
  </si>
  <si>
    <t>Kompresa gáza 10 x 10 cm/5 ks sterilní 1325019275</t>
  </si>
  <si>
    <t>ZA539</t>
  </si>
  <si>
    <t>Kompresa NT 10 x 10 cm nesterilní 06103</t>
  </si>
  <si>
    <t>ZJ687</t>
  </si>
  <si>
    <t>Krytí hemostatické gelitaspon tampon   80 x 30 mm bal. á 5 ks GS -210</t>
  </si>
  <si>
    <t>ZA562</t>
  </si>
  <si>
    <t>Náplast cosmopor i. v. 6 x 8 cm bal. á 50 ks 9008054</t>
  </si>
  <si>
    <t>ZI600</t>
  </si>
  <si>
    <t>Náplast curapor 10 x 15 cm 32914 ( náhrada za cosmopor )</t>
  </si>
  <si>
    <t>ZI601</t>
  </si>
  <si>
    <t>Náplast curapor 10 x 20 cm 32915 ( náhrada za cosmopor )</t>
  </si>
  <si>
    <t>ZB084</t>
  </si>
  <si>
    <t>Náplast transpore 2,50 cm x 9,14 m 1527-1 - nahrazeno ZQ117</t>
  </si>
  <si>
    <t>ZF352</t>
  </si>
  <si>
    <t>Náplast transpore bílá 2,50 cm x 9,14 m bal. á 12 ks 1534-1</t>
  </si>
  <si>
    <t>ZA339</t>
  </si>
  <si>
    <t>Obinadlo hydrofilní   8 cm x   5 m 13006</t>
  </si>
  <si>
    <t>ZA487</t>
  </si>
  <si>
    <t>Obinadlo ideal 12 cm x 5 m 9310233</t>
  </si>
  <si>
    <t>ZC100</t>
  </si>
  <si>
    <t>Vata buničitá dělená 2 role / 500 ks 40 x 50 mm 1230200310</t>
  </si>
  <si>
    <t>ZA446</t>
  </si>
  <si>
    <t>Vata buničitá přířezy 20 x 30 cm 1230200129</t>
  </si>
  <si>
    <t>ZA530</t>
  </si>
  <si>
    <t>Vložky hygienické samu 7162212</t>
  </si>
  <si>
    <t>50115060</t>
  </si>
  <si>
    <t>ZPr - ostatní (Z503)</t>
  </si>
  <si>
    <t>ZB771</t>
  </si>
  <si>
    <t>Držák jehly základní 450201</t>
  </si>
  <si>
    <t>ZB905</t>
  </si>
  <si>
    <t>Elektroda defibrilační CPR-D Zoll 8900-0800-01</t>
  </si>
  <si>
    <t>ZC648</t>
  </si>
  <si>
    <t>Elektroda EKG pěnová pr. 55 mm pro dospělé H-108002</t>
  </si>
  <si>
    <t>ZA738</t>
  </si>
  <si>
    <t>Filtr mini spike zelený 4550242</t>
  </si>
  <si>
    <t>ZN296</t>
  </si>
  <si>
    <t>Hadička spojovací Gamaplus HS 1,8 x 450 UNIV NO DOP 606306-ND</t>
  </si>
  <si>
    <t>ZD808</t>
  </si>
  <si>
    <t>Kanyla vasofix 22G modrá safety 4269098S-01</t>
  </si>
  <si>
    <t>ZH493</t>
  </si>
  <si>
    <t>Katetr močový foley CH16 180605-000160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</si>
  <si>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</si>
  <si>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</si>
  <si>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</si>
  <si>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</si>
  <si>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ZB102</t>
  </si>
  <si>
    <t>Láhev k odsávačce flovac 1l hadice 1,8 m á 45 ks 000-036-020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</si>
  <si>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</si>
  <si>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</si>
  <si>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</si>
  <si>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</si>
  <si>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</si>
  <si>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</si>
  <si>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ZJ672</t>
  </si>
  <si>
    <t>Pohár na moč 250 ml UH GAMA204809</t>
  </si>
  <si>
    <t>ZL688</t>
  </si>
  <si>
    <t>Proužky Accu-Check Inform IIStrip 50 EU1 á 50 ks 05942861041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</si>
  <si>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</si>
  <si>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</si>
  <si>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</si>
  <si>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</si>
  <si>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</si>
  <si>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</si>
  <si>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</si>
  <si>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</si>
  <si>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ZO543</t>
  </si>
  <si>
    <t>Stříkačka injekční předplněná 0,9% NaCl 10 ml BD PosiFlush SP EMA bal. á 30 ks 306585</t>
  </si>
  <si>
    <t>ZP357</t>
  </si>
  <si>
    <t>Tyčinka vatová zvlhčující glycerín + citron bal. á 75 ks FTL-LS-15</t>
  </si>
  <si>
    <t>ZB756</t>
  </si>
  <si>
    <t>Zkumavka 3 ml K3 edta fialová 454086</t>
  </si>
  <si>
    <t>ZB774</t>
  </si>
  <si>
    <t>Zkumavka červená 5 ml gel 456071</t>
  </si>
  <si>
    <t>ZB762</t>
  </si>
  <si>
    <t>Zkumavka červená 6 ml 456092</t>
  </si>
  <si>
    <t>ZB775</t>
  </si>
  <si>
    <t>Zkumavka koagulace modrá Quick 4 ml modrá 454329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</si>
  <si>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</si>
  <si>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</si>
  <si>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</si>
  <si>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</si>
  <si>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</si>
  <si>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</si>
  <si>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</si>
  <si>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</si>
  <si>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</si>
  <si>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</si>
  <si>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</si>
  <si>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</si>
  <si>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</si>
  <si>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</si>
  <si>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</si>
  <si>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</si>
  <si>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</si>
  <si>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</si>
  <si>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</si>
  <si>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</si>
  <si>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</si>
  <si>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</si>
  <si>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ZN125</t>
  </si>
  <si>
    <t>Rukavice operační gammex latex PF bez pudru 7,5 330048075</t>
  </si>
  <si>
    <t>Rukavice vyšetřovací nitril basic bez pudru modré S bal. á 200 ks 44750</t>
  </si>
  <si>
    <t>Rukavice vyšetřovací nitril basic bez pudru modré XL bal. á 170 ks 44753</t>
  </si>
  <si>
    <t>Rukavice vyšetřovací nitril bez pudru nesterilní basic modré M bal. á 200 ks 44751</t>
  </si>
  <si>
    <t>ZK404</t>
  </si>
  <si>
    <t>Krytí prontosan roztok 350 ml 400416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</si>
  <si>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</si>
  <si>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</si>
  <si>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</si>
  <si>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</si>
  <si>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ZD104</t>
  </si>
  <si>
    <t>Náplast omniplast 10,0 cm x 10,0 m 9004472 (900535)</t>
  </si>
  <si>
    <t>ZB759</t>
  </si>
  <si>
    <t>Zkumavka červená 8 ml gel 455071</t>
  </si>
  <si>
    <t>ZI179</t>
  </si>
  <si>
    <t>Zkumavka s mediem+ flovakovaný tampon eSwab růžový nos,krk,vagina,konečník,rány,fekální vzo) 490CE.A</t>
  </si>
  <si>
    <t>ZP948</t>
  </si>
  <si>
    <t>Rukavice nitril basic bez p. modré L bal. á 200 ks 44752</t>
  </si>
  <si>
    <t>ZC854</t>
  </si>
  <si>
    <t>Kompresa NT 7,5 x 7,5 cm/2 ks sterilní 26510</t>
  </si>
  <si>
    <t>ZB404</t>
  </si>
  <si>
    <t>Náplast cosmos 8 cm x 1 m 5403353</t>
  </si>
  <si>
    <t>ZA450</t>
  </si>
  <si>
    <t>Náplast omniplast 1,25 cm x 9,1 m 9004520</t>
  </si>
  <si>
    <t>ZN366</t>
  </si>
  <si>
    <t>Náplast poinjekční elastická tkaná jednotl. baleno 19 mm x 72 mm P-CURE1972ELAST</t>
  </si>
  <si>
    <t>ZK759</t>
  </si>
  <si>
    <t>Náplast water resistant cosmos bal. á 20 ks (10+10) 5351233</t>
  </si>
  <si>
    <t>ZN475</t>
  </si>
  <si>
    <t>Obinadlo elastické universal   8 cm x 5 m 1323100312</t>
  </si>
  <si>
    <t>ZL995</t>
  </si>
  <si>
    <t>Obinadlo hyrofilní sterilní  6 cm x 5 m  004310190</t>
  </si>
  <si>
    <t>ZL996</t>
  </si>
  <si>
    <t>Obinadlo hyrofilní sterilní  8 cm x 5 m  004310182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</si>
  <si>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</si>
  <si>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</si>
  <si>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</si>
  <si>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</si>
  <si>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</si>
  <si>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</si>
  <si>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ZB844</t>
  </si>
  <si>
    <t>Esmarch - pryžové obinadlo 60 x 1250 KVS 06125</t>
  </si>
  <si>
    <t>ZF192</t>
  </si>
  <si>
    <t>Nádoba na kontaminovaný odpad 4 l 15-0004</t>
  </si>
  <si>
    <t>ZB763</t>
  </si>
  <si>
    <t>Zkumavka červená 9 ml 455092</t>
  </si>
  <si>
    <t>ZA833</t>
  </si>
  <si>
    <t>Jehla injekční 0,8 x 40 mm zelená 4657527</t>
  </si>
  <si>
    <t>ZA832</t>
  </si>
  <si>
    <t>Jehla injekční 0,9 x 40 mm žlutá 4657519</t>
  </si>
  <si>
    <t>50115079</t>
  </si>
  <si>
    <t>ZPr - internzivní péče (Z542)</t>
  </si>
  <si>
    <t>ZA861</t>
  </si>
  <si>
    <t>Maska kyslíková dětská 114600</t>
  </si>
  <si>
    <t>ZB173</t>
  </si>
  <si>
    <t>Maska kyslíková s hadičkou a nosní svorkou dospělá H-103013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</si>
  <si>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</si>
  <si>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</si>
  <si>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</si>
  <si>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</si>
  <si>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</si>
  <si>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</si>
  <si>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</si>
  <si>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</si>
  <si>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</si>
  <si>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</si>
  <si>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</si>
  <si>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</si>
  <si>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</si>
  <si>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</si>
  <si>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</si>
  <si>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</si>
  <si>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</si>
  <si>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všeobecné sestry pod dohl.</t>
  </si>
  <si>
    <t>všeobecné sestry bez dohl.</t>
  </si>
  <si>
    <t>všeobecné sestry bez dohl., spec.</t>
  </si>
  <si>
    <t>všeobecné sestry VŠ</t>
  </si>
  <si>
    <t>ergoterapeuti</t>
  </si>
  <si>
    <t>praktické sestry</t>
  </si>
  <si>
    <t>fyzioterapeuti</t>
  </si>
  <si>
    <t>sanitáři</t>
  </si>
  <si>
    <t>THP</t>
  </si>
  <si>
    <t>Specializovaná ambulantní péče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</si>
  <si>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</si>
  <si>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</si>
  <si>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</si>
  <si>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</si>
  <si>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</si>
  <si>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</si>
  <si>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902 - Samostatné pracoviště fyzioterapeutů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</si>
  <si>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</si>
  <si>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</si>
  <si>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</si>
  <si>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</si>
  <si>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</si>
  <si>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Brozda Bohdan</t>
  </si>
  <si>
    <t>Gajdačková Renata</t>
  </si>
  <si>
    <t>Havlíková Petra</t>
  </si>
  <si>
    <t>Kamarádová Dana</t>
  </si>
  <si>
    <t>Kasalová Petra</t>
  </si>
  <si>
    <t>Krnáčová Barbora</t>
  </si>
  <si>
    <t>Kubínek Radim</t>
  </si>
  <si>
    <t>Kýrová Šárka</t>
  </si>
  <si>
    <t>Navrátilová Leona</t>
  </si>
  <si>
    <t>Ocisková Marie</t>
  </si>
  <si>
    <t>Praško JánPavlov</t>
  </si>
  <si>
    <t>Sigmundová Zuzana</t>
  </si>
  <si>
    <t>Svozilová Simona</t>
  </si>
  <si>
    <t>Šmejkalová Lucie</t>
  </si>
  <si>
    <t>Štecková Tereza</t>
  </si>
  <si>
    <t>Štěrba Jan</t>
  </si>
  <si>
    <t>Velartová Hana</t>
  </si>
  <si>
    <t>Zdravotní výkony vykázané na pracovišti v rámci ambulantní péče dle lékařů *</t>
  </si>
  <si>
    <t>3F5</t>
  </si>
  <si>
    <t>V</t>
  </si>
  <si>
    <t>35050</t>
  </si>
  <si>
    <t xml:space="preserve">TELEFONICKÁ KONZULTACE PSYCHIATRA NEBO KLINICKÉHO </t>
  </si>
  <si>
    <t>35022</t>
  </si>
  <si>
    <t xml:space="preserve">CÍLENÉ VYŠETŘENÍ PSYCHIATREM                      </t>
  </si>
  <si>
    <t>06</t>
  </si>
  <si>
    <t>305</t>
  </si>
  <si>
    <t>1</t>
  </si>
  <si>
    <t>0012061</t>
  </si>
  <si>
    <t>HALOPERIDOL DECANOAT-RICHTER</t>
  </si>
  <si>
    <t>0086901</t>
  </si>
  <si>
    <t>CISORDINOL DEPOT</t>
  </si>
  <si>
    <t>0091830</t>
  </si>
  <si>
    <t>0104691</t>
  </si>
  <si>
    <t>RISPERDAL CONSTA</t>
  </si>
  <si>
    <t>0104692</t>
  </si>
  <si>
    <t>0104693</t>
  </si>
  <si>
    <t>0162857</t>
  </si>
  <si>
    <t>0168088</t>
  </si>
  <si>
    <t>XEPLION</t>
  </si>
  <si>
    <t>0168089</t>
  </si>
  <si>
    <t>0500873</t>
  </si>
  <si>
    <t>ZYPADHERA</t>
  </si>
  <si>
    <t>0500874</t>
  </si>
  <si>
    <t>0107292</t>
  </si>
  <si>
    <t>0,9% SODIUM CHLORIDE IN WATER FOR INJECTION FRESEN</t>
  </si>
  <si>
    <t>0185369</t>
  </si>
  <si>
    <t>AFLUDITEN</t>
  </si>
  <si>
    <t>0194643</t>
  </si>
  <si>
    <t>ABILIFY MAINTENA</t>
  </si>
  <si>
    <t>0210916</t>
  </si>
  <si>
    <t>0197866</t>
  </si>
  <si>
    <t>XEOMIN</t>
  </si>
  <si>
    <t>0500872</t>
  </si>
  <si>
    <t>0096610</t>
  </si>
  <si>
    <t>0023342</t>
  </si>
  <si>
    <t>0168087</t>
  </si>
  <si>
    <t>0223528</t>
  </si>
  <si>
    <t>0186652</t>
  </si>
  <si>
    <t>09117</t>
  </si>
  <si>
    <t xml:space="preserve">ODBĚR KRVE ZE ŽÍLY U DÍTĚTĚ DO 10 LET             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</si>
  <si>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</si>
  <si>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</si>
  <si>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</si>
  <si>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</si>
  <si>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</si>
  <si>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</si>
  <si>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</si>
  <si>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29115</t>
  </si>
  <si>
    <t xml:space="preserve">EEG STANDARDNÍ VYŠETŘENÍ - VYHODNOCENÍ            </t>
  </si>
  <si>
    <t>29125</t>
  </si>
  <si>
    <t xml:space="preserve">EEG S UŽITÍM AKTIVAČNÍCH METOD - VYHODNOCENÍ      </t>
  </si>
  <si>
    <t>29130</t>
  </si>
  <si>
    <t xml:space="preserve">MAPOVÁNÍ MOZKOVÉ AKTIVITY                        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</si>
  <si>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</si>
  <si>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</si>
  <si>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</si>
  <si>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</si>
  <si>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</si>
  <si>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 xml:space="preserve">RODINNÁ SYSTEMATICKÁ PSYCHOTERAPIE Á 30 MINUT     </t>
  </si>
  <si>
    <t>38210</t>
  </si>
  <si>
    <t xml:space="preserve">VYŠETŘENÍ ALKOTESTEM                              </t>
  </si>
  <si>
    <t>VYŠETŘENÍ ALKOTESTEM</t>
  </si>
  <si>
    <t>09547</t>
  </si>
  <si>
    <t>REGULAČNÍ POPLATEK -- POJIŠTĚNEC OD ÚHRADY POPLATK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</si>
  <si>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</si>
  <si>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</si>
  <si>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</si>
  <si>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</si>
  <si>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</si>
  <si>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</si>
  <si>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</si>
  <si>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</si>
  <si>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</si>
  <si>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</si>
  <si>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29123</t>
  </si>
  <si>
    <t>EEG S UŽITÍM AKTIVAČNÍCH METOD (JEN TECHNICKÉ PROV</t>
  </si>
  <si>
    <t>09563</t>
  </si>
  <si>
    <t xml:space="preserve">VÝKON ÚSTAVNÍ POHOTOVOSTNÍ SLUŽBY                 </t>
  </si>
  <si>
    <t>VÝKON ÚSTAVNÍ POHOTOVOSTNÍ SLUŽBY</t>
  </si>
  <si>
    <t>CÍLENÉ VYŠETŘENÍ PSYCHIATREM</t>
  </si>
  <si>
    <t>35117</t>
  </si>
  <si>
    <t>ROZHOVOR PSYCHIATRA, PEDOPSYCHIATRA, KLINICKÉHO PS</t>
  </si>
  <si>
    <t>35021</t>
  </si>
  <si>
    <t xml:space="preserve">KOMPLEXNÍ VYŠETŘENÍ PSYCHIATREM                   </t>
  </si>
  <si>
    <t>KOMPLEXNÍ VYŠETŘENÍ PSYCHIATREM</t>
  </si>
  <si>
    <t>35023</t>
  </si>
  <si>
    <t xml:space="preserve">KONTROLNÍ VYŠETŘENÍ PSYCHIATREM                   </t>
  </si>
  <si>
    <t>KONTROLNÍ VYŠETŘENÍ PSYCHIATREM</t>
  </si>
  <si>
    <t>29113</t>
  </si>
  <si>
    <t>EEG STANDARDNÍ VYŠETŘENÍ VČETNĚ HYPERVENTILACE (JE</t>
  </si>
  <si>
    <t>29014</t>
  </si>
  <si>
    <t>EEG STANDARDNÍ VYŠETŘENÍ VČETNĚ HYPERVENTILACE U D</t>
  </si>
  <si>
    <t>09509</t>
  </si>
  <si>
    <t xml:space="preserve">OŠETŘENÍ HANDICAPOVANÉHO PACIENTA                 </t>
  </si>
  <si>
    <t>OŠETŘENÍ HANDICAPOVANÉHO PACIENTA</t>
  </si>
  <si>
    <t>09570</t>
  </si>
  <si>
    <t>(VZP) Pou×itÝ ZUM/ZULP k platnÚmu vřkonu dle SZV u</t>
  </si>
  <si>
    <t>35040</t>
  </si>
  <si>
    <t>SIGNÁLNÍ VÝKON - PACIENT SE SOUDNĚ NAŘÍZENÝM OCHRA</t>
  </si>
  <si>
    <t>00041</t>
  </si>
  <si>
    <t xml:space="preserve">JEDEN DEN POBYTU PACIENTA VE STACIONÁŘI I.        </t>
  </si>
  <si>
    <t>306</t>
  </si>
  <si>
    <t>36023</t>
  </si>
  <si>
    <t xml:space="preserve">KONTROLNÍ VYŠETŘENÍ DĚTSKÝM PSYCHIATREM           </t>
  </si>
  <si>
    <t>KONTROLNÍ VYŠETŘENÍ DĚTSKÝM PSYCHIATREM</t>
  </si>
  <si>
    <t>36022</t>
  </si>
  <si>
    <t>CÍLENÉ VYŠETŘENÍ DĚTSKÝM PSYCHIATREM</t>
  </si>
  <si>
    <t xml:space="preserve">CÍLENÉ VYŠETŘENÍ DĚTSKÝM PSYCHIATREM              </t>
  </si>
  <si>
    <t>36021</t>
  </si>
  <si>
    <t xml:space="preserve">KOMPLEXNÍ VYŠETŘENÍ DĚTSKÝM PSYCHIATREM           </t>
  </si>
  <si>
    <t>KOMPLEXNÍ VYŠETŘENÍ DĚTSKÝM PSYCHIATREM</t>
  </si>
  <si>
    <t>308</t>
  </si>
  <si>
    <t>RODINNÁ SYSTEMATICKÁ PSYCHOTERAPIE Á 30 MINUT</t>
  </si>
  <si>
    <t>99999</t>
  </si>
  <si>
    <t xml:space="preserve">Nespecifikovany vykon                             </t>
  </si>
  <si>
    <t>309</t>
  </si>
  <si>
    <t>39023</t>
  </si>
  <si>
    <t xml:space="preserve">KONTROLNÍ VYŠETŘENÍ SEXUOLOGEM                    </t>
  </si>
  <si>
    <t>39021</t>
  </si>
  <si>
    <t xml:space="preserve">KOMPLEXNÍ VYŠETŘENÍ SEXUOLOGEM                    </t>
  </si>
  <si>
    <t>39022</t>
  </si>
  <si>
    <t xml:space="preserve">CÍLENÉ VYŠETŘENÍ SEXUOLOGEM                       </t>
  </si>
  <si>
    <t>39111</t>
  </si>
  <si>
    <t>FALOMETRIE, VULVOMETRIE</t>
  </si>
  <si>
    <t xml:space="preserve">FALOMETRIE, VULVOMETRIE                           </t>
  </si>
  <si>
    <t>901</t>
  </si>
  <si>
    <t>37115</t>
  </si>
  <si>
    <t>KRIZOVÁ INTERVENCE(Á 30 MINUT)</t>
  </si>
  <si>
    <t xml:space="preserve">KRIZOVÁ INTERVENCE(Á 30 MINUT)                    </t>
  </si>
  <si>
    <t>37022</t>
  </si>
  <si>
    <t xml:space="preserve">CÍLENÉ PSYCHOLOGICKÉ VYŠETŘENÍ (Á 60 MINUT)       </t>
  </si>
  <si>
    <t>CÍLENÉ PSYCHOLOGICKÉ VYŠETŘENÍ (Á 60 MINUT)</t>
  </si>
  <si>
    <t>37062</t>
  </si>
  <si>
    <t xml:space="preserve">CÍLENÉ PEDOPSYCHOLOGICKÉ VYŠETŘENÍ (Á 60 MINUT)   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</si>
  <si>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</si>
  <si>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</si>
  <si>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</si>
  <si>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</si>
  <si>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</si>
  <si>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</si>
  <si>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</si>
  <si>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 xml:space="preserve">KOMPLEXNÍ PSYCHOLOGICKÉ VYŠETŘENÍ (Á 60 MINUT)    </t>
  </si>
  <si>
    <t>37023</t>
  </si>
  <si>
    <t xml:space="preserve">KONTROLNÍ PSYCHOLOGICKÉ VYŠETŘENÍ (Á 30 MINUT)    </t>
  </si>
  <si>
    <t>KONTROLNÍ PSYCHOLOGICKÉ VYŠETŘENÍ (Á 30 MINUT)</t>
  </si>
  <si>
    <t>37111</t>
  </si>
  <si>
    <t xml:space="preserve">SPECIFICKÁ PSYCHOLOGICKÁ INTERVENCE (Á 30 MINUT)  </t>
  </si>
  <si>
    <t>SPECIFICKÁ PSYCHOLOGICKÁ INTERVENCE (Á 30 MINUT)</t>
  </si>
  <si>
    <t>11</t>
  </si>
  <si>
    <t>902</t>
  </si>
  <si>
    <t>21211</t>
  </si>
  <si>
    <t>LÉČEBNÁ TĚLESNÁ VÝCHOVA SKUPINOVÁ TYP I., 3 - 5 LÉ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</si>
  <si>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</si>
  <si>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</si>
  <si>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</si>
  <si>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</si>
  <si>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</si>
  <si>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</si>
  <si>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</si>
  <si>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</si>
  <si>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</si>
  <si>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</si>
  <si>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</si>
  <si>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</si>
  <si>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</si>
  <si>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</si>
  <si>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</si>
  <si>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</si>
  <si>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</si>
  <si>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</si>
  <si>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</si>
  <si>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</si>
  <si>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</si>
  <si>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</si>
  <si>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</si>
  <si>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</si>
  <si>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</si>
  <si>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</si>
  <si>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</si>
  <si>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</si>
  <si>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</si>
  <si>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</si>
  <si>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</si>
  <si>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</si>
  <si>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</si>
  <si>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10</t>
  </si>
  <si>
    <t>35620</t>
  </si>
  <si>
    <t>PSYCHOTERAPIE SKUPINOVÁ, TYP II., PRO SKUPINU 10 -</t>
  </si>
  <si>
    <t>12</t>
  </si>
  <si>
    <t>13</t>
  </si>
  <si>
    <t>14</t>
  </si>
  <si>
    <t>16</t>
  </si>
  <si>
    <t>17</t>
  </si>
  <si>
    <t>00606</t>
  </si>
  <si>
    <t xml:space="preserve">OD TYPU 06 - PRO NEMOCNICE TYPU 3, (KATEGORIE 6)  </t>
  </si>
  <si>
    <t>OD TYPU 06 - PRO NEMOCNICE TYPU 3, (KATEGORIE 6)</t>
  </si>
  <si>
    <t>35630</t>
  </si>
  <si>
    <t>PSYCHOTERAPIE SKUPINOVÁ, TYP III. (KOMUNITA) - SKU</t>
  </si>
  <si>
    <t>35710</t>
  </si>
  <si>
    <t xml:space="preserve">ELEKTROKONVULZIVNÍ TERAPIE                        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</si>
  <si>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</si>
  <si>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</si>
  <si>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</si>
  <si>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</si>
  <si>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</si>
  <si>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</si>
  <si>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</si>
  <si>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21219</t>
  </si>
  <si>
    <t xml:space="preserve">LÉČEBNÁ TĚLESNÁ VÝCHOVA INDIVIDUÁLNÍ POD DOHLEDEM </t>
  </si>
  <si>
    <t>21621</t>
  </si>
  <si>
    <t xml:space="preserve">INDIVIDUÁLNÍ ERGOTERAPIE ZÁKLADNÍ                 </t>
  </si>
  <si>
    <t>INDIVIDUÁLNÍ ERGOTERAPIE ZÁKLADNÍ</t>
  </si>
  <si>
    <t>21613</t>
  </si>
  <si>
    <t xml:space="preserve">VYŠETŘENÍ ERGOTERAPEUTEM KONTROLNÍ                </t>
  </si>
  <si>
    <t>VYŠETŘENÍ ERGOTERAPEUTEM KONTROLNÍ</t>
  </si>
  <si>
    <t>21611</t>
  </si>
  <si>
    <t xml:space="preserve">VYŠETŘENÍ ERGOTERAPEUTEM PŘI ZAHÁJENÍ ERGOTERAPIE </t>
  </si>
  <si>
    <t>VYŠETŘENÍ ERGOTERAPEUTEM PŘI ZAHÁJENÍ ERGOTERAPIE</t>
  </si>
  <si>
    <t>21627</t>
  </si>
  <si>
    <t xml:space="preserve">ERGOTERAPIE SKUPINOVÁ ZÁKLADNÍ                    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</si>
  <si>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</si>
  <si>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</si>
  <si>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</si>
  <si>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</si>
  <si>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</si>
  <si>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</si>
  <si>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</si>
  <si>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</si>
  <si>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</si>
  <si>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</si>
  <si>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</si>
  <si>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</si>
  <si>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                                       </t>
  </si>
  <si>
    <t>01312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</si>
  <si>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</si>
  <si>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</si>
  <si>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</si>
  <si>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</si>
  <si>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02042</t>
  </si>
  <si>
    <t xml:space="preserve">VÝKONY NA ČOČCE S NEBO BEZ VITREKTOMIE S CC                                                         </t>
  </si>
  <si>
    <t>04310</t>
  </si>
  <si>
    <t xml:space="preserve">RESPIRAČNÍ SELHÁNÍ                                                                                  </t>
  </si>
  <si>
    <t>04361</t>
  </si>
  <si>
    <t xml:space="preserve">PROSTÁ PNEUMONIE A DÁVIVÝ KAŠEL BEZ CC                                                              </t>
  </si>
  <si>
    <t>05092</t>
  </si>
  <si>
    <t xml:space="preserve">VELKÉ ABDOMINÁLNÍ VASKULÁRNÍ VÝKONY S CC                                                            </t>
  </si>
  <si>
    <t>07302</t>
  </si>
  <si>
    <t xml:space="preserve">CIRHÓZA A ALKOHOLICKÁ HEPATITIDA S CC                                                               </t>
  </si>
  <si>
    <t>07332</t>
  </si>
  <si>
    <t xml:space="preserve">PORUCHY JATER, KROMĚ MALIGNÍ CIRHÓZY A ALKOHOLICKÉ HEPATITIDY                                       </t>
  </si>
  <si>
    <t>08032</t>
  </si>
  <si>
    <t xml:space="preserve">FÚZE PÁTEŘE, NE PRO DEFORMITY S CC                                                                  </t>
  </si>
  <si>
    <t>08082</t>
  </si>
  <si>
    <t xml:space="preserve">VÝKONY NA KYČLÍCH A STEHENNÍ KOSTI, KROMĚ REPLANTACE VELKÝCH                                        </t>
  </si>
  <si>
    <t>14632</t>
  </si>
  <si>
    <t>B</t>
  </si>
  <si>
    <t xml:space="preserve">VAGINÁLNÍ POROD S CC  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</si>
  <si>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</si>
  <si>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</si>
  <si>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</si>
  <si>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</si>
  <si>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</si>
  <si>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</si>
  <si>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</si>
  <si>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</si>
  <si>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</si>
  <si>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</si>
  <si>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</si>
  <si>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</si>
  <si>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</si>
  <si>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</si>
  <si>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</si>
  <si>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</si>
  <si>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</si>
  <si>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</si>
  <si>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</si>
  <si>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</si>
  <si>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</si>
  <si>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</si>
  <si>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</si>
  <si>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</si>
  <si>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</si>
  <si>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</si>
  <si>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</si>
  <si>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</si>
  <si>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</si>
  <si>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</si>
  <si>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</si>
  <si>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</si>
  <si>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</si>
  <si>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</si>
  <si>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</si>
  <si>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</si>
  <si>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</si>
  <si>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19353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</si>
  <si>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</si>
  <si>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</si>
  <si>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</si>
  <si>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</si>
  <si>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</si>
  <si>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</si>
  <si>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</si>
  <si>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</si>
  <si>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</si>
  <si>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</si>
  <si>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</si>
  <si>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</si>
  <si>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</si>
  <si>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</si>
  <si>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19393</t>
  </si>
  <si>
    <t xml:space="preserve">JINÉ DUŠEVNÍ PORUCHY S MCC                                                                          </t>
  </si>
  <si>
    <t>19400</t>
  </si>
  <si>
    <t xml:space="preserve">DUŠEVNÍ PORUCHY S ELEKTROKONVULZIVNÍ TERAPIÍ NEBO S REPETITIV                                       </t>
  </si>
  <si>
    <t>20321</t>
  </si>
  <si>
    <t xml:space="preserve">ŠKODLIVÉ UŽÍVÁNÍ A ZÁVISLOST NA OPIÁTECH A/NEBO KOKAINU BEZ C 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</si>
  <si>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</si>
  <si>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</si>
  <si>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</si>
  <si>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</si>
  <si>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</si>
  <si>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</si>
  <si>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</si>
  <si>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</si>
  <si>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</si>
  <si>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</si>
  <si>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</si>
  <si>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</si>
  <si>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</si>
  <si>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</si>
  <si>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21321</t>
  </si>
  <si>
    <t xml:space="preserve">OTRAVA A TOXICKÉ ÚČINKY LÉKŮ (DROG) BEZ CC                                                          </t>
  </si>
  <si>
    <t>23321</t>
  </si>
  <si>
    <t xml:space="preserve">JINÉ FAKTORY OVLIVŇUJÍCÍ ZDRAVOTNÍ STAV BEZ CC                                                      </t>
  </si>
  <si>
    <t>25063</t>
  </si>
  <si>
    <t xml:space="preserve">DLOUHODOBÁ MECHANICKÁ VENTILACE PŘI POLYTRAUMATU S KRANIOTOMI                                       </t>
  </si>
  <si>
    <t>25302</t>
  </si>
  <si>
    <t xml:space="preserve">DIAGNÓZY TÝKAJÍCÍ SE HLAVY, HRUDNÍKU A DOLNÍCH KONČETIN PŘI M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</si>
  <si>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</si>
  <si>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</si>
  <si>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</si>
  <si>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</si>
  <si>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</si>
  <si>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</si>
  <si>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</si>
  <si>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</si>
  <si>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</si>
  <si>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</si>
  <si>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2</t>
  </si>
  <si>
    <t>0002018</t>
  </si>
  <si>
    <t>99mTc-makrosalb inj.</t>
  </si>
  <si>
    <t>0002067</t>
  </si>
  <si>
    <t>81m-krypton plyn k inhal.</t>
  </si>
  <si>
    <t>0002073</t>
  </si>
  <si>
    <t>99mTc-oxidronát disodný inj.</t>
  </si>
  <si>
    <t>47259</t>
  </si>
  <si>
    <t xml:space="preserve">SCINTIGRAFIE PLIC VENTILAČNÍ STATICKÁ             </t>
  </si>
  <si>
    <t>47269</t>
  </si>
  <si>
    <t xml:space="preserve">TOMOGRAFICKÁ SCINTIGRAFIE - SPECT                 </t>
  </si>
  <si>
    <t>47241</t>
  </si>
  <si>
    <t xml:space="preserve">SCINTIGRAFIE SKELETU                              </t>
  </si>
  <si>
    <t>47257</t>
  </si>
  <si>
    <t xml:space="preserve">SCINTIGRAFIE PLIC PERFÚZNÍ                        </t>
  </si>
  <si>
    <t>816</t>
  </si>
  <si>
    <t>94201</t>
  </si>
  <si>
    <t>(VZP) FLUORESCENČNÍ IN SITU HYBRIDIZACE LIDSKÉ DNA</t>
  </si>
  <si>
    <t>818</t>
  </si>
  <si>
    <t>96157</t>
  </si>
  <si>
    <t xml:space="preserve">STANOVENÍ HEPARINOVÝCH JEDNOTEK ANTI XA           </t>
  </si>
  <si>
    <t>96167</t>
  </si>
  <si>
    <t>KREVNÍ OBRAZ S PĚTI POPULAČNÍM DIFERENCIÁLNÍM POČT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</si>
  <si>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</si>
  <si>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</si>
  <si>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</si>
  <si>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</si>
  <si>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</si>
  <si>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</si>
  <si>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</si>
  <si>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</si>
  <si>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</si>
  <si>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</si>
  <si>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</si>
  <si>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</si>
  <si>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</si>
  <si>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</si>
  <si>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</si>
  <si>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 xml:space="preserve">ANTITROMBIN III, CHROMOGENNÍ METODOU (SÉRIE)      </t>
  </si>
  <si>
    <t>96515</t>
  </si>
  <si>
    <t xml:space="preserve">FIBRIN DEGRADAČNÍ PRODUKTY KVANTITATIVNĚ          </t>
  </si>
  <si>
    <t>FIBRIN DEGRADAČNÍ PRODUKTY KVANTITATIVNĚ</t>
  </si>
  <si>
    <t>96325</t>
  </si>
  <si>
    <t xml:space="preserve">FIBRINOGEN (SÉRIE)                                </t>
  </si>
  <si>
    <t>96239</t>
  </si>
  <si>
    <t xml:space="preserve">DESTIČKOVÝ NEUTRALIZAČNÍ TEST (PNP)               </t>
  </si>
  <si>
    <t>96879</t>
  </si>
  <si>
    <t xml:space="preserve">DRVVT - SCREENING LA                              </t>
  </si>
  <si>
    <t>96155</t>
  </si>
  <si>
    <t xml:space="preserve">VON WILLEBRANDŮV  FAKTOR KVANTITATIVNĚ            </t>
  </si>
  <si>
    <t>96875</t>
  </si>
  <si>
    <t xml:space="preserve">DRVVT - KONFIRMACE                                </t>
  </si>
  <si>
    <t>96143</t>
  </si>
  <si>
    <t>T - PA AG</t>
  </si>
  <si>
    <t>96149</t>
  </si>
  <si>
    <t>PAI  ANTIGEN</t>
  </si>
  <si>
    <t>96891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</si>
  <si>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</si>
  <si>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</si>
  <si>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</si>
  <si>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</si>
  <si>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</si>
  <si>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</si>
  <si>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</si>
  <si>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</si>
  <si>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</si>
  <si>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</si>
  <si>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</si>
  <si>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</si>
  <si>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</si>
  <si>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</si>
  <si>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</si>
  <si>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</si>
  <si>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</si>
  <si>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</si>
  <si>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</si>
  <si>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</si>
  <si>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</si>
  <si>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</si>
  <si>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</si>
  <si>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</si>
  <si>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</si>
  <si>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</si>
  <si>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</si>
  <si>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</si>
  <si>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</si>
  <si>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</si>
  <si>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</si>
  <si>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</si>
  <si>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</si>
  <si>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</si>
  <si>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</si>
  <si>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</si>
  <si>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</si>
  <si>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</si>
  <si>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81447</t>
  </si>
  <si>
    <t xml:space="preserve">GLYKOVANÉ PROTEINY                                </t>
  </si>
  <si>
    <t>81481</t>
  </si>
  <si>
    <t xml:space="preserve">AMYLÁZA PANKREATICKÁ                              </t>
  </si>
  <si>
    <t>AMYLÁZA PANKREATICKÁ</t>
  </si>
  <si>
    <t>81521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</si>
  <si>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</si>
  <si>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</si>
  <si>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</si>
  <si>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</si>
  <si>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</si>
  <si>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</si>
  <si>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</si>
  <si>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>ŽELEZO CELKOVÉ</t>
  </si>
  <si>
    <t xml:space="preserve">ŽELEZO CELKOVÉ                                    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</si>
  <si>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</si>
  <si>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</si>
  <si>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</si>
  <si>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</si>
  <si>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</si>
  <si>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</si>
  <si>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</si>
  <si>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</si>
  <si>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</si>
  <si>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</si>
  <si>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91141</t>
  </si>
  <si>
    <t xml:space="preserve">STANOVENÍ CERULOPLASMINU                          </t>
  </si>
  <si>
    <t>91161</t>
  </si>
  <si>
    <t xml:space="preserve">STANOVENÍ C4 SLOŽKY KOMPLEMENTU                   </t>
  </si>
  <si>
    <t>91167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</si>
  <si>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</si>
  <si>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</si>
  <si>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</si>
  <si>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</si>
  <si>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</si>
  <si>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91481</t>
  </si>
  <si>
    <t xml:space="preserve">STANOVENÍ KONCENTRACE PROCALCITONINU              </t>
  </si>
  <si>
    <t>91495</t>
  </si>
  <si>
    <t xml:space="preserve">AUTOPROTILÁTKY PROTI GAD                          </t>
  </si>
  <si>
    <t>93131</t>
  </si>
  <si>
    <t xml:space="preserve">KORTISOL                                          </t>
  </si>
  <si>
    <t>93137</t>
  </si>
  <si>
    <t xml:space="preserve">PROGESTERON                                       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</si>
  <si>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</si>
  <si>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</si>
  <si>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</si>
  <si>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</si>
  <si>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</si>
  <si>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93167</t>
  </si>
  <si>
    <t>NEURON - SPECIFICKÁ ENOLÁZA (NSE)</t>
  </si>
  <si>
    <t>93177</t>
  </si>
  <si>
    <t xml:space="preserve">PROLAKTIN                                         </t>
  </si>
  <si>
    <t>93187</t>
  </si>
  <si>
    <t xml:space="preserve">TYROXIN CELKOVÝ (TT4)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</si>
  <si>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</si>
  <si>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</si>
  <si>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</si>
  <si>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</si>
  <si>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</si>
  <si>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>93231</t>
  </si>
  <si>
    <t xml:space="preserve">TYREOGLOBULIN AUTOPROTILÁTKY                      </t>
  </si>
  <si>
    <t>TYREOGLOBULIN AUTOPROTILÁTKY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</si>
  <si>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</si>
  <si>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</si>
  <si>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</si>
  <si>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</si>
  <si>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</si>
  <si>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</si>
  <si>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</si>
  <si>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</si>
  <si>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</si>
  <si>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</si>
  <si>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</si>
  <si>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</si>
  <si>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>ACIDOBAZICKÁ ROVNOVÁHA</t>
  </si>
  <si>
    <t xml:space="preserve">ACIDOBAZICKÁ ROVNOVÁHA                            </t>
  </si>
  <si>
    <t>93245</t>
  </si>
  <si>
    <t xml:space="preserve">TRIJODTYRONIN VOLNÝ (FT3)                         </t>
  </si>
  <si>
    <t>94119</t>
  </si>
  <si>
    <t xml:space="preserve">IZOLACE A UCHOVÁNÍ LIDSKÉ DNA (RNA)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</si>
  <si>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</si>
  <si>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</si>
  <si>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</si>
  <si>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</si>
  <si>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</si>
  <si>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</si>
  <si>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</si>
  <si>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</si>
  <si>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</si>
  <si>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81383</t>
  </si>
  <si>
    <t>LAKTÁTDEHYDROGENÁZA (L D)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</si>
  <si>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</si>
  <si>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</si>
  <si>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</si>
  <si>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</si>
  <si>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</si>
  <si>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</si>
  <si>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</si>
  <si>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</si>
  <si>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</si>
  <si>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</si>
  <si>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</si>
  <si>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</si>
  <si>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</si>
  <si>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</si>
  <si>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</si>
  <si>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</si>
  <si>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</si>
  <si>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</si>
  <si>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</si>
  <si>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</si>
  <si>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</si>
  <si>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</si>
  <si>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</si>
  <si>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</si>
  <si>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</si>
  <si>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</si>
  <si>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</si>
  <si>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</si>
  <si>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</si>
  <si>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</si>
  <si>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</si>
  <si>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</si>
  <si>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</si>
  <si>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</si>
  <si>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</si>
  <si>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</si>
  <si>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</si>
  <si>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81729</t>
  </si>
  <si>
    <t xml:space="preserve">PAPP - A (TĚHOTENSKÝ PLASMATICKÝ PROTEIN - A)     </t>
  </si>
  <si>
    <t>91129</t>
  </si>
  <si>
    <t xml:space="preserve">STANOVENÍ IgG                                     </t>
  </si>
  <si>
    <t>91173</t>
  </si>
  <si>
    <t xml:space="preserve">STANOVENÍ IgA ELISA                               </t>
  </si>
  <si>
    <t>81249</t>
  </si>
  <si>
    <t>CEA (MEIA)</t>
  </si>
  <si>
    <t xml:space="preserve">CEA (MEIA)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</si>
  <si>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</si>
  <si>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</si>
  <si>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</si>
  <si>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</si>
  <si>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</si>
  <si>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</si>
  <si>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</si>
  <si>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</si>
  <si>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</si>
  <si>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</si>
  <si>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</si>
  <si>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</si>
  <si>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</si>
  <si>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</si>
  <si>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</si>
  <si>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</si>
  <si>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</si>
  <si>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</si>
  <si>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</si>
  <si>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</si>
  <si>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</si>
  <si>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</si>
  <si>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</si>
  <si>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</si>
  <si>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</si>
  <si>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LIPÁZA</t>
  </si>
  <si>
    <t>93199</t>
  </si>
  <si>
    <t xml:space="preserve">TYREOGLOBULIN (TG)                                </t>
  </si>
  <si>
    <t>91499</t>
  </si>
  <si>
    <t xml:space="preserve">AUTOPROTILÁTKY IA2                                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</si>
  <si>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</si>
  <si>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</si>
  <si>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</si>
  <si>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</si>
  <si>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</si>
  <si>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</si>
  <si>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</si>
  <si>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</si>
  <si>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</si>
  <si>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</si>
  <si>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</si>
  <si>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</si>
  <si>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81235</t>
  </si>
  <si>
    <t xml:space="preserve">TUMORMARKERY CA 19-9, CA 15-3, CA 72-4, CA 125    </t>
  </si>
  <si>
    <t>TUMORMARKERY CA 19-9, CA 15-3, CA 72-4, CA 125</t>
  </si>
  <si>
    <t>94189</t>
  </si>
  <si>
    <t xml:space="preserve">HYBRIDIZACE DNA SE ZNAČENOU SONDOU                </t>
  </si>
  <si>
    <t>94199</t>
  </si>
  <si>
    <t xml:space="preserve">AMPLIFIKACE METODOU PCR                           </t>
  </si>
  <si>
    <t>93145</t>
  </si>
  <si>
    <t xml:space="preserve">C-PEPTID                                          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</si>
  <si>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</si>
  <si>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</si>
  <si>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</si>
  <si>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</si>
  <si>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81675</t>
  </si>
  <si>
    <t xml:space="preserve">MIKROALBUMINURIE                                  </t>
  </si>
  <si>
    <t>81123</t>
  </si>
  <si>
    <t>BILIRUBIN KONJUGOVANÝ STATIM</t>
  </si>
  <si>
    <t xml:space="preserve">BILIRUBIN KONJUGOVANÝ STATIM                      </t>
  </si>
  <si>
    <t>81475</t>
  </si>
  <si>
    <t>CHOLINESTERÁZA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</si>
  <si>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</si>
  <si>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</si>
  <si>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</si>
  <si>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</si>
  <si>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</si>
  <si>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</si>
  <si>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</si>
  <si>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</si>
  <si>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</si>
  <si>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94195</t>
  </si>
  <si>
    <t xml:space="preserve">SYNTÉZA cDNA REVERZNÍ TRANSKRIPCÍ                 </t>
  </si>
  <si>
    <t>81165</t>
  </si>
  <si>
    <t xml:space="preserve">KREATINKINÁZA (CK) STATIM                         </t>
  </si>
  <si>
    <t>KREATINKINÁZA (CK) STATIM</t>
  </si>
  <si>
    <t>91169</t>
  </si>
  <si>
    <t xml:space="preserve">STANOVENÍ LEHKÝCH ŘETĚZCŮ LAMBDA                  </t>
  </si>
  <si>
    <t>81443</t>
  </si>
  <si>
    <t xml:space="preserve">GLUKOZOVÝ TOLERANČNÍ TEST (WHO)                   </t>
  </si>
  <si>
    <t>93223</t>
  </si>
  <si>
    <t>NÁDOROVÉ ANTIGENY CA - TYPU</t>
  </si>
  <si>
    <t>93219</t>
  </si>
  <si>
    <t xml:space="preserve">INZULÍN PROTILÁTKY        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</si>
  <si>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</si>
  <si>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</si>
  <si>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</si>
  <si>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</si>
  <si>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</si>
  <si>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</si>
  <si>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</si>
  <si>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</si>
  <si>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</si>
  <si>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</si>
  <si>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</si>
  <si>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81761</t>
  </si>
  <si>
    <t xml:space="preserve">KVANTITATIVNÍ STANOVENÍ KYSELINY HYALURONOVÉ /HA/ </t>
  </si>
  <si>
    <t>81769</t>
  </si>
  <si>
    <t>KVANTITATIVNÍ STANOVENI HOLOTRANSKOBALAMINU /HOLOT</t>
  </si>
  <si>
    <t>81739</t>
  </si>
  <si>
    <t>STANOVENÍ PLACENTÁRNÍHO RŮSTOVÉHO FAKTORU (PIGF) V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</si>
  <si>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</si>
  <si>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</si>
  <si>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</si>
  <si>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</si>
  <si>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</si>
  <si>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</si>
  <si>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</si>
  <si>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</si>
  <si>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0017039</t>
  </si>
  <si>
    <t>VISIPAQUE 320 MG I/ML</t>
  </si>
  <si>
    <t>0022075</t>
  </si>
  <si>
    <t>IOMERON 400</t>
  </si>
  <si>
    <t>0065978</t>
  </si>
  <si>
    <t>DOTAREM</t>
  </si>
  <si>
    <t>0077019</t>
  </si>
  <si>
    <t>ULTRAVIST 370</t>
  </si>
  <si>
    <t>0077024</t>
  </si>
  <si>
    <t>ULTRAVIST 300</t>
  </si>
  <si>
    <t>0093626</t>
  </si>
  <si>
    <t>0151208</t>
  </si>
  <si>
    <t>89113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</si>
  <si>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</si>
  <si>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</si>
  <si>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</si>
  <si>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</si>
  <si>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</si>
  <si>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</si>
  <si>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</si>
  <si>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</si>
  <si>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</si>
  <si>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</si>
  <si>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</si>
  <si>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</si>
  <si>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</si>
  <si>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</si>
  <si>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</si>
  <si>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</si>
  <si>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</si>
  <si>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</si>
  <si>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</si>
  <si>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</si>
  <si>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</si>
  <si>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</si>
  <si>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</si>
  <si>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</si>
  <si>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</si>
  <si>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</si>
  <si>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</si>
  <si>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</si>
  <si>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</si>
  <si>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</si>
  <si>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</si>
  <si>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</si>
  <si>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</si>
  <si>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</si>
  <si>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</si>
  <si>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</si>
  <si>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89115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</si>
  <si>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</si>
  <si>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</si>
  <si>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</si>
  <si>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</si>
  <si>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89121</t>
  </si>
  <si>
    <t xml:space="preserve">RTG KŘÍŽOVÉ KOSTI A SI KLOUBŮ                     </t>
  </si>
  <si>
    <t>89411</t>
  </si>
  <si>
    <t xml:space="preserve">PŘEHLEDNÁ  ČI SELEKTIVNÍ ANGIOGRAFIE              </t>
  </si>
  <si>
    <t>35</t>
  </si>
  <si>
    <t>222</t>
  </si>
  <si>
    <t>22119</t>
  </si>
  <si>
    <t>VYŠETŘENÍ KOMPATIBILITY TRANSFÚZNÍHO PŘÍPRAVKU OBS</t>
  </si>
  <si>
    <t>22111</t>
  </si>
  <si>
    <t xml:space="preserve">VYŠETŘENÍ KREVNÍ SKUPINY ABO RH (D) - STATIM      </t>
  </si>
  <si>
    <t>22221</t>
  </si>
  <si>
    <t>DOPLNĚNÍ SCREENINGU ANTIERYTROCYTÁRNÍCH PROTILÁTEK</t>
  </si>
  <si>
    <t>22212</t>
  </si>
  <si>
    <t>SCREENING ANTIERYTROCYTÁRNÍCH PROTILÁTEK - STATIM,</t>
  </si>
  <si>
    <t>22112</t>
  </si>
  <si>
    <t>VYŠETŘENÍ KREVNÍ SKUPINY ABO, RH (D) V SÉRII</t>
  </si>
  <si>
    <t>37</t>
  </si>
  <si>
    <t>807</t>
  </si>
  <si>
    <t>87131</t>
  </si>
  <si>
    <t>BIOPTICKÝ MATERIÁL S ČÁSTEČNÉ NEBO RADIKÁLNÍ EKTOM</t>
  </si>
  <si>
    <t>87217</t>
  </si>
  <si>
    <t>PROKRAJOVÁNÍ BLOKU (POLOSÉRIOVÉ ŘEZY) S 1-3 PREPAR</t>
  </si>
  <si>
    <t>87231</t>
  </si>
  <si>
    <t xml:space="preserve">IMUNOHISTOCHEMIE (ZA KAŽDÝ MARKER Z 1 BLOKU)      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</si>
  <si>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</si>
  <si>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</si>
  <si>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</si>
  <si>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</si>
  <si>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</si>
  <si>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</si>
  <si>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</si>
  <si>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</si>
  <si>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</si>
  <si>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</si>
  <si>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</si>
  <si>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</si>
  <si>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</si>
  <si>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</si>
  <si>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</si>
  <si>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</si>
  <si>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</si>
  <si>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</si>
  <si>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</si>
  <si>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</si>
  <si>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</si>
  <si>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</si>
  <si>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</si>
  <si>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</si>
  <si>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82077</t>
  </si>
  <si>
    <t>STANOVENÍ PROTILÁTEK CELKOVÝCH I IGM PROTI ANTIGEN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</si>
  <si>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</si>
  <si>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</si>
  <si>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</si>
  <si>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</si>
  <si>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</si>
  <si>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</si>
  <si>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</si>
  <si>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</si>
  <si>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</si>
  <si>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</si>
  <si>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</si>
  <si>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</si>
  <si>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</si>
  <si>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</si>
  <si>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</si>
  <si>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</si>
  <si>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</si>
  <si>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</si>
  <si>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</si>
  <si>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</si>
  <si>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91399</t>
  </si>
  <si>
    <t>CHARAKTERISTIKA ANTIGENŮ A PROTILÁTEK ELEKTROFORÉZ</t>
  </si>
  <si>
    <t>82233</t>
  </si>
  <si>
    <t xml:space="preserve">IDENTIFIKACE MYKOPLASMAT                          </t>
  </si>
  <si>
    <t>82034</t>
  </si>
  <si>
    <t xml:space="preserve">IZOLACE DNA PRO VYŠETŘENÍ EXTRAHUMÁNNÍHO GENOMU   </t>
  </si>
  <si>
    <t>82060</t>
  </si>
  <si>
    <t xml:space="preserve">ANALÝZA HMOTOVÉHO SPEKTRA                         </t>
  </si>
  <si>
    <t>41</t>
  </si>
  <si>
    <t>82241</t>
  </si>
  <si>
    <t>DETEKCE IN VITRO STIMULACE T LYMFOCYTŮ SPECIFICKÝM</t>
  </si>
  <si>
    <t>91493</t>
  </si>
  <si>
    <t>IMUNOANALYTICKÉ STANOVENÍ AUTOPROTILÁTEK PROTI SPE</t>
  </si>
  <si>
    <t>91489</t>
  </si>
  <si>
    <t>IMUNOANALYTICKÉ STANOVENÍ AUTOPROTILÁTEK PROTI LKM</t>
  </si>
  <si>
    <t>91149</t>
  </si>
  <si>
    <t xml:space="preserve">STANOVENÍ A1 - ANTITRYPSINU                      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</si>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</sst>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1" xfId="0" applyNumberFormat="1" applyFont="1" applyFill="1" applyBorder="1" applyAlignment="1">
      <alignment horizontal="right" vertical="top"/>
    </xf>
    <xf numFmtId="3" fontId="35" fillId="12" borderId="132" xfId="0" applyNumberFormat="1" applyFont="1" applyFill="1" applyBorder="1" applyAlignment="1">
      <alignment horizontal="right" vertical="top"/>
    </xf>
    <xf numFmtId="177" fontId="35" fillId="12" borderId="133" xfId="0" applyNumberFormat="1" applyFont="1" applyFill="1" applyBorder="1" applyAlignment="1">
      <alignment horizontal="right" vertical="top"/>
    </xf>
    <xf numFmtId="3" fontId="35" fillId="0" borderId="131" xfId="0" applyNumberFormat="1" applyFont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7" fillId="12" borderId="136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0" fontId="37" fillId="12" borderId="138" xfId="0" applyFont="1" applyFill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0" fontId="35" fillId="12" borderId="133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177" fontId="37" fillId="12" borderId="138" xfId="0" applyNumberFormat="1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3" fontId="37" fillId="0" borderId="140" xfId="0" applyNumberFormat="1" applyFont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0" fontId="37" fillId="0" borderId="142" xfId="0" applyFont="1" applyBorder="1" applyAlignment="1">
      <alignment horizontal="right" vertical="top"/>
    </xf>
    <xf numFmtId="177" fontId="37" fillId="12" borderId="143" xfId="0" applyNumberFormat="1" applyFont="1" applyFill="1" applyBorder="1" applyAlignment="1">
      <alignment horizontal="right" vertical="top"/>
    </xf>
    <xf numFmtId="0" fontId="39" fillId="13" borderId="130" xfId="0" applyFont="1" applyFill="1" applyBorder="1" applyAlignment="1">
      <alignment vertical="top"/>
    </xf>
    <xf numFmtId="0" fontId="39" fillId="13" borderId="130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4"/>
    </xf>
    <xf numFmtId="0" fontId="40" fillId="13" borderId="135" xfId="0" applyFont="1" applyFill="1" applyBorder="1" applyAlignment="1">
      <alignment vertical="top" indent="6"/>
    </xf>
    <xf numFmtId="0" fontId="39" fillId="13" borderId="130" xfId="0" applyFont="1" applyFill="1" applyBorder="1" applyAlignment="1">
      <alignment vertical="top" indent="8"/>
    </xf>
    <xf numFmtId="0" fontId="40" fillId="13" borderId="135" xfId="0" applyFont="1" applyFill="1" applyBorder="1" applyAlignment="1">
      <alignment vertical="top" indent="2"/>
    </xf>
    <xf numFmtId="0" fontId="39" fillId="13" borderId="130" xfId="0" applyFont="1" applyFill="1" applyBorder="1" applyAlignment="1">
      <alignment vertical="top" indent="6"/>
    </xf>
    <xf numFmtId="0" fontId="40" fillId="13" borderId="135" xfId="0" applyFont="1" applyFill="1" applyBorder="1" applyAlignment="1">
      <alignment vertical="top" indent="4"/>
    </xf>
    <xf numFmtId="0" fontId="34" fillId="13" borderId="130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0" xfId="53" applyNumberFormat="1" applyFont="1" applyFill="1" applyBorder="1" applyAlignment="1">
      <alignment horizontal="left"/>
    </xf>
    <xf numFmtId="164" fontId="33" fillId="2" borderId="144" xfId="53" applyNumberFormat="1" applyFont="1" applyFill="1" applyBorder="1" applyAlignment="1">
      <alignment horizontal="left"/>
    </xf>
    <xf numFmtId="0" fontId="33" fillId="2" borderId="144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4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46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7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47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46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2" xfId="0" applyFont="1" applyFill="1" applyBorder="1"/>
    <xf numFmtId="0" fontId="34" fillId="0" borderId="153" xfId="0" applyFont="1" applyFill="1" applyBorder="1"/>
    <xf numFmtId="0" fontId="34" fillId="0" borderId="153" xfId="0" applyFont="1" applyFill="1" applyBorder="1" applyAlignment="1">
      <alignment horizontal="right"/>
    </xf>
    <xf numFmtId="0" fontId="34" fillId="0" borderId="153" xfId="0" applyFont="1" applyFill="1" applyBorder="1" applyAlignment="1">
      <alignment horizontal="left"/>
    </xf>
    <xf numFmtId="164" fontId="34" fillId="0" borderId="153" xfId="0" applyNumberFormat="1" applyFont="1" applyFill="1" applyBorder="1"/>
    <xf numFmtId="165" fontId="34" fillId="0" borderId="153" xfId="0" applyNumberFormat="1" applyFont="1" applyFill="1" applyBorder="1"/>
    <xf numFmtId="9" fontId="34" fillId="0" borderId="153" xfId="0" applyNumberFormat="1" applyFont="1" applyFill="1" applyBorder="1"/>
    <xf numFmtId="9" fontId="34" fillId="0" borderId="154" xfId="0" applyNumberFormat="1" applyFont="1" applyFill="1" applyBorder="1"/>
    <xf numFmtId="0" fontId="34" fillId="0" borderId="155" xfId="0" applyFont="1" applyFill="1" applyBorder="1"/>
    <xf numFmtId="0" fontId="34" fillId="0" borderId="156" xfId="0" applyFont="1" applyFill="1" applyBorder="1"/>
    <xf numFmtId="0" fontId="34" fillId="0" borderId="156" xfId="0" applyFont="1" applyFill="1" applyBorder="1" applyAlignment="1">
      <alignment horizontal="right"/>
    </xf>
    <xf numFmtId="0" fontId="34" fillId="0" borderId="156" xfId="0" applyFont="1" applyFill="1" applyBorder="1" applyAlignment="1">
      <alignment horizontal="left"/>
    </xf>
    <xf numFmtId="164" fontId="34" fillId="0" borderId="156" xfId="0" applyNumberFormat="1" applyFont="1" applyFill="1" applyBorder="1"/>
    <xf numFmtId="165" fontId="34" fillId="0" borderId="156" xfId="0" applyNumberFormat="1" applyFont="1" applyFill="1" applyBorder="1"/>
    <xf numFmtId="9" fontId="34" fillId="0" borderId="156" xfId="0" applyNumberFormat="1" applyFont="1" applyFill="1" applyBorder="1"/>
    <xf numFmtId="9" fontId="34" fillId="0" borderId="157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3" xfId="0" applyNumberFormat="1" applyFont="1" applyFill="1" applyBorder="1"/>
    <xf numFmtId="3" fontId="34" fillId="0" borderId="154" xfId="0" applyNumberFormat="1" applyFont="1" applyFill="1" applyBorder="1"/>
    <xf numFmtId="3" fontId="34" fillId="0" borderId="156" xfId="0" applyNumberFormat="1" applyFont="1" applyFill="1" applyBorder="1"/>
    <xf numFmtId="3" fontId="34" fillId="0" borderId="157" xfId="0" applyNumberFormat="1" applyFont="1" applyFill="1" applyBorder="1"/>
    <xf numFmtId="3" fontId="34" fillId="0" borderId="159" xfId="0" applyNumberFormat="1" applyFont="1" applyFill="1" applyBorder="1"/>
    <xf numFmtId="9" fontId="34" fillId="0" borderId="159" xfId="0" applyNumberFormat="1" applyFont="1" applyFill="1" applyBorder="1"/>
    <xf numFmtId="3" fontId="34" fillId="0" borderId="160" xfId="0" applyNumberFormat="1" applyFont="1" applyFill="1" applyBorder="1"/>
    <xf numFmtId="0" fontId="41" fillId="0" borderId="27" xfId="0" applyFont="1" applyFill="1" applyBorder="1"/>
    <xf numFmtId="0" fontId="41" fillId="0" borderId="152" xfId="0" applyFont="1" applyFill="1" applyBorder="1"/>
    <xf numFmtId="0" fontId="41" fillId="0" borderId="158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3" xfId="0" applyNumberFormat="1" applyFont="1" applyFill="1" applyBorder="1" applyAlignment="1">
      <alignment horizontal="right"/>
    </xf>
    <xf numFmtId="164" fontId="34" fillId="0" borderId="156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6" fillId="0" borderId="152" xfId="0" applyFont="1" applyBorder="1" applyAlignment="1">
      <alignment horizontal="left" indent="1"/>
    </xf>
    <xf numFmtId="0" fontId="66" fillId="0" borderId="155" xfId="0" applyFont="1" applyBorder="1" applyAlignment="1">
      <alignment horizontal="left" indent="1"/>
    </xf>
    <xf numFmtId="0" fontId="66" fillId="4" borderId="152" xfId="0" applyFont="1" applyFill="1" applyBorder="1" applyAlignment="1">
      <alignment horizontal="left"/>
    </xf>
    <xf numFmtId="169" fontId="66" fillId="4" borderId="153" xfId="0" applyNumberFormat="1" applyFont="1" applyFill="1" applyBorder="1"/>
    <xf numFmtId="9" fontId="66" fillId="4" borderId="153" xfId="0" applyNumberFormat="1" applyFont="1" applyFill="1" applyBorder="1"/>
    <xf numFmtId="9" fontId="66" fillId="4" borderId="154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3" xfId="0" applyNumberFormat="1" applyFont="1" applyFill="1" applyBorder="1"/>
    <xf numFmtId="169" fontId="34" fillId="0" borderId="154" xfId="0" applyNumberFormat="1" applyFont="1" applyFill="1" applyBorder="1"/>
    <xf numFmtId="169" fontId="34" fillId="0" borderId="156" xfId="0" applyNumberFormat="1" applyFont="1" applyFill="1" applyBorder="1"/>
    <xf numFmtId="169" fontId="34" fillId="0" borderId="157" xfId="0" applyNumberFormat="1" applyFont="1" applyFill="1" applyBorder="1"/>
    <xf numFmtId="0" fontId="41" fillId="0" borderId="155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166" fontId="34" fillId="0" borderId="19" xfId="0" applyNumberFormat="1" applyFont="1" applyBorder="1"/>
    <xf numFmtId="3" fontId="34" fillId="0" borderId="163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1" xfId="0" applyNumberFormat="1" applyFont="1" applyBorder="1" applyAlignment="1">
      <alignment horizontal="center"/>
    </xf>
    <xf numFmtId="3" fontId="34" fillId="0" borderId="166" xfId="0" applyNumberFormat="1" applyFont="1" applyBorder="1"/>
    <xf numFmtId="166" fontId="34" fillId="0" borderId="166" xfId="0" applyNumberFormat="1" applyFont="1" applyBorder="1"/>
    <xf numFmtId="166" fontId="34" fillId="0" borderId="167" xfId="0" applyNumberFormat="1" applyFont="1" applyBorder="1"/>
    <xf numFmtId="3" fontId="34" fillId="0" borderId="166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3" fontId="69" fillId="0" borderId="166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166" fontId="70" fillId="0" borderId="167" xfId="0" applyNumberFormat="1" applyFont="1" applyBorder="1" applyAlignment="1">
      <alignment horizontal="right"/>
    </xf>
    <xf numFmtId="178" fontId="5" fillId="0" borderId="166" xfId="0" applyNumberFormat="1" applyFont="1" applyBorder="1" applyAlignment="1">
      <alignment horizontal="right"/>
    </xf>
    <xf numFmtId="3" fontId="5" fillId="0" borderId="166" xfId="0" applyNumberFormat="1" applyFont="1" applyBorder="1" applyAlignment="1">
      <alignment horizontal="right"/>
    </xf>
    <xf numFmtId="4" fontId="5" fillId="0" borderId="166" xfId="0" applyNumberFormat="1" applyFont="1" applyBorder="1" applyAlignment="1">
      <alignment horizontal="right"/>
    </xf>
    <xf numFmtId="0" fontId="5" fillId="0" borderId="166" xfId="0" applyFont="1" applyBorder="1"/>
    <xf numFmtId="3" fontId="5" fillId="0" borderId="166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4" xfId="0" applyNumberFormat="1" applyFont="1" applyBorder="1"/>
    <xf numFmtId="3" fontId="5" fillId="0" borderId="167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9" xfId="0" applyNumberFormat="1" applyFont="1" applyBorder="1"/>
    <xf numFmtId="9" fontId="34" fillId="0" borderId="166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9" xfId="76" applyNumberFormat="1" applyFont="1" applyFill="1" applyBorder="1" applyAlignment="1">
      <alignment horizontal="left"/>
    </xf>
    <xf numFmtId="0" fontId="33" fillId="2" borderId="170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68" xfId="76" applyNumberFormat="1" applyFont="1" applyFill="1" applyBorder="1" applyAlignment="1">
      <alignment horizontal="left"/>
    </xf>
    <xf numFmtId="0" fontId="33" fillId="2" borderId="160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0.49264556925850028</c:v>
                </c:pt>
                <c:pt idx="1">
                  <c:v>0.60745654271357163</c:v>
                </c:pt>
                <c:pt idx="2">
                  <c:v>0.58637290339642012</c:v>
                </c:pt>
                <c:pt idx="3">
                  <c:v>0.63927932436216284</c:v>
                </c:pt>
                <c:pt idx="4">
                  <c:v>0.64598519897219131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0.70122641393044594</c:v>
                </c:pt>
                <c:pt idx="1">
                  <c:v>0.70122641393044594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1.1437699680511182</c:v>
                </c:pt>
                <c:pt idx="1">
                  <c:v>1.4851657940663177</c:v>
                </c:pt>
                <c:pt idx="2">
                  <c:v>1.4742424242424241</c:v>
                </c:pt>
                <c:pt idx="3">
                  <c:v>1.4761009667024705</c:v>
                </c:pt>
                <c:pt idx="4">
                  <c:v>1.5617880937029873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7" totalsRowShown="0" headerRowDxfId="112" tableBorderDxfId="111">
  <autoFilter ref="A7:S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8" totalsRowShown="0">
  <autoFilter ref="C3:S9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1800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3113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3114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3145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3319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3353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3375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3530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3531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3607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3715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4207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24688.831304801944</v>
      </c>
      <c r="D4" s="280">
        <f ca="1">IF(ISERROR(VLOOKUP("Náklady celkem",INDIRECT("HI!$A:$G"),5,0)),0,VLOOKUP("Náklady celkem",INDIRECT("HI!$A:$G"),5,0))</f>
        <v>25232.861180000004</v>
      </c>
      <c r="E4" s="281">
        <f ca="1">IF(C4=0,0,D4/C4)</f>
        <v>1.0220354648821406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1264.7237837677003</v>
      </c>
      <c r="D7" s="288">
        <f>IF(ISERROR(HI!E5),"",HI!E5)</f>
        <v>1477.41086</v>
      </c>
      <c r="E7" s="285">
        <f t="shared" ref="E7:E15" si="0">IF(C7=0,0,D7/C7)</f>
        <v>1.1681687961925489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0.83823118068338476</v>
      </c>
      <c r="E8" s="285">
        <f t="shared" si="0"/>
        <v>0.93136797853709419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0.19208306294613886</v>
      </c>
      <c r="E9" s="285">
        <f>IF(C9=0,0,D9/C9)</f>
        <v>0.64027687648712961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0.47560565271035377</v>
      </c>
      <c r="E11" s="285">
        <f t="shared" si="0"/>
        <v>0.79267608785058963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0.57700119327239785</v>
      </c>
      <c r="E12" s="285">
        <f t="shared" si="0"/>
        <v>0.72125149159049728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42.590603775024412</v>
      </c>
      <c r="D15" s="288">
        <f>IF(ISERROR(HI!E6),"",HI!E6)</f>
        <v>30.162159999999997</v>
      </c>
      <c r="E15" s="285">
        <f t="shared" si="0"/>
        <v>0.70818812899025896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20837.250817260741</v>
      </c>
      <c r="D16" s="284">
        <f ca="1">IF(ISERROR(VLOOKUP("Osobní náklady (Kč) *",INDIRECT("HI!$A:$G"),5,0)),0,VLOOKUP("Osobní náklady (Kč) *",INDIRECT("HI!$A:$G"),5,0))</f>
        <v>20956.96211</v>
      </c>
      <c r="E16" s="285">
        <f ca="1">IF(C16=0,0,D16/C16)</f>
        <v>1.0057450617545043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17312.460640000001</v>
      </c>
      <c r="D18" s="303">
        <f ca="1">IF(ISERROR(VLOOKUP("Výnosy celkem",INDIRECT("HI!$A:$G"),5,0)),0,VLOOKUP("Výnosy celkem",INDIRECT("HI!$A:$G"),5,0))</f>
        <v>16300.055240000005</v>
      </c>
      <c r="E18" s="304">
        <f t="shared" ref="E18:E31" ca="1" si="1">IF(C18=0,0,D18/C18)</f>
        <v>0.94152157679649195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3963.9306400000005</v>
      </c>
      <c r="D19" s="284">
        <f ca="1">IF(ISERROR(VLOOKUP("Ambulance *",INDIRECT("HI!$A:$G"),5,0)),0,VLOOKUP("Ambulance *",INDIRECT("HI!$A:$G"),5,0))</f>
        <v>4302.245240000002</v>
      </c>
      <c r="E19" s="285">
        <f t="shared" ca="1" si="1"/>
        <v>1.0853482643177634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1.0853482643177634</v>
      </c>
      <c r="E20" s="285">
        <f t="shared" si="1"/>
        <v>1.0853482643177634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1.0853482643177634</v>
      </c>
      <c r="E21" s="285">
        <f t="shared" si="1"/>
        <v>1.0853482643177634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1.0670456910836332</v>
      </c>
      <c r="E23" s="285">
        <f t="shared" si="1"/>
        <v>1.2553478718630979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13348.53</v>
      </c>
      <c r="D24" s="284">
        <f ca="1">IF(ISERROR(VLOOKUP("Hospitalizace *",INDIRECT("HI!$A:$G"),5,0)),0,VLOOKUP("Hospitalizace *",INDIRECT("HI!$A:$G"),5,0))</f>
        <v>11997.810000000003</v>
      </c>
      <c r="E24" s="285">
        <f ca="1">IF(C24=0,0,D24/C24)</f>
        <v>0.89881132978687561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0.8988113297868755</v>
      </c>
      <c r="E25" s="285">
        <f t="shared" si="1"/>
        <v>0.8988113297868755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0.90066548808089475</v>
      </c>
      <c r="E26" s="285">
        <f t="shared" si="1"/>
        <v>0.90066548808089475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0.82892057026476573</v>
      </c>
      <c r="E29" s="285">
        <f t="shared" si="1"/>
        <v>0.87254796869975348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1.5617880937029873</v>
      </c>
      <c r="E30" s="285">
        <f t="shared" si="1"/>
        <v>1.5617880937029873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0.74762265957375096</v>
      </c>
      <c r="D31" s="289">
        <f>IF(ISERROR(VLOOKUP("Celkem:",'ZV Vyžád.'!$A:$M,7,0)),"",VLOOKUP("Celkem:",'ZV Vyžád.'!$A:$M,7,0))</f>
        <v>1.0063626954890401</v>
      </c>
      <c r="E31" s="285">
        <f t="shared" si="1"/>
        <v>1.3460837263316858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978.19914999999992</v>
      </c>
      <c r="C5" s="33">
        <v>1138.92569</v>
      </c>
      <c r="D5" s="12"/>
      <c r="E5" s="226">
        <v>1477.41086</v>
      </c>
      <c r="F5" s="32">
        <v>1264.7237837677003</v>
      </c>
      <c r="G5" s="225">
        <f>E5-F5</f>
        <v>212.68707623229966</v>
      </c>
      <c r="H5" s="231">
        <f>IF(F5&lt;0.00000001,"",E5/F5)</f>
        <v>1.1681687961925489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21.918759999999999</v>
      </c>
      <c r="C6" s="35">
        <v>21.891500000000001</v>
      </c>
      <c r="D6" s="12"/>
      <c r="E6" s="227">
        <v>30.162159999999997</v>
      </c>
      <c r="F6" s="34">
        <v>42.590603775024412</v>
      </c>
      <c r="G6" s="228">
        <f>E6-F6</f>
        <v>-12.428443775024416</v>
      </c>
      <c r="H6" s="232">
        <f>IF(F6&lt;0.00000001,"",E6/F6)</f>
        <v>0.70818812899025896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17000.642670000001</v>
      </c>
      <c r="C7" s="35">
        <v>18894.03656</v>
      </c>
      <c r="D7" s="12"/>
      <c r="E7" s="227">
        <v>20956.96211</v>
      </c>
      <c r="F7" s="34">
        <v>20837.250817260741</v>
      </c>
      <c r="G7" s="228">
        <f>E7-F7</f>
        <v>119.71129273925908</v>
      </c>
      <c r="H7" s="232">
        <f>IF(F7&lt;0.00000001,"",E7/F7)</f>
        <v>1.0057450617545043</v>
      </c>
    </row>
    <row r="8" spans="1:10" ht="14.4" customHeight="1" thickBot="1" x14ac:dyDescent="0.35">
      <c r="A8" s="1" t="s">
        <v>96</v>
      </c>
      <c r="B8" s="15">
        <v>2814.3862600000002</v>
      </c>
      <c r="C8" s="37">
        <v>2721.1492400000038</v>
      </c>
      <c r="D8" s="12"/>
      <c r="E8" s="229">
        <v>2768.3260500000033</v>
      </c>
      <c r="F8" s="36">
        <v>2544.2660999984787</v>
      </c>
      <c r="G8" s="230">
        <f>E8-F8</f>
        <v>224.05995000152461</v>
      </c>
      <c r="H8" s="233">
        <f>IF(F8&lt;0.00000001,"",E8/F8)</f>
        <v>1.0880646682364155</v>
      </c>
    </row>
    <row r="9" spans="1:10" ht="14.4" customHeight="1" thickBot="1" x14ac:dyDescent="0.35">
      <c r="A9" s="2" t="s">
        <v>97</v>
      </c>
      <c r="B9" s="3">
        <v>20815.146840000001</v>
      </c>
      <c r="C9" s="39">
        <v>22776.002990000005</v>
      </c>
      <c r="D9" s="12"/>
      <c r="E9" s="3">
        <v>25232.861180000004</v>
      </c>
      <c r="F9" s="38">
        <v>24688.831304801944</v>
      </c>
      <c r="G9" s="38">
        <f>E9-F9</f>
        <v>544.02987519805902</v>
      </c>
      <c r="H9" s="234">
        <f>IF(F9&lt;0.00000001,"",E9/F9)</f>
        <v>1.0220354648821406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4354.3879100000022</v>
      </c>
      <c r="C11" s="33">
        <f>IF(ISERROR(VLOOKUP("Celkem:",'ZV Vykáz.-A'!A:H,5,0)),0,VLOOKUP("Celkem:",'ZV Vykáz.-A'!A:H,5,0)/1000)</f>
        <v>3963.9306400000005</v>
      </c>
      <c r="D11" s="12"/>
      <c r="E11" s="226">
        <f>IF(ISERROR(VLOOKUP("Celkem:",'ZV Vykáz.-A'!A:H,8,0)),0,VLOOKUP("Celkem:",'ZV Vykáz.-A'!A:H,8,0)/1000)</f>
        <v>4302.245240000002</v>
      </c>
      <c r="F11" s="32">
        <f>C11</f>
        <v>3963.9306400000005</v>
      </c>
      <c r="G11" s="225">
        <f>E11-F11</f>
        <v>338.31460000000152</v>
      </c>
      <c r="H11" s="231">
        <f>IF(F11&lt;0.00000001,"",E11/F11)</f>
        <v>1.0853482643177634</v>
      </c>
      <c r="I11" s="225">
        <f>E11-B11</f>
        <v>-52.14267000000018</v>
      </c>
      <c r="J11" s="231">
        <f>IF(B11&lt;0.00000001,"",E11/B11)</f>
        <v>0.98802525841111843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13124.639999999998</v>
      </c>
      <c r="C12" s="37">
        <f>IF(ISERROR(VLOOKUP("Celkem",CaseMix!A:D,3,0)),0,VLOOKUP("Celkem",CaseMix!A:D,3,0)*30)</f>
        <v>13348.53</v>
      </c>
      <c r="D12" s="12"/>
      <c r="E12" s="229">
        <f>IF(ISERROR(VLOOKUP("Celkem",CaseMix!A:D,4,0)),0,VLOOKUP("Celkem",CaseMix!A:D,4,0)*30)</f>
        <v>11997.810000000003</v>
      </c>
      <c r="F12" s="36">
        <f>C12</f>
        <v>13348.53</v>
      </c>
      <c r="G12" s="230">
        <f>E12-F12</f>
        <v>-1350.7199999999975</v>
      </c>
      <c r="H12" s="233">
        <f>IF(F12&lt;0.00000001,"",E12/F12)</f>
        <v>0.89881132978687561</v>
      </c>
      <c r="I12" s="230">
        <f>E12-B12</f>
        <v>-1126.8299999999945</v>
      </c>
      <c r="J12" s="233">
        <f>IF(B12&lt;0.00000001,"",E12/B12)</f>
        <v>0.91414393080495959</v>
      </c>
    </row>
    <row r="13" spans="1:10" ht="14.4" customHeight="1" thickBot="1" x14ac:dyDescent="0.35">
      <c r="A13" s="4" t="s">
        <v>100</v>
      </c>
      <c r="B13" s="9">
        <f>SUM(B11:B12)</f>
        <v>17479.027910000001</v>
      </c>
      <c r="C13" s="41">
        <f>SUM(C11:C12)</f>
        <v>17312.460640000001</v>
      </c>
      <c r="D13" s="12"/>
      <c r="E13" s="9">
        <f>SUM(E11:E12)</f>
        <v>16300.055240000005</v>
      </c>
      <c r="F13" s="40">
        <f>SUM(F11:F12)</f>
        <v>17312.460640000001</v>
      </c>
      <c r="G13" s="40">
        <f>E13-F13</f>
        <v>-1012.405399999996</v>
      </c>
      <c r="H13" s="235">
        <f>IF(F13&lt;0.00000001,"",E13/F13)</f>
        <v>0.94152157679649195</v>
      </c>
      <c r="I13" s="40">
        <f>SUM(I11:I12)</f>
        <v>-1178.9726699999947</v>
      </c>
      <c r="J13" s="235">
        <f>IF(B13&lt;0.00000001,"",E13/B13)</f>
        <v>0.93254929987694057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0.83972638023436585</v>
      </c>
      <c r="C15" s="43">
        <f>IF(C9=0,"",C13/C9)</f>
        <v>0.76011847415023537</v>
      </c>
      <c r="D15" s="12"/>
      <c r="E15" s="10">
        <f>IF(E9=0,"",E13/E9)</f>
        <v>0.64598521442822776</v>
      </c>
      <c r="F15" s="42">
        <f>IF(F9=0,"",F13/F9)</f>
        <v>0.70122641393044594</v>
      </c>
      <c r="G15" s="42">
        <f>IF(ISERROR(F15-E15),"",E15-F15)</f>
        <v>-5.5241199502218175E-2</v>
      </c>
      <c r="H15" s="236">
        <f>IF(ISERROR(F15-E15),"",IF(F15&lt;0.00000001,"",E15/F15))</f>
        <v>0.92122202129753561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0.49264556925850028</v>
      </c>
      <c r="C4" s="323">
        <f t="shared" ref="C4:M4" si="0">(C10+C8)/C6</f>
        <v>0.60745654271357163</v>
      </c>
      <c r="D4" s="323">
        <f t="shared" si="0"/>
        <v>0.58637290339642012</v>
      </c>
      <c r="E4" s="323">
        <f t="shared" si="0"/>
        <v>0.63927932436216284</v>
      </c>
      <c r="F4" s="323">
        <f t="shared" si="0"/>
        <v>0.64598519897219131</v>
      </c>
      <c r="G4" s="323">
        <f t="shared" si="0"/>
        <v>0.17050166524159485</v>
      </c>
      <c r="H4" s="323">
        <f t="shared" si="0"/>
        <v>0.17050166524159485</v>
      </c>
      <c r="I4" s="323">
        <f t="shared" si="0"/>
        <v>0.17050166524159485</v>
      </c>
      <c r="J4" s="323">
        <f t="shared" si="0"/>
        <v>0.17050166524159485</v>
      </c>
      <c r="K4" s="323">
        <f t="shared" si="0"/>
        <v>0.17050166524159485</v>
      </c>
      <c r="L4" s="323">
        <f t="shared" si="0"/>
        <v>0.17050166524159485</v>
      </c>
      <c r="M4" s="323">
        <f t="shared" si="0"/>
        <v>0.17050166524159485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4945.6798600000002</v>
      </c>
      <c r="C5" s="323">
        <f>IF(ISERROR(VLOOKUP($A5,'Man Tab'!$A:$Q,COLUMN()+2,0)),0,VLOOKUP($A5,'Man Tab'!$A:$Q,COLUMN()+2,0))</f>
        <v>4926.7083000000002</v>
      </c>
      <c r="D5" s="323">
        <f>IF(ISERROR(VLOOKUP($A5,'Man Tab'!$A:$Q,COLUMN()+2,0)),0,VLOOKUP($A5,'Man Tab'!$A:$Q,COLUMN()+2,0))</f>
        <v>5354.3500100000101</v>
      </c>
      <c r="E5" s="323">
        <f>IF(ISERROR(VLOOKUP($A5,'Man Tab'!$A:$Q,COLUMN()+2,0)),0,VLOOKUP($A5,'Man Tab'!$A:$Q,COLUMN()+2,0))</f>
        <v>4882.7691300000197</v>
      </c>
      <c r="F5" s="323">
        <f>IF(ISERROR(VLOOKUP($A5,'Man Tab'!$A:$Q,COLUMN()+2,0)),0,VLOOKUP($A5,'Man Tab'!$A:$Q,COLUMN()+2,0))</f>
        <v>5123.3538799999997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4945.6798600000002</v>
      </c>
      <c r="C6" s="325">
        <f t="shared" ref="C6:M6" si="1">C5+B6</f>
        <v>9872.3881600000004</v>
      </c>
      <c r="D6" s="325">
        <f t="shared" si="1"/>
        <v>15226.738170000011</v>
      </c>
      <c r="E6" s="325">
        <f t="shared" si="1"/>
        <v>20109.50730000003</v>
      </c>
      <c r="F6" s="325">
        <f t="shared" si="1"/>
        <v>25232.861180000029</v>
      </c>
      <c r="G6" s="325">
        <f t="shared" si="1"/>
        <v>25232.861180000029</v>
      </c>
      <c r="H6" s="325">
        <f t="shared" si="1"/>
        <v>25232.861180000029</v>
      </c>
      <c r="I6" s="325">
        <f t="shared" si="1"/>
        <v>25232.861180000029</v>
      </c>
      <c r="J6" s="325">
        <f t="shared" si="1"/>
        <v>25232.861180000029</v>
      </c>
      <c r="K6" s="325">
        <f t="shared" si="1"/>
        <v>25232.861180000029</v>
      </c>
      <c r="L6" s="325">
        <f t="shared" si="1"/>
        <v>25232.861180000029</v>
      </c>
      <c r="M6" s="325">
        <f t="shared" si="1"/>
        <v>25232.861180000029</v>
      </c>
    </row>
    <row r="7" spans="1:13" ht="14.4" customHeight="1" x14ac:dyDescent="0.3">
      <c r="A7" s="324" t="s">
        <v>125</v>
      </c>
      <c r="B7" s="324">
        <v>48.271000000000001</v>
      </c>
      <c r="C7" s="324">
        <v>140.20599999999999</v>
      </c>
      <c r="D7" s="324">
        <v>210.80699999999999</v>
      </c>
      <c r="E7" s="324">
        <v>314.45800000000003</v>
      </c>
      <c r="F7" s="324">
        <v>399.92700000000002</v>
      </c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1448.13</v>
      </c>
      <c r="C8" s="325">
        <f t="shared" ref="C8:M8" si="2">C7*30</f>
        <v>4206.1799999999994</v>
      </c>
      <c r="D8" s="325">
        <f t="shared" si="2"/>
        <v>6324.21</v>
      </c>
      <c r="E8" s="325">
        <f t="shared" si="2"/>
        <v>9433.7400000000016</v>
      </c>
      <c r="F8" s="325">
        <f t="shared" si="2"/>
        <v>11997.810000000001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988337.26999999979</v>
      </c>
      <c r="C9" s="324">
        <v>802529.51000000024</v>
      </c>
      <c r="D9" s="324">
        <v>813469.89000000013</v>
      </c>
      <c r="E9" s="324">
        <v>817515.57000000018</v>
      </c>
      <c r="F9" s="324">
        <v>880392.60999999987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988.33726999999976</v>
      </c>
      <c r="C10" s="325">
        <f t="shared" ref="C10:M10" si="3">C9/1000+B10</f>
        <v>1790.8667799999998</v>
      </c>
      <c r="D10" s="325">
        <f t="shared" si="3"/>
        <v>2604.3366699999997</v>
      </c>
      <c r="E10" s="325">
        <f t="shared" si="3"/>
        <v>3421.8522399999997</v>
      </c>
      <c r="F10" s="325">
        <f t="shared" si="3"/>
        <v>4302.2448499999991</v>
      </c>
      <c r="G10" s="325">
        <f t="shared" si="3"/>
        <v>4302.2448499999991</v>
      </c>
      <c r="H10" s="325">
        <f t="shared" si="3"/>
        <v>4302.2448499999991</v>
      </c>
      <c r="I10" s="325">
        <f t="shared" si="3"/>
        <v>4302.2448499999991</v>
      </c>
      <c r="J10" s="325">
        <f t="shared" si="3"/>
        <v>4302.2448499999991</v>
      </c>
      <c r="K10" s="325">
        <f t="shared" si="3"/>
        <v>4302.2448499999991</v>
      </c>
      <c r="L10" s="325">
        <f t="shared" si="3"/>
        <v>4302.2448499999991</v>
      </c>
      <c r="M10" s="325">
        <f t="shared" si="3"/>
        <v>4302.2448499999991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0.70122641393044594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0.70122641393044594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3035.3371029641398</v>
      </c>
      <c r="C7" s="56">
        <v>252.944758580345</v>
      </c>
      <c r="D7" s="56">
        <v>335.04068999999998</v>
      </c>
      <c r="E7" s="56">
        <v>206.36960999999999</v>
      </c>
      <c r="F7" s="56">
        <v>341.23366000000101</v>
      </c>
      <c r="G7" s="56">
        <v>307.95010000000099</v>
      </c>
      <c r="H7" s="56">
        <v>286.8168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1477.41086</v>
      </c>
      <c r="Q7" s="185">
        <v>1.168168787755</v>
      </c>
    </row>
    <row r="8" spans="1:17" ht="14.4" customHeight="1" x14ac:dyDescent="0.3">
      <c r="A8" s="19" t="s">
        <v>36</v>
      </c>
      <c r="B8" s="55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 t="s">
        <v>329</v>
      </c>
    </row>
    <row r="9" spans="1:17" ht="14.4" customHeight="1" x14ac:dyDescent="0.3">
      <c r="A9" s="19" t="s">
        <v>37</v>
      </c>
      <c r="B9" s="55">
        <v>102.217451002754</v>
      </c>
      <c r="C9" s="56">
        <v>8.5181209168960006</v>
      </c>
      <c r="D9" s="56">
        <v>8.4718900000000001</v>
      </c>
      <c r="E9" s="56">
        <v>3.3021500000000001</v>
      </c>
      <c r="F9" s="56">
        <v>8.7234200000000008</v>
      </c>
      <c r="G9" s="56">
        <v>5.0086199999999996</v>
      </c>
      <c r="H9" s="56">
        <v>4.6560800000000002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30.16216</v>
      </c>
      <c r="Q9" s="185">
        <v>0.70818811553000005</v>
      </c>
    </row>
    <row r="10" spans="1:17" ht="14.4" customHeight="1" x14ac:dyDescent="0.3">
      <c r="A10" s="19" t="s">
        <v>38</v>
      </c>
      <c r="B10" s="55">
        <v>1038.5934053420101</v>
      </c>
      <c r="C10" s="56">
        <v>86.549450445166997</v>
      </c>
      <c r="D10" s="56">
        <v>91.497900000000001</v>
      </c>
      <c r="E10" s="56">
        <v>89.953389999999999</v>
      </c>
      <c r="F10" s="56">
        <v>92.242909999999995</v>
      </c>
      <c r="G10" s="56">
        <v>90.037199999999999</v>
      </c>
      <c r="H10" s="56">
        <v>88.378119999999996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452.109520000001</v>
      </c>
      <c r="Q10" s="185">
        <v>1.0447426706339999</v>
      </c>
    </row>
    <row r="11" spans="1:17" ht="14.4" customHeight="1" x14ac:dyDescent="0.3">
      <c r="A11" s="19" t="s">
        <v>39</v>
      </c>
      <c r="B11" s="55">
        <v>263.01267026833898</v>
      </c>
      <c r="C11" s="56">
        <v>21.917722522361</v>
      </c>
      <c r="D11" s="56">
        <v>14.07333</v>
      </c>
      <c r="E11" s="56">
        <v>15.97261</v>
      </c>
      <c r="F11" s="56">
        <v>11.420959999999999</v>
      </c>
      <c r="G11" s="56">
        <v>21.47382</v>
      </c>
      <c r="H11" s="56">
        <v>40.223640000000003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103.16436</v>
      </c>
      <c r="Q11" s="185">
        <v>0.94137846571100003</v>
      </c>
    </row>
    <row r="12" spans="1:17" ht="14.4" customHeight="1" x14ac:dyDescent="0.3">
      <c r="A12" s="19" t="s">
        <v>40</v>
      </c>
      <c r="B12" s="55">
        <v>18.860480192021001</v>
      </c>
      <c r="C12" s="56">
        <v>1.571706682668</v>
      </c>
      <c r="D12" s="56">
        <v>0.50719999999999998</v>
      </c>
      <c r="E12" s="56">
        <v>0.87690999999999997</v>
      </c>
      <c r="F12" s="56">
        <v>0.69281000000000004</v>
      </c>
      <c r="G12" s="56">
        <v>4.7183700000000002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6.7952899999999996</v>
      </c>
      <c r="Q12" s="185">
        <v>0.86470205604299999</v>
      </c>
    </row>
    <row r="13" spans="1:17" ht="14.4" customHeight="1" x14ac:dyDescent="0.3">
      <c r="A13" s="19" t="s">
        <v>41</v>
      </c>
      <c r="B13" s="55">
        <v>29.033114582086</v>
      </c>
      <c r="C13" s="56">
        <v>2.4194262151729999</v>
      </c>
      <c r="D13" s="56">
        <v>6.30776</v>
      </c>
      <c r="E13" s="56">
        <v>1.2487200000000001</v>
      </c>
      <c r="F13" s="56">
        <v>7.3931199999999997</v>
      </c>
      <c r="G13" s="56">
        <v>7.1825400000000004</v>
      </c>
      <c r="H13" s="56">
        <v>8.1991599999999991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30.331299999999999</v>
      </c>
      <c r="Q13" s="185">
        <v>2.5073134952220002</v>
      </c>
    </row>
    <row r="14" spans="1:17" ht="14.4" customHeight="1" x14ac:dyDescent="0.3">
      <c r="A14" s="19" t="s">
        <v>42</v>
      </c>
      <c r="B14" s="55">
        <v>2086.7374489204399</v>
      </c>
      <c r="C14" s="56">
        <v>173.894787410037</v>
      </c>
      <c r="D14" s="56">
        <v>237.07</v>
      </c>
      <c r="E14" s="56">
        <v>231.56</v>
      </c>
      <c r="F14" s="56">
        <v>225.020000000001</v>
      </c>
      <c r="G14" s="56">
        <v>140.008000000001</v>
      </c>
      <c r="H14" s="56">
        <v>122.02800000000001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955.68600000000094</v>
      </c>
      <c r="Q14" s="185">
        <v>1.099154280854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362.97149472642701</v>
      </c>
      <c r="C17" s="56">
        <v>30.247624560535002</v>
      </c>
      <c r="D17" s="56">
        <v>5.2431000000000001</v>
      </c>
      <c r="E17" s="56">
        <v>14.81133</v>
      </c>
      <c r="F17" s="56">
        <v>35.213839999999998</v>
      </c>
      <c r="G17" s="56">
        <v>21.772919999999999</v>
      </c>
      <c r="H17" s="56">
        <v>19.323049999999999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96.364239999999995</v>
      </c>
      <c r="Q17" s="185">
        <v>0.63716897706800002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3.972</v>
      </c>
      <c r="E18" s="56">
        <v>3.5390000000000001</v>
      </c>
      <c r="F18" s="56">
        <v>11.756</v>
      </c>
      <c r="G18" s="56">
        <v>3.5059999999999998</v>
      </c>
      <c r="H18" s="56">
        <v>5.9939999999999998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28.766999999999999</v>
      </c>
      <c r="Q18" s="185" t="s">
        <v>329</v>
      </c>
    </row>
    <row r="19" spans="1:17" ht="14.4" customHeight="1" x14ac:dyDescent="0.3">
      <c r="A19" s="19" t="s">
        <v>47</v>
      </c>
      <c r="B19" s="55">
        <v>1005.01771769701</v>
      </c>
      <c r="C19" s="56">
        <v>83.751476474750007</v>
      </c>
      <c r="D19" s="56">
        <v>92.917119999999997</v>
      </c>
      <c r="E19" s="56">
        <v>61.113759999999999</v>
      </c>
      <c r="F19" s="56">
        <v>140.05655999999999</v>
      </c>
      <c r="G19" s="56">
        <v>76.607709999999997</v>
      </c>
      <c r="H19" s="56">
        <v>96.547499999999999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467.24265000000099</v>
      </c>
      <c r="Q19" s="185">
        <v>1.1157836725200001</v>
      </c>
    </row>
    <row r="20" spans="1:17" ht="14.4" customHeight="1" x14ac:dyDescent="0.3">
      <c r="A20" s="19" t="s">
        <v>48</v>
      </c>
      <c r="B20" s="55">
        <v>50009.401628630701</v>
      </c>
      <c r="C20" s="56">
        <v>4167.4501357192203</v>
      </c>
      <c r="D20" s="56">
        <v>4050.5071200000002</v>
      </c>
      <c r="E20" s="56">
        <v>4182.1331200000004</v>
      </c>
      <c r="F20" s="56">
        <v>4367.1065800000097</v>
      </c>
      <c r="G20" s="56">
        <v>4064.6813500000198</v>
      </c>
      <c r="H20" s="56">
        <v>4292.5339400000003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20956.96211</v>
      </c>
      <c r="Q20" s="185">
        <v>1.005745068447</v>
      </c>
    </row>
    <row r="21" spans="1:17" ht="14.4" customHeight="1" x14ac:dyDescent="0.3">
      <c r="A21" s="20" t="s">
        <v>49</v>
      </c>
      <c r="B21" s="55">
        <v>1289.30795391423</v>
      </c>
      <c r="C21" s="56">
        <v>107.44232949285301</v>
      </c>
      <c r="D21" s="56">
        <v>99.956999999999994</v>
      </c>
      <c r="E21" s="56">
        <v>91.075999999999993</v>
      </c>
      <c r="F21" s="56">
        <v>91.075999999999993</v>
      </c>
      <c r="G21" s="56">
        <v>91.075999999999993</v>
      </c>
      <c r="H21" s="56">
        <v>91.075999999999993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464.26100000000099</v>
      </c>
      <c r="Q21" s="185">
        <v>0.86420501526899995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9.3516999999999992</v>
      </c>
      <c r="F22" s="56">
        <v>9.6430000000000007</v>
      </c>
      <c r="G22" s="56">
        <v>7.6835000000000004</v>
      </c>
      <c r="H22" s="56">
        <v>6.5775899999999998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33.255789999999998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12.704376509063</v>
      </c>
      <c r="C24" s="56">
        <v>1.058698042421</v>
      </c>
      <c r="D24" s="56">
        <v>0.114749999999</v>
      </c>
      <c r="E24" s="56">
        <v>15.4</v>
      </c>
      <c r="F24" s="56">
        <v>12.771149999998</v>
      </c>
      <c r="G24" s="56">
        <v>41.063000000000997</v>
      </c>
      <c r="H24" s="56">
        <v>60.999999999998998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130.34889999999899</v>
      </c>
      <c r="Q24" s="185">
        <v>24.624377259033999</v>
      </c>
    </row>
    <row r="25" spans="1:17" ht="14.4" customHeight="1" x14ac:dyDescent="0.3">
      <c r="A25" s="21" t="s">
        <v>53</v>
      </c>
      <c r="B25" s="58">
        <v>59253.194844749203</v>
      </c>
      <c r="C25" s="59">
        <v>4937.7662370624303</v>
      </c>
      <c r="D25" s="59">
        <v>4945.6798600000002</v>
      </c>
      <c r="E25" s="59">
        <v>4926.7083000000002</v>
      </c>
      <c r="F25" s="59">
        <v>5354.3500100000101</v>
      </c>
      <c r="G25" s="59">
        <v>4882.7691300000197</v>
      </c>
      <c r="H25" s="59">
        <v>5123.3538799999997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25232.86118</v>
      </c>
      <c r="Q25" s="186">
        <v>1.0220354698280001</v>
      </c>
    </row>
    <row r="26" spans="1:17" ht="14.4" customHeight="1" x14ac:dyDescent="0.3">
      <c r="A26" s="19" t="s">
        <v>54</v>
      </c>
      <c r="B26" s="55">
        <v>7357.6581910710702</v>
      </c>
      <c r="C26" s="56">
        <v>613.13818258925596</v>
      </c>
      <c r="D26" s="56">
        <v>615.53012000000001</v>
      </c>
      <c r="E26" s="56">
        <v>605.85202000000004</v>
      </c>
      <c r="F26" s="56">
        <v>633.29053999999996</v>
      </c>
      <c r="G26" s="56">
        <v>642.53756999999996</v>
      </c>
      <c r="H26" s="56">
        <v>571.22044000000005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3068.4306900000001</v>
      </c>
      <c r="Q26" s="185">
        <v>1.0008936899150001</v>
      </c>
    </row>
    <row r="27" spans="1:17" ht="14.4" customHeight="1" x14ac:dyDescent="0.3">
      <c r="A27" s="22" t="s">
        <v>55</v>
      </c>
      <c r="B27" s="58">
        <v>66610.853035820299</v>
      </c>
      <c r="C27" s="59">
        <v>5550.9044196516898</v>
      </c>
      <c r="D27" s="59">
        <v>5561.2099799999996</v>
      </c>
      <c r="E27" s="59">
        <v>5532.5603199999996</v>
      </c>
      <c r="F27" s="59">
        <v>5987.6405500000101</v>
      </c>
      <c r="G27" s="59">
        <v>5525.3067000000201</v>
      </c>
      <c r="H27" s="59">
        <v>5694.5743199999997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28301.291870000001</v>
      </c>
      <c r="Q27" s="186">
        <v>1.0197002048820001</v>
      </c>
    </row>
    <row r="28" spans="1:17" ht="14.4" customHeight="1" x14ac:dyDescent="0.3">
      <c r="A28" s="20" t="s">
        <v>56</v>
      </c>
      <c r="B28" s="55">
        <v>333.08204922653402</v>
      </c>
      <c r="C28" s="56">
        <v>27.756837435544</v>
      </c>
      <c r="D28" s="56">
        <v>22.681290000000001</v>
      </c>
      <c r="E28" s="56">
        <v>48.125320000000002</v>
      </c>
      <c r="F28" s="56">
        <v>0.42120000000000002</v>
      </c>
      <c r="G28" s="56">
        <v>12.9946</v>
      </c>
      <c r="H28" s="56">
        <v>25.818110000000001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110.04052</v>
      </c>
      <c r="Q28" s="185">
        <v>0.792889465563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4.79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4.79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54734.434210335698</v>
      </c>
      <c r="C6" s="701">
        <v>58465.464290000004</v>
      </c>
      <c r="D6" s="702">
        <v>3731.03007966427</v>
      </c>
      <c r="E6" s="703">
        <v>1.068166048183</v>
      </c>
      <c r="F6" s="701">
        <v>59253.194844749203</v>
      </c>
      <c r="G6" s="702">
        <v>24688.8311853122</v>
      </c>
      <c r="H6" s="704">
        <v>5123.3538799999997</v>
      </c>
      <c r="I6" s="701">
        <v>25232.86118</v>
      </c>
      <c r="J6" s="702">
        <v>544.02999468786902</v>
      </c>
      <c r="K6" s="705">
        <v>0.42584811242800003</v>
      </c>
    </row>
    <row r="7" spans="1:11" ht="14.4" customHeight="1" thickBot="1" x14ac:dyDescent="0.35">
      <c r="A7" s="720" t="s">
        <v>332</v>
      </c>
      <c r="B7" s="701">
        <v>6543.0618942398096</v>
      </c>
      <c r="C7" s="701">
        <v>6434.6582699999999</v>
      </c>
      <c r="D7" s="702">
        <v>-108.40362423981</v>
      </c>
      <c r="E7" s="703">
        <v>0.98343227895499996</v>
      </c>
      <c r="F7" s="701">
        <v>6573.7916732717904</v>
      </c>
      <c r="G7" s="702">
        <v>2739.07986386325</v>
      </c>
      <c r="H7" s="704">
        <v>550.30179999999996</v>
      </c>
      <c r="I7" s="701">
        <v>3055.65949</v>
      </c>
      <c r="J7" s="702">
        <v>316.57962613675801</v>
      </c>
      <c r="K7" s="705">
        <v>0.46482450948699999</v>
      </c>
    </row>
    <row r="8" spans="1:11" ht="14.4" customHeight="1" thickBot="1" x14ac:dyDescent="0.35">
      <c r="A8" s="721" t="s">
        <v>333</v>
      </c>
      <c r="B8" s="701">
        <v>4409.8714816620504</v>
      </c>
      <c r="C8" s="701">
        <v>4323.2202699999998</v>
      </c>
      <c r="D8" s="702">
        <v>-86.651211662047004</v>
      </c>
      <c r="E8" s="703">
        <v>0.98035062653799998</v>
      </c>
      <c r="F8" s="701">
        <v>4487.0542243513501</v>
      </c>
      <c r="G8" s="702">
        <v>1869.60592681306</v>
      </c>
      <c r="H8" s="704">
        <v>428.27379999999999</v>
      </c>
      <c r="I8" s="701">
        <v>2099.9734899999999</v>
      </c>
      <c r="J8" s="702">
        <v>230.367563186941</v>
      </c>
      <c r="K8" s="705">
        <v>0.468007156812</v>
      </c>
    </row>
    <row r="9" spans="1:11" ht="14.4" customHeight="1" thickBot="1" x14ac:dyDescent="0.35">
      <c r="A9" s="722" t="s">
        <v>334</v>
      </c>
      <c r="B9" s="706">
        <v>0</v>
      </c>
      <c r="C9" s="706">
        <v>-1E-4</v>
      </c>
      <c r="D9" s="707">
        <v>-1E-4</v>
      </c>
      <c r="E9" s="708" t="s">
        <v>329</v>
      </c>
      <c r="F9" s="706">
        <v>0</v>
      </c>
      <c r="G9" s="707">
        <v>0</v>
      </c>
      <c r="H9" s="709">
        <v>0</v>
      </c>
      <c r="I9" s="706">
        <v>0</v>
      </c>
      <c r="J9" s="707">
        <v>0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-1E-4</v>
      </c>
      <c r="D10" s="702">
        <v>-1E-4</v>
      </c>
      <c r="E10" s="711" t="s">
        <v>329</v>
      </c>
      <c r="F10" s="701">
        <v>0</v>
      </c>
      <c r="G10" s="702">
        <v>0</v>
      </c>
      <c r="H10" s="704">
        <v>0</v>
      </c>
      <c r="I10" s="701">
        <v>0</v>
      </c>
      <c r="J10" s="702">
        <v>0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2825.2883735924702</v>
      </c>
      <c r="C11" s="706">
        <v>2876.6194700000001</v>
      </c>
      <c r="D11" s="707">
        <v>51.331096407525003</v>
      </c>
      <c r="E11" s="713">
        <v>1.018168444993</v>
      </c>
      <c r="F11" s="706">
        <v>3035.3371029641398</v>
      </c>
      <c r="G11" s="707">
        <v>1264.7237929017299</v>
      </c>
      <c r="H11" s="709">
        <v>286.8168</v>
      </c>
      <c r="I11" s="706">
        <v>1477.41086</v>
      </c>
      <c r="J11" s="707">
        <v>212.687067098277</v>
      </c>
      <c r="K11" s="714">
        <v>0.48673699489799999</v>
      </c>
    </row>
    <row r="12" spans="1:11" ht="14.4" customHeight="1" thickBot="1" x14ac:dyDescent="0.35">
      <c r="A12" s="723" t="s">
        <v>337</v>
      </c>
      <c r="B12" s="701">
        <v>2799.9732056613502</v>
      </c>
      <c r="C12" s="701">
        <v>2856.67382</v>
      </c>
      <c r="D12" s="702">
        <v>56.700614338647</v>
      </c>
      <c r="E12" s="703">
        <v>1.020250413191</v>
      </c>
      <c r="F12" s="701">
        <v>3010.3371029641398</v>
      </c>
      <c r="G12" s="702">
        <v>1254.30712623506</v>
      </c>
      <c r="H12" s="704">
        <v>285.19605999999999</v>
      </c>
      <c r="I12" s="701">
        <v>1469.72279</v>
      </c>
      <c r="J12" s="702">
        <v>215.41566376494399</v>
      </c>
      <c r="K12" s="705">
        <v>0.48822531820499998</v>
      </c>
    </row>
    <row r="13" spans="1:11" ht="14.4" customHeight="1" thickBot="1" x14ac:dyDescent="0.35">
      <c r="A13" s="723" t="s">
        <v>338</v>
      </c>
      <c r="B13" s="701">
        <v>5</v>
      </c>
      <c r="C13" s="701">
        <v>0</v>
      </c>
      <c r="D13" s="702">
        <v>-5</v>
      </c>
      <c r="E13" s="703">
        <v>0</v>
      </c>
      <c r="F13" s="701">
        <v>5</v>
      </c>
      <c r="G13" s="702">
        <v>2.083333333333</v>
      </c>
      <c r="H13" s="704">
        <v>0</v>
      </c>
      <c r="I13" s="701">
        <v>0.29699999999999999</v>
      </c>
      <c r="J13" s="702">
        <v>-1.786333333333</v>
      </c>
      <c r="K13" s="705">
        <v>5.9400000000000001E-2</v>
      </c>
    </row>
    <row r="14" spans="1:11" ht="14.4" customHeight="1" thickBot="1" x14ac:dyDescent="0.35">
      <c r="A14" s="723" t="s">
        <v>339</v>
      </c>
      <c r="B14" s="701">
        <v>5</v>
      </c>
      <c r="C14" s="701">
        <v>3.97743</v>
      </c>
      <c r="D14" s="702">
        <v>-1.02257</v>
      </c>
      <c r="E14" s="703">
        <v>0.79548600000000003</v>
      </c>
      <c r="F14" s="701">
        <v>5</v>
      </c>
      <c r="G14" s="702">
        <v>2.083333333333</v>
      </c>
      <c r="H14" s="704">
        <v>0.34659000000000001</v>
      </c>
      <c r="I14" s="701">
        <v>2.1848100000000001</v>
      </c>
      <c r="J14" s="702">
        <v>0.101476666666</v>
      </c>
      <c r="K14" s="705">
        <v>0.43696200000000002</v>
      </c>
    </row>
    <row r="15" spans="1:11" ht="14.4" customHeight="1" thickBot="1" x14ac:dyDescent="0.35">
      <c r="A15" s="723" t="s">
        <v>340</v>
      </c>
      <c r="B15" s="701">
        <v>10</v>
      </c>
      <c r="C15" s="701">
        <v>11.89425</v>
      </c>
      <c r="D15" s="702">
        <v>1.89425</v>
      </c>
      <c r="E15" s="703">
        <v>1.189425</v>
      </c>
      <c r="F15" s="701">
        <v>10</v>
      </c>
      <c r="G15" s="702">
        <v>4.1666666666659999</v>
      </c>
      <c r="H15" s="704">
        <v>0.24490000000000001</v>
      </c>
      <c r="I15" s="701">
        <v>3.1477599999999999</v>
      </c>
      <c r="J15" s="702">
        <v>-1.018906666666</v>
      </c>
      <c r="K15" s="705">
        <v>0.314776</v>
      </c>
    </row>
    <row r="16" spans="1:11" ht="14.4" customHeight="1" thickBot="1" x14ac:dyDescent="0.35">
      <c r="A16" s="723" t="s">
        <v>341</v>
      </c>
      <c r="B16" s="701">
        <v>0.31516793112199998</v>
      </c>
      <c r="C16" s="701">
        <v>3.6599699999999999</v>
      </c>
      <c r="D16" s="702">
        <v>3.3448020688770002</v>
      </c>
      <c r="E16" s="703">
        <v>11.612761447416</v>
      </c>
      <c r="F16" s="701">
        <v>2</v>
      </c>
      <c r="G16" s="702">
        <v>0.83333333333299997</v>
      </c>
      <c r="H16" s="704">
        <v>0</v>
      </c>
      <c r="I16" s="701">
        <v>0</v>
      </c>
      <c r="J16" s="702">
        <v>-0.83333333333299997</v>
      </c>
      <c r="K16" s="705">
        <v>0</v>
      </c>
    </row>
    <row r="17" spans="1:11" ht="14.4" customHeight="1" thickBot="1" x14ac:dyDescent="0.35">
      <c r="A17" s="723" t="s">
        <v>342</v>
      </c>
      <c r="B17" s="701">
        <v>5</v>
      </c>
      <c r="C17" s="701">
        <v>0.41399999999999998</v>
      </c>
      <c r="D17" s="702">
        <v>-4.5860000000000003</v>
      </c>
      <c r="E17" s="703">
        <v>8.2799999999999999E-2</v>
      </c>
      <c r="F17" s="701">
        <v>3</v>
      </c>
      <c r="G17" s="702">
        <v>1.25</v>
      </c>
      <c r="H17" s="704">
        <v>1.02925</v>
      </c>
      <c r="I17" s="701">
        <v>2.0585</v>
      </c>
      <c r="J17" s="702">
        <v>0.8085</v>
      </c>
      <c r="K17" s="705">
        <v>0.68616666666600001</v>
      </c>
    </row>
    <row r="18" spans="1:11" ht="14.4" customHeight="1" thickBot="1" x14ac:dyDescent="0.35">
      <c r="A18" s="722" t="s">
        <v>343</v>
      </c>
      <c r="B18" s="706">
        <v>97.337030301325996</v>
      </c>
      <c r="C18" s="706">
        <v>84.877009999999999</v>
      </c>
      <c r="D18" s="707">
        <v>-12.460020301326001</v>
      </c>
      <c r="E18" s="713">
        <v>0.87199095490400003</v>
      </c>
      <c r="F18" s="706">
        <v>102.217451002754</v>
      </c>
      <c r="G18" s="707">
        <v>42.590604584479998</v>
      </c>
      <c r="H18" s="709">
        <v>4.6560800000000002</v>
      </c>
      <c r="I18" s="706">
        <v>30.16216</v>
      </c>
      <c r="J18" s="707">
        <v>-12.428444584479999</v>
      </c>
      <c r="K18" s="714">
        <v>0.29507838147100002</v>
      </c>
    </row>
    <row r="19" spans="1:11" ht="14.4" customHeight="1" thickBot="1" x14ac:dyDescent="0.35">
      <c r="A19" s="723" t="s">
        <v>344</v>
      </c>
      <c r="B19" s="701">
        <v>0</v>
      </c>
      <c r="C19" s="701">
        <v>0.29436000000000001</v>
      </c>
      <c r="D19" s="702">
        <v>0.29436000000000001</v>
      </c>
      <c r="E19" s="711" t="s">
        <v>345</v>
      </c>
      <c r="F19" s="701">
        <v>0</v>
      </c>
      <c r="G19" s="702">
        <v>0</v>
      </c>
      <c r="H19" s="704">
        <v>0</v>
      </c>
      <c r="I19" s="701">
        <v>0.58872000000000002</v>
      </c>
      <c r="J19" s="702">
        <v>0.58872000000000002</v>
      </c>
      <c r="K19" s="712" t="s">
        <v>345</v>
      </c>
    </row>
    <row r="20" spans="1:11" ht="14.4" customHeight="1" thickBot="1" x14ac:dyDescent="0.35">
      <c r="A20" s="723" t="s">
        <v>346</v>
      </c>
      <c r="B20" s="701">
        <v>0</v>
      </c>
      <c r="C20" s="701">
        <v>0.44624999999999998</v>
      </c>
      <c r="D20" s="702">
        <v>0.44624999999999998</v>
      </c>
      <c r="E20" s="711" t="s">
        <v>345</v>
      </c>
      <c r="F20" s="701">
        <v>0</v>
      </c>
      <c r="G20" s="702">
        <v>0</v>
      </c>
      <c r="H20" s="704">
        <v>0</v>
      </c>
      <c r="I20" s="701">
        <v>0</v>
      </c>
      <c r="J20" s="702">
        <v>0</v>
      </c>
      <c r="K20" s="712" t="s">
        <v>329</v>
      </c>
    </row>
    <row r="21" spans="1:11" ht="14.4" customHeight="1" thickBot="1" x14ac:dyDescent="0.35">
      <c r="A21" s="723" t="s">
        <v>347</v>
      </c>
      <c r="B21" s="701">
        <v>9</v>
      </c>
      <c r="C21" s="701">
        <v>19.352160000000001</v>
      </c>
      <c r="D21" s="702">
        <v>10.35216</v>
      </c>
      <c r="E21" s="703">
        <v>2.1502400000000002</v>
      </c>
      <c r="F21" s="701">
        <v>10</v>
      </c>
      <c r="G21" s="702">
        <v>4.1666666666659999</v>
      </c>
      <c r="H21" s="704">
        <v>0.53778000000000004</v>
      </c>
      <c r="I21" s="701">
        <v>2.8122400000000001</v>
      </c>
      <c r="J21" s="702">
        <v>-1.3544266666660001</v>
      </c>
      <c r="K21" s="705">
        <v>0.28122399999999997</v>
      </c>
    </row>
    <row r="22" spans="1:11" ht="14.4" customHeight="1" thickBot="1" x14ac:dyDescent="0.35">
      <c r="A22" s="723" t="s">
        <v>348</v>
      </c>
      <c r="B22" s="701">
        <v>66.337030301325996</v>
      </c>
      <c r="C22" s="701">
        <v>39.723649999999999</v>
      </c>
      <c r="D22" s="702">
        <v>-26.613380301326</v>
      </c>
      <c r="E22" s="703">
        <v>0.59881562107200004</v>
      </c>
      <c r="F22" s="701">
        <v>69.217451002754004</v>
      </c>
      <c r="G22" s="702">
        <v>28.840604584480001</v>
      </c>
      <c r="H22" s="704">
        <v>2.1457999999999999</v>
      </c>
      <c r="I22" s="701">
        <v>20.607759999999999</v>
      </c>
      <c r="J22" s="702">
        <v>-8.2328445844800004</v>
      </c>
      <c r="K22" s="705">
        <v>0.29772491909799997</v>
      </c>
    </row>
    <row r="23" spans="1:11" ht="14.4" customHeight="1" thickBot="1" x14ac:dyDescent="0.35">
      <c r="A23" s="723" t="s">
        <v>349</v>
      </c>
      <c r="B23" s="701">
        <v>2</v>
      </c>
      <c r="C23" s="701">
        <v>1.8505</v>
      </c>
      <c r="D23" s="702">
        <v>-0.14949999999999999</v>
      </c>
      <c r="E23" s="703">
        <v>0.92525000000000002</v>
      </c>
      <c r="F23" s="701">
        <v>2</v>
      </c>
      <c r="G23" s="702">
        <v>0.83333333333299997</v>
      </c>
      <c r="H23" s="704">
        <v>0.20319999999999999</v>
      </c>
      <c r="I23" s="701">
        <v>0.72609999999999997</v>
      </c>
      <c r="J23" s="702">
        <v>-0.107233333333</v>
      </c>
      <c r="K23" s="705">
        <v>0.36304999999999998</v>
      </c>
    </row>
    <row r="24" spans="1:11" ht="14.4" customHeight="1" thickBot="1" x14ac:dyDescent="0.35">
      <c r="A24" s="723" t="s">
        <v>350</v>
      </c>
      <c r="B24" s="701">
        <v>5</v>
      </c>
      <c r="C24" s="701">
        <v>4.407</v>
      </c>
      <c r="D24" s="702">
        <v>-0.59299999999999997</v>
      </c>
      <c r="E24" s="703">
        <v>0.88139999999999996</v>
      </c>
      <c r="F24" s="701">
        <v>5</v>
      </c>
      <c r="G24" s="702">
        <v>2.083333333333</v>
      </c>
      <c r="H24" s="704">
        <v>0.44800000000000001</v>
      </c>
      <c r="I24" s="701">
        <v>1.4484999999999999</v>
      </c>
      <c r="J24" s="702">
        <v>-0.63483333333299996</v>
      </c>
      <c r="K24" s="705">
        <v>0.28970000000000001</v>
      </c>
    </row>
    <row r="25" spans="1:11" ht="14.4" customHeight="1" thickBot="1" x14ac:dyDescent="0.35">
      <c r="A25" s="723" t="s">
        <v>351</v>
      </c>
      <c r="B25" s="701">
        <v>15</v>
      </c>
      <c r="C25" s="701">
        <v>18.168199999999999</v>
      </c>
      <c r="D25" s="702">
        <v>3.1682000000000001</v>
      </c>
      <c r="E25" s="703">
        <v>1.211213333333</v>
      </c>
      <c r="F25" s="701">
        <v>15</v>
      </c>
      <c r="G25" s="702">
        <v>6.25</v>
      </c>
      <c r="H25" s="704">
        <v>1.3212999999999999</v>
      </c>
      <c r="I25" s="701">
        <v>3.92686</v>
      </c>
      <c r="J25" s="702">
        <v>-2.32314</v>
      </c>
      <c r="K25" s="705">
        <v>0.26179066666599998</v>
      </c>
    </row>
    <row r="26" spans="1:11" ht="14.4" customHeight="1" thickBot="1" x14ac:dyDescent="0.35">
      <c r="A26" s="723" t="s">
        <v>352</v>
      </c>
      <c r="B26" s="701">
        <v>0</v>
      </c>
      <c r="C26" s="701">
        <v>0.63488999999999995</v>
      </c>
      <c r="D26" s="702">
        <v>0.63488999999999995</v>
      </c>
      <c r="E26" s="711" t="s">
        <v>345</v>
      </c>
      <c r="F26" s="701">
        <v>1</v>
      </c>
      <c r="G26" s="702">
        <v>0.416666666666</v>
      </c>
      <c r="H26" s="704">
        <v>0</v>
      </c>
      <c r="I26" s="701">
        <v>5.1979999999999998E-2</v>
      </c>
      <c r="J26" s="702">
        <v>-0.36468666666600003</v>
      </c>
      <c r="K26" s="705">
        <v>5.1979999999999998E-2</v>
      </c>
    </row>
    <row r="27" spans="1:11" ht="14.4" customHeight="1" thickBot="1" x14ac:dyDescent="0.35">
      <c r="A27" s="722" t="s">
        <v>353</v>
      </c>
      <c r="B27" s="706">
        <v>1173.46269622469</v>
      </c>
      <c r="C27" s="706">
        <v>1035.89086</v>
      </c>
      <c r="D27" s="707">
        <v>-137.57183622468801</v>
      </c>
      <c r="E27" s="713">
        <v>0.88276420148000001</v>
      </c>
      <c r="F27" s="706">
        <v>1038.5934053420101</v>
      </c>
      <c r="G27" s="707">
        <v>432.74725222583697</v>
      </c>
      <c r="H27" s="709">
        <v>88.378119999999996</v>
      </c>
      <c r="I27" s="706">
        <v>452.109520000001</v>
      </c>
      <c r="J27" s="707">
        <v>19.362267774163001</v>
      </c>
      <c r="K27" s="714">
        <v>0.43530944609700001</v>
      </c>
    </row>
    <row r="28" spans="1:11" ht="14.4" customHeight="1" thickBot="1" x14ac:dyDescent="0.35">
      <c r="A28" s="723" t="s">
        <v>354</v>
      </c>
      <c r="B28" s="701">
        <v>1106.87005802864</v>
      </c>
      <c r="C28" s="701">
        <v>846.50373000000002</v>
      </c>
      <c r="D28" s="702">
        <v>-260.36632802863897</v>
      </c>
      <c r="E28" s="703">
        <v>0.76477245351400003</v>
      </c>
      <c r="F28" s="701">
        <v>845.73658752812003</v>
      </c>
      <c r="G28" s="702">
        <v>352.39024480338298</v>
      </c>
      <c r="H28" s="704">
        <v>75.094880000000003</v>
      </c>
      <c r="I28" s="701">
        <v>376.83235000000099</v>
      </c>
      <c r="J28" s="702">
        <v>24.442105196617</v>
      </c>
      <c r="K28" s="705">
        <v>0.445567042453</v>
      </c>
    </row>
    <row r="29" spans="1:11" ht="14.4" customHeight="1" thickBot="1" x14ac:dyDescent="0.35">
      <c r="A29" s="723" t="s">
        <v>355</v>
      </c>
      <c r="B29" s="701">
        <v>66.592638196048</v>
      </c>
      <c r="C29" s="701">
        <v>189.38713000000001</v>
      </c>
      <c r="D29" s="702">
        <v>122.794491803951</v>
      </c>
      <c r="E29" s="703">
        <v>2.8439649656529999</v>
      </c>
      <c r="F29" s="701">
        <v>192.85681781388899</v>
      </c>
      <c r="G29" s="702">
        <v>80.357007422452995</v>
      </c>
      <c r="H29" s="704">
        <v>13.283239999999999</v>
      </c>
      <c r="I29" s="701">
        <v>75.277169999999998</v>
      </c>
      <c r="J29" s="702">
        <v>-5.0798374224530001</v>
      </c>
      <c r="K29" s="705">
        <v>0.39032672452700001</v>
      </c>
    </row>
    <row r="30" spans="1:11" ht="14.4" customHeight="1" thickBot="1" x14ac:dyDescent="0.35">
      <c r="A30" s="722" t="s">
        <v>356</v>
      </c>
      <c r="B30" s="706">
        <v>242.05408576899299</v>
      </c>
      <c r="C30" s="706">
        <v>260.67957999999999</v>
      </c>
      <c r="D30" s="707">
        <v>18.625494231007</v>
      </c>
      <c r="E30" s="713">
        <v>1.076947654784</v>
      </c>
      <c r="F30" s="706">
        <v>263.01267026833898</v>
      </c>
      <c r="G30" s="707">
        <v>109.588612611808</v>
      </c>
      <c r="H30" s="709">
        <v>40.223640000000003</v>
      </c>
      <c r="I30" s="706">
        <v>103.16436</v>
      </c>
      <c r="J30" s="707">
        <v>-6.4242526118069998</v>
      </c>
      <c r="K30" s="714">
        <v>0.39224102737900002</v>
      </c>
    </row>
    <row r="31" spans="1:11" ht="14.4" customHeight="1" thickBot="1" x14ac:dyDescent="0.35">
      <c r="A31" s="723" t="s">
        <v>357</v>
      </c>
      <c r="B31" s="701">
        <v>0</v>
      </c>
      <c r="C31" s="701">
        <v>19.041889999999999</v>
      </c>
      <c r="D31" s="702">
        <v>19.041889999999999</v>
      </c>
      <c r="E31" s="711" t="s">
        <v>329</v>
      </c>
      <c r="F31" s="701">
        <v>0</v>
      </c>
      <c r="G31" s="702">
        <v>0</v>
      </c>
      <c r="H31" s="704">
        <v>0</v>
      </c>
      <c r="I31" s="701">
        <v>4.9802900000000001</v>
      </c>
      <c r="J31" s="702">
        <v>4.9802900000000001</v>
      </c>
      <c r="K31" s="712" t="s">
        <v>329</v>
      </c>
    </row>
    <row r="32" spans="1:11" ht="14.4" customHeight="1" thickBot="1" x14ac:dyDescent="0.35">
      <c r="A32" s="723" t="s">
        <v>358</v>
      </c>
      <c r="B32" s="701">
        <v>17</v>
      </c>
      <c r="C32" s="701">
        <v>18.677250000000001</v>
      </c>
      <c r="D32" s="702">
        <v>1.6772499999999999</v>
      </c>
      <c r="E32" s="703">
        <v>1.0986617647050001</v>
      </c>
      <c r="F32" s="701">
        <v>15</v>
      </c>
      <c r="G32" s="702">
        <v>6.25</v>
      </c>
      <c r="H32" s="704">
        <v>1.2383900000000001</v>
      </c>
      <c r="I32" s="701">
        <v>6.2564599999999997</v>
      </c>
      <c r="J32" s="702">
        <v>6.4599999999999996E-3</v>
      </c>
      <c r="K32" s="705">
        <v>0.41709733333299998</v>
      </c>
    </row>
    <row r="33" spans="1:11" ht="14.4" customHeight="1" thickBot="1" x14ac:dyDescent="0.35">
      <c r="A33" s="723" t="s">
        <v>359</v>
      </c>
      <c r="B33" s="701">
        <v>46.167389387268997</v>
      </c>
      <c r="C33" s="701">
        <v>48.186320000000002</v>
      </c>
      <c r="D33" s="702">
        <v>2.0189306127300002</v>
      </c>
      <c r="E33" s="703">
        <v>1.043730664426</v>
      </c>
      <c r="F33" s="701">
        <v>44.889149829103999</v>
      </c>
      <c r="G33" s="702">
        <v>18.703812428793</v>
      </c>
      <c r="H33" s="704">
        <v>3.4978500000000001</v>
      </c>
      <c r="I33" s="701">
        <v>18.975670000000001</v>
      </c>
      <c r="J33" s="702">
        <v>0.27185757120600001</v>
      </c>
      <c r="K33" s="705">
        <v>0.422722864483</v>
      </c>
    </row>
    <row r="34" spans="1:11" ht="14.4" customHeight="1" thickBot="1" x14ac:dyDescent="0.35">
      <c r="A34" s="723" t="s">
        <v>360</v>
      </c>
      <c r="B34" s="701">
        <v>79.631900146063998</v>
      </c>
      <c r="C34" s="701">
        <v>66.782749999999993</v>
      </c>
      <c r="D34" s="702">
        <v>-12.849150146064</v>
      </c>
      <c r="E34" s="703">
        <v>0.83864318040200003</v>
      </c>
      <c r="F34" s="701">
        <v>110.895218438615</v>
      </c>
      <c r="G34" s="702">
        <v>46.206341016088999</v>
      </c>
      <c r="H34" s="704">
        <v>22.1997</v>
      </c>
      <c r="I34" s="701">
        <v>35.184229999999999</v>
      </c>
      <c r="J34" s="702">
        <v>-11.022111016088999</v>
      </c>
      <c r="K34" s="705">
        <v>0.31727454524499998</v>
      </c>
    </row>
    <row r="35" spans="1:11" ht="14.4" customHeight="1" thickBot="1" x14ac:dyDescent="0.35">
      <c r="A35" s="723" t="s">
        <v>361</v>
      </c>
      <c r="B35" s="701">
        <v>25.818161887536</v>
      </c>
      <c r="C35" s="701">
        <v>17.461549999999999</v>
      </c>
      <c r="D35" s="702">
        <v>-8.3566118875359994</v>
      </c>
      <c r="E35" s="703">
        <v>0.676328162944</v>
      </c>
      <c r="F35" s="701">
        <v>17.13733643026</v>
      </c>
      <c r="G35" s="702">
        <v>7.140556845941</v>
      </c>
      <c r="H35" s="704">
        <v>1.0052099999999999</v>
      </c>
      <c r="I35" s="701">
        <v>2.77061</v>
      </c>
      <c r="J35" s="702">
        <v>-4.3699468459409996</v>
      </c>
      <c r="K35" s="705">
        <v>0.16167098144299999</v>
      </c>
    </row>
    <row r="36" spans="1:11" ht="14.4" customHeight="1" thickBot="1" x14ac:dyDescent="0.35">
      <c r="A36" s="723" t="s">
        <v>362</v>
      </c>
      <c r="B36" s="701">
        <v>0</v>
      </c>
      <c r="C36" s="701">
        <v>3.9860000000000002</v>
      </c>
      <c r="D36" s="702">
        <v>3.9860000000000002</v>
      </c>
      <c r="E36" s="711" t="s">
        <v>345</v>
      </c>
      <c r="F36" s="701">
        <v>0</v>
      </c>
      <c r="G36" s="702">
        <v>0</v>
      </c>
      <c r="H36" s="704">
        <v>0.30515999999999999</v>
      </c>
      <c r="I36" s="701">
        <v>2.1973099999999999</v>
      </c>
      <c r="J36" s="702">
        <v>2.1973099999999999</v>
      </c>
      <c r="K36" s="712" t="s">
        <v>329</v>
      </c>
    </row>
    <row r="37" spans="1:11" ht="14.4" customHeight="1" thickBot="1" x14ac:dyDescent="0.35">
      <c r="A37" s="723" t="s">
        <v>363</v>
      </c>
      <c r="B37" s="701">
        <v>1</v>
      </c>
      <c r="C37" s="701">
        <v>1.2694099999999999</v>
      </c>
      <c r="D37" s="702">
        <v>0.269409999999</v>
      </c>
      <c r="E37" s="703">
        <v>1.2694099999999999</v>
      </c>
      <c r="F37" s="701">
        <v>2.705485257211</v>
      </c>
      <c r="G37" s="702">
        <v>1.1272855238370001</v>
      </c>
      <c r="H37" s="704">
        <v>0</v>
      </c>
      <c r="I37" s="701">
        <v>0.16051000000000001</v>
      </c>
      <c r="J37" s="702">
        <v>-0.96677552383700005</v>
      </c>
      <c r="K37" s="705">
        <v>5.9327619535000001E-2</v>
      </c>
    </row>
    <row r="38" spans="1:11" ht="14.4" customHeight="1" thickBot="1" x14ac:dyDescent="0.35">
      <c r="A38" s="723" t="s">
        <v>364</v>
      </c>
      <c r="B38" s="701">
        <v>22.436634348121999</v>
      </c>
      <c r="C38" s="701">
        <v>17.895610000000001</v>
      </c>
      <c r="D38" s="702">
        <v>-4.5410243481219998</v>
      </c>
      <c r="E38" s="703">
        <v>0.79760670527999999</v>
      </c>
      <c r="F38" s="701">
        <v>16.984409184646999</v>
      </c>
      <c r="G38" s="702">
        <v>7.0768371602690001</v>
      </c>
      <c r="H38" s="704">
        <v>1.6782699999999999</v>
      </c>
      <c r="I38" s="701">
        <v>7.1402000000000001</v>
      </c>
      <c r="J38" s="702">
        <v>6.3362839729999995E-2</v>
      </c>
      <c r="K38" s="705">
        <v>0.42039731393500002</v>
      </c>
    </row>
    <row r="39" spans="1:11" ht="14.4" customHeight="1" thickBot="1" x14ac:dyDescent="0.35">
      <c r="A39" s="723" t="s">
        <v>365</v>
      </c>
      <c r="B39" s="701">
        <v>0</v>
      </c>
      <c r="C39" s="701">
        <v>2.8899900000000001</v>
      </c>
      <c r="D39" s="702">
        <v>2.8899900000000001</v>
      </c>
      <c r="E39" s="711" t="s">
        <v>345</v>
      </c>
      <c r="F39" s="701">
        <v>0</v>
      </c>
      <c r="G39" s="702">
        <v>0</v>
      </c>
      <c r="H39" s="704">
        <v>0</v>
      </c>
      <c r="I39" s="701">
        <v>0</v>
      </c>
      <c r="J39" s="702">
        <v>0</v>
      </c>
      <c r="K39" s="712" t="s">
        <v>329</v>
      </c>
    </row>
    <row r="40" spans="1:11" ht="14.4" customHeight="1" thickBot="1" x14ac:dyDescent="0.35">
      <c r="A40" s="723" t="s">
        <v>366</v>
      </c>
      <c r="B40" s="701">
        <v>0</v>
      </c>
      <c r="C40" s="701">
        <v>8.1285000000000007</v>
      </c>
      <c r="D40" s="702">
        <v>8.1285000000000007</v>
      </c>
      <c r="E40" s="711" t="s">
        <v>345</v>
      </c>
      <c r="F40" s="701">
        <v>0</v>
      </c>
      <c r="G40" s="702">
        <v>0</v>
      </c>
      <c r="H40" s="704">
        <v>4.8680000000000003</v>
      </c>
      <c r="I40" s="701">
        <v>4.8680000000000003</v>
      </c>
      <c r="J40" s="702">
        <v>4.8680000000000003</v>
      </c>
      <c r="K40" s="712" t="s">
        <v>329</v>
      </c>
    </row>
    <row r="41" spans="1:11" ht="14.4" customHeight="1" thickBot="1" x14ac:dyDescent="0.35">
      <c r="A41" s="723" t="s">
        <v>367</v>
      </c>
      <c r="B41" s="701">
        <v>50</v>
      </c>
      <c r="C41" s="701">
        <v>56.360309999999998</v>
      </c>
      <c r="D41" s="702">
        <v>6.3603100000000001</v>
      </c>
      <c r="E41" s="703">
        <v>1.1272062</v>
      </c>
      <c r="F41" s="701">
        <v>55.401071128501002</v>
      </c>
      <c r="G41" s="702">
        <v>23.083779636875001</v>
      </c>
      <c r="H41" s="704">
        <v>5.4310600000000004</v>
      </c>
      <c r="I41" s="701">
        <v>20.4102</v>
      </c>
      <c r="J41" s="702">
        <v>-2.673579636875</v>
      </c>
      <c r="K41" s="705">
        <v>0.36840803948799999</v>
      </c>
    </row>
    <row r="42" spans="1:11" ht="14.4" customHeight="1" thickBot="1" x14ac:dyDescent="0.35">
      <c r="A42" s="723" t="s">
        <v>368</v>
      </c>
      <c r="B42" s="701">
        <v>0</v>
      </c>
      <c r="C42" s="701">
        <v>0</v>
      </c>
      <c r="D42" s="702">
        <v>0</v>
      </c>
      <c r="E42" s="703">
        <v>1</v>
      </c>
      <c r="F42" s="701">
        <v>0</v>
      </c>
      <c r="G42" s="702">
        <v>0</v>
      </c>
      <c r="H42" s="704">
        <v>0</v>
      </c>
      <c r="I42" s="701">
        <v>0.22087999999999999</v>
      </c>
      <c r="J42" s="702">
        <v>0.22087999999999999</v>
      </c>
      <c r="K42" s="712" t="s">
        <v>345</v>
      </c>
    </row>
    <row r="43" spans="1:11" ht="14.4" customHeight="1" thickBot="1" x14ac:dyDescent="0.35">
      <c r="A43" s="722" t="s">
        <v>369</v>
      </c>
      <c r="B43" s="706">
        <v>20.107206184102001</v>
      </c>
      <c r="C43" s="706">
        <v>25.478120000000001</v>
      </c>
      <c r="D43" s="707">
        <v>5.3709138158969996</v>
      </c>
      <c r="E43" s="713">
        <v>1.267113877816</v>
      </c>
      <c r="F43" s="706">
        <v>18.860480192021001</v>
      </c>
      <c r="G43" s="707">
        <v>7.8585334133420002</v>
      </c>
      <c r="H43" s="709">
        <v>0</v>
      </c>
      <c r="I43" s="706">
        <v>6.7952899999999996</v>
      </c>
      <c r="J43" s="707">
        <v>-1.0632434133419999</v>
      </c>
      <c r="K43" s="714">
        <v>0.36029252335099998</v>
      </c>
    </row>
    <row r="44" spans="1:11" ht="14.4" customHeight="1" thickBot="1" x14ac:dyDescent="0.35">
      <c r="A44" s="723" t="s">
        <v>370</v>
      </c>
      <c r="B44" s="701">
        <v>0</v>
      </c>
      <c r="C44" s="701">
        <v>0</v>
      </c>
      <c r="D44" s="702">
        <v>0</v>
      </c>
      <c r="E44" s="703">
        <v>1</v>
      </c>
      <c r="F44" s="701">
        <v>0</v>
      </c>
      <c r="G44" s="702">
        <v>0</v>
      </c>
      <c r="H44" s="704">
        <v>0</v>
      </c>
      <c r="I44" s="701">
        <v>2.555E-2</v>
      </c>
      <c r="J44" s="702">
        <v>2.555E-2</v>
      </c>
      <c r="K44" s="712" t="s">
        <v>345</v>
      </c>
    </row>
    <row r="45" spans="1:11" ht="14.4" customHeight="1" thickBot="1" x14ac:dyDescent="0.35">
      <c r="A45" s="723" t="s">
        <v>371</v>
      </c>
      <c r="B45" s="701">
        <v>0</v>
      </c>
      <c r="C45" s="701">
        <v>4.89445</v>
      </c>
      <c r="D45" s="702">
        <v>4.89445</v>
      </c>
      <c r="E45" s="711" t="s">
        <v>329</v>
      </c>
      <c r="F45" s="701">
        <v>3.2166099809630002</v>
      </c>
      <c r="G45" s="702">
        <v>1.340254158734</v>
      </c>
      <c r="H45" s="704">
        <v>0</v>
      </c>
      <c r="I45" s="701">
        <v>0</v>
      </c>
      <c r="J45" s="702">
        <v>-1.340254158734</v>
      </c>
      <c r="K45" s="705">
        <v>0</v>
      </c>
    </row>
    <row r="46" spans="1:11" ht="14.4" customHeight="1" thickBot="1" x14ac:dyDescent="0.35">
      <c r="A46" s="723" t="s">
        <v>372</v>
      </c>
      <c r="B46" s="701">
        <v>7.6045711991970002</v>
      </c>
      <c r="C46" s="701">
        <v>4.8424199999999997</v>
      </c>
      <c r="D46" s="702">
        <v>-2.762151199197</v>
      </c>
      <c r="E46" s="703">
        <v>0.63677752146099997</v>
      </c>
      <c r="F46" s="701">
        <v>4.726412793273</v>
      </c>
      <c r="G46" s="702">
        <v>1.9693386638629999</v>
      </c>
      <c r="H46" s="704">
        <v>0</v>
      </c>
      <c r="I46" s="701">
        <v>0</v>
      </c>
      <c r="J46" s="702">
        <v>-1.9693386638629999</v>
      </c>
      <c r="K46" s="705">
        <v>0</v>
      </c>
    </row>
    <row r="47" spans="1:11" ht="14.4" customHeight="1" thickBot="1" x14ac:dyDescent="0.35">
      <c r="A47" s="723" t="s">
        <v>373</v>
      </c>
      <c r="B47" s="701">
        <v>0</v>
      </c>
      <c r="C47" s="701">
        <v>4.2451800000000004</v>
      </c>
      <c r="D47" s="702">
        <v>4.2451800000000004</v>
      </c>
      <c r="E47" s="711" t="s">
        <v>345</v>
      </c>
      <c r="F47" s="701">
        <v>2.1933274072920002</v>
      </c>
      <c r="G47" s="702">
        <v>0.91388641970499995</v>
      </c>
      <c r="H47" s="704">
        <v>0</v>
      </c>
      <c r="I47" s="701">
        <v>0</v>
      </c>
      <c r="J47" s="702">
        <v>-0.91388641970499995</v>
      </c>
      <c r="K47" s="705">
        <v>0</v>
      </c>
    </row>
    <row r="48" spans="1:11" ht="14.4" customHeight="1" thickBot="1" x14ac:dyDescent="0.35">
      <c r="A48" s="723" t="s">
        <v>374</v>
      </c>
      <c r="B48" s="701">
        <v>0</v>
      </c>
      <c r="C48" s="701">
        <v>0.96130000000000004</v>
      </c>
      <c r="D48" s="702">
        <v>0.96130000000000004</v>
      </c>
      <c r="E48" s="711" t="s">
        <v>329</v>
      </c>
      <c r="F48" s="701">
        <v>0</v>
      </c>
      <c r="G48" s="702">
        <v>0</v>
      </c>
      <c r="H48" s="704">
        <v>0</v>
      </c>
      <c r="I48" s="701">
        <v>1.8512999999999999</v>
      </c>
      <c r="J48" s="702">
        <v>1.8512999999999999</v>
      </c>
      <c r="K48" s="712" t="s">
        <v>329</v>
      </c>
    </row>
    <row r="49" spans="1:11" ht="14.4" customHeight="1" thickBot="1" x14ac:dyDescent="0.35">
      <c r="A49" s="723" t="s">
        <v>375</v>
      </c>
      <c r="B49" s="701">
        <v>12.502634984904001</v>
      </c>
      <c r="C49" s="701">
        <v>10.53477</v>
      </c>
      <c r="D49" s="702">
        <v>-1.967864984904</v>
      </c>
      <c r="E49" s="703">
        <v>0.84260398009799997</v>
      </c>
      <c r="F49" s="701">
        <v>8.7241300104920008</v>
      </c>
      <c r="G49" s="702">
        <v>3.635054171038</v>
      </c>
      <c r="H49" s="704">
        <v>0</v>
      </c>
      <c r="I49" s="701">
        <v>4.9184400000000004</v>
      </c>
      <c r="J49" s="702">
        <v>1.2833858289610001</v>
      </c>
      <c r="K49" s="705">
        <v>0.563774266784</v>
      </c>
    </row>
    <row r="50" spans="1:11" ht="14.4" customHeight="1" thickBot="1" x14ac:dyDescent="0.35">
      <c r="A50" s="722" t="s">
        <v>376</v>
      </c>
      <c r="B50" s="706">
        <v>51.622089590461002</v>
      </c>
      <c r="C50" s="706">
        <v>39.316229999999997</v>
      </c>
      <c r="D50" s="707">
        <v>-12.305859590461999</v>
      </c>
      <c r="E50" s="713">
        <v>0.76161639933400005</v>
      </c>
      <c r="F50" s="706">
        <v>29.033114582086</v>
      </c>
      <c r="G50" s="707">
        <v>12.097131075868999</v>
      </c>
      <c r="H50" s="709">
        <v>8.1991599999999991</v>
      </c>
      <c r="I50" s="706">
        <v>30.331299999999999</v>
      </c>
      <c r="J50" s="707">
        <v>18.23416892413</v>
      </c>
      <c r="K50" s="714">
        <v>1.044713956342</v>
      </c>
    </row>
    <row r="51" spans="1:11" ht="14.4" customHeight="1" thickBot="1" x14ac:dyDescent="0.35">
      <c r="A51" s="723" t="s">
        <v>377</v>
      </c>
      <c r="B51" s="701">
        <v>3</v>
      </c>
      <c r="C51" s="701">
        <v>3.29244</v>
      </c>
      <c r="D51" s="702">
        <v>0.292439999999</v>
      </c>
      <c r="E51" s="703">
        <v>1.09748</v>
      </c>
      <c r="F51" s="701">
        <v>0</v>
      </c>
      <c r="G51" s="702">
        <v>0</v>
      </c>
      <c r="H51" s="704">
        <v>0</v>
      </c>
      <c r="I51" s="701">
        <v>4.4371099999999997</v>
      </c>
      <c r="J51" s="702">
        <v>4.4371099999999997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29</v>
      </c>
      <c r="C52" s="701">
        <v>17.016190000000002</v>
      </c>
      <c r="D52" s="702">
        <v>-11.98381</v>
      </c>
      <c r="E52" s="703">
        <v>0.58676517241299997</v>
      </c>
      <c r="F52" s="701">
        <v>19.033114582086</v>
      </c>
      <c r="G52" s="702">
        <v>7.930464409202</v>
      </c>
      <c r="H52" s="704">
        <v>2.8557999999999999</v>
      </c>
      <c r="I52" s="701">
        <v>14.228579999999999</v>
      </c>
      <c r="J52" s="702">
        <v>6.2981155907969999</v>
      </c>
      <c r="K52" s="705">
        <v>0.74756971270399997</v>
      </c>
    </row>
    <row r="53" spans="1:11" ht="14.4" customHeight="1" thickBot="1" x14ac:dyDescent="0.35">
      <c r="A53" s="723" t="s">
        <v>379</v>
      </c>
      <c r="B53" s="701">
        <v>0</v>
      </c>
      <c r="C53" s="701">
        <v>0</v>
      </c>
      <c r="D53" s="702">
        <v>0</v>
      </c>
      <c r="E53" s="711" t="s">
        <v>329</v>
      </c>
      <c r="F53" s="701">
        <v>0</v>
      </c>
      <c r="G53" s="702">
        <v>0</v>
      </c>
      <c r="H53" s="704">
        <v>5.3433599999999997</v>
      </c>
      <c r="I53" s="701">
        <v>11.665609999999999</v>
      </c>
      <c r="J53" s="702">
        <v>11.665609999999999</v>
      </c>
      <c r="K53" s="712" t="s">
        <v>345</v>
      </c>
    </row>
    <row r="54" spans="1:11" ht="14.4" customHeight="1" thickBot="1" x14ac:dyDescent="0.35">
      <c r="A54" s="723" t="s">
        <v>380</v>
      </c>
      <c r="B54" s="701">
        <v>3</v>
      </c>
      <c r="C54" s="701">
        <v>1.9674</v>
      </c>
      <c r="D54" s="702">
        <v>-1.0326</v>
      </c>
      <c r="E54" s="703">
        <v>0.65580000000000005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16.622089590461002</v>
      </c>
      <c r="C55" s="701">
        <v>17.040199999999999</v>
      </c>
      <c r="D55" s="702">
        <v>0.41811040953799999</v>
      </c>
      <c r="E55" s="703">
        <v>1.0251539018160001</v>
      </c>
      <c r="F55" s="701">
        <v>10</v>
      </c>
      <c r="G55" s="702">
        <v>4.1666666666659999</v>
      </c>
      <c r="H55" s="704">
        <v>0</v>
      </c>
      <c r="I55" s="701">
        <v>0</v>
      </c>
      <c r="J55" s="702">
        <v>-4.1666666666659999</v>
      </c>
      <c r="K55" s="705">
        <v>0</v>
      </c>
    </row>
    <row r="56" spans="1:11" ht="14.4" customHeight="1" thickBot="1" x14ac:dyDescent="0.35">
      <c r="A56" s="722" t="s">
        <v>382</v>
      </c>
      <c r="B56" s="706">
        <v>0</v>
      </c>
      <c r="C56" s="706">
        <v>0.35909999999999997</v>
      </c>
      <c r="D56" s="707">
        <v>0.35909999999999997</v>
      </c>
      <c r="E56" s="708" t="s">
        <v>345</v>
      </c>
      <c r="F56" s="706">
        <v>0</v>
      </c>
      <c r="G56" s="707">
        <v>0</v>
      </c>
      <c r="H56" s="709">
        <v>0</v>
      </c>
      <c r="I56" s="706">
        <v>0</v>
      </c>
      <c r="J56" s="707">
        <v>0</v>
      </c>
      <c r="K56" s="710" t="s">
        <v>329</v>
      </c>
    </row>
    <row r="57" spans="1:11" ht="14.4" customHeight="1" thickBot="1" x14ac:dyDescent="0.35">
      <c r="A57" s="723" t="s">
        <v>383</v>
      </c>
      <c r="B57" s="701">
        <v>0</v>
      </c>
      <c r="C57" s="701">
        <v>0.35909999999999997</v>
      </c>
      <c r="D57" s="702">
        <v>0.35909999999999997</v>
      </c>
      <c r="E57" s="711" t="s">
        <v>345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1" t="s">
        <v>42</v>
      </c>
      <c r="B58" s="701">
        <v>2133.1904125777601</v>
      </c>
      <c r="C58" s="701">
        <v>2111.4380000000001</v>
      </c>
      <c r="D58" s="702">
        <v>-21.752412577764002</v>
      </c>
      <c r="E58" s="703">
        <v>0.98980287345600004</v>
      </c>
      <c r="F58" s="701">
        <v>2086.7374489204399</v>
      </c>
      <c r="G58" s="702">
        <v>869.47393705018499</v>
      </c>
      <c r="H58" s="704">
        <v>122.02800000000001</v>
      </c>
      <c r="I58" s="701">
        <v>955.68600000000094</v>
      </c>
      <c r="J58" s="702">
        <v>86.212062949816001</v>
      </c>
      <c r="K58" s="705">
        <v>0.45798095035500003</v>
      </c>
    </row>
    <row r="59" spans="1:11" ht="14.4" customHeight="1" thickBot="1" x14ac:dyDescent="0.35">
      <c r="A59" s="722" t="s">
        <v>384</v>
      </c>
      <c r="B59" s="706">
        <v>2133.1904125777601</v>
      </c>
      <c r="C59" s="706">
        <v>2111.4380000000001</v>
      </c>
      <c r="D59" s="707">
        <v>-21.752412577764002</v>
      </c>
      <c r="E59" s="713">
        <v>0.98980287345600004</v>
      </c>
      <c r="F59" s="706">
        <v>2086.7374489204399</v>
      </c>
      <c r="G59" s="707">
        <v>869.47393705018499</v>
      </c>
      <c r="H59" s="709">
        <v>122.02800000000001</v>
      </c>
      <c r="I59" s="706">
        <v>955.68600000000094</v>
      </c>
      <c r="J59" s="707">
        <v>86.212062949816001</v>
      </c>
      <c r="K59" s="714">
        <v>0.45798095035500003</v>
      </c>
    </row>
    <row r="60" spans="1:11" ht="14.4" customHeight="1" thickBot="1" x14ac:dyDescent="0.35">
      <c r="A60" s="723" t="s">
        <v>385</v>
      </c>
      <c r="B60" s="701">
        <v>803.30499999999597</v>
      </c>
      <c r="C60" s="701">
        <v>817.93200000000002</v>
      </c>
      <c r="D60" s="702">
        <v>14.627000000002999</v>
      </c>
      <c r="E60" s="703">
        <v>1.0182085260260001</v>
      </c>
      <c r="F60" s="701">
        <v>808.60112391151404</v>
      </c>
      <c r="G60" s="702">
        <v>336.91713496313099</v>
      </c>
      <c r="H60" s="704">
        <v>69.703999999999994</v>
      </c>
      <c r="I60" s="701">
        <v>331.44600000000003</v>
      </c>
      <c r="J60" s="702">
        <v>-5.4711349631299999</v>
      </c>
      <c r="K60" s="705">
        <v>0.40990049382600002</v>
      </c>
    </row>
    <row r="61" spans="1:11" ht="14.4" customHeight="1" thickBot="1" x14ac:dyDescent="0.35">
      <c r="A61" s="723" t="s">
        <v>386</v>
      </c>
      <c r="B61" s="701">
        <v>101.885412577773</v>
      </c>
      <c r="C61" s="701">
        <v>93.08</v>
      </c>
      <c r="D61" s="702">
        <v>-8.8054125777729997</v>
      </c>
      <c r="E61" s="703">
        <v>0.91357533571299998</v>
      </c>
      <c r="F61" s="701">
        <v>98.977510946680994</v>
      </c>
      <c r="G61" s="702">
        <v>41.240629561116997</v>
      </c>
      <c r="H61" s="704">
        <v>8.6869999999999994</v>
      </c>
      <c r="I61" s="701">
        <v>44.616999999999997</v>
      </c>
      <c r="J61" s="702">
        <v>3.3763704388820002</v>
      </c>
      <c r="K61" s="705">
        <v>0.45077916764300002</v>
      </c>
    </row>
    <row r="62" spans="1:11" ht="14.4" customHeight="1" thickBot="1" x14ac:dyDescent="0.35">
      <c r="A62" s="723" t="s">
        <v>387</v>
      </c>
      <c r="B62" s="701">
        <v>1227.99999999999</v>
      </c>
      <c r="C62" s="701">
        <v>1200.4259999999999</v>
      </c>
      <c r="D62" s="702">
        <v>-27.573999999994999</v>
      </c>
      <c r="E62" s="703">
        <v>0.97754560260500001</v>
      </c>
      <c r="F62" s="701">
        <v>1179.15881406225</v>
      </c>
      <c r="G62" s="702">
        <v>491.31617252593702</v>
      </c>
      <c r="H62" s="704">
        <v>43.637</v>
      </c>
      <c r="I62" s="701">
        <v>579.62300000000096</v>
      </c>
      <c r="J62" s="702">
        <v>88.306827474062999</v>
      </c>
      <c r="K62" s="705">
        <v>0.49155634770099998</v>
      </c>
    </row>
    <row r="63" spans="1:11" ht="14.4" customHeight="1" thickBot="1" x14ac:dyDescent="0.35">
      <c r="A63" s="724" t="s">
        <v>388</v>
      </c>
      <c r="B63" s="706">
        <v>1163.37231609591</v>
      </c>
      <c r="C63" s="706">
        <v>1337.9262200000001</v>
      </c>
      <c r="D63" s="707">
        <v>174.553903904093</v>
      </c>
      <c r="E63" s="713">
        <v>1.1500413079189999</v>
      </c>
      <c r="F63" s="706">
        <v>1367.98921242343</v>
      </c>
      <c r="G63" s="707">
        <v>569.99550517643002</v>
      </c>
      <c r="H63" s="709">
        <v>121.86454999999999</v>
      </c>
      <c r="I63" s="706">
        <v>592.37389000000098</v>
      </c>
      <c r="J63" s="707">
        <v>22.378384823571</v>
      </c>
      <c r="K63" s="714">
        <v>0.43302526410300002</v>
      </c>
    </row>
    <row r="64" spans="1:11" ht="14.4" customHeight="1" thickBot="1" x14ac:dyDescent="0.35">
      <c r="A64" s="721" t="s">
        <v>45</v>
      </c>
      <c r="B64" s="701">
        <v>266.81868508431899</v>
      </c>
      <c r="C64" s="701">
        <v>381.68624</v>
      </c>
      <c r="D64" s="702">
        <v>114.867554915681</v>
      </c>
      <c r="E64" s="703">
        <v>1.4305079116899999</v>
      </c>
      <c r="F64" s="701">
        <v>362.97149472642701</v>
      </c>
      <c r="G64" s="702">
        <v>151.23812280267799</v>
      </c>
      <c r="H64" s="704">
        <v>19.323049999999999</v>
      </c>
      <c r="I64" s="701">
        <v>96.364239999999995</v>
      </c>
      <c r="J64" s="702">
        <v>-54.873882802677002</v>
      </c>
      <c r="K64" s="705">
        <v>0.26548707377800002</v>
      </c>
    </row>
    <row r="65" spans="1:11" ht="14.4" customHeight="1" thickBot="1" x14ac:dyDescent="0.35">
      <c r="A65" s="725" t="s">
        <v>389</v>
      </c>
      <c r="B65" s="701">
        <v>266.81868508431899</v>
      </c>
      <c r="C65" s="701">
        <v>381.68624</v>
      </c>
      <c r="D65" s="702">
        <v>114.867554915681</v>
      </c>
      <c r="E65" s="703">
        <v>1.4305079116899999</v>
      </c>
      <c r="F65" s="701">
        <v>362.97149472642701</v>
      </c>
      <c r="G65" s="702">
        <v>151.23812280267799</v>
      </c>
      <c r="H65" s="704">
        <v>19.323049999999999</v>
      </c>
      <c r="I65" s="701">
        <v>96.364239999999995</v>
      </c>
      <c r="J65" s="702">
        <v>-54.873882802677002</v>
      </c>
      <c r="K65" s="705">
        <v>0.26548707377800002</v>
      </c>
    </row>
    <row r="66" spans="1:11" ht="14.4" customHeight="1" thickBot="1" x14ac:dyDescent="0.35">
      <c r="A66" s="723" t="s">
        <v>390</v>
      </c>
      <c r="B66" s="701">
        <v>4.2622061412979999</v>
      </c>
      <c r="C66" s="701">
        <v>3.5005299999999999</v>
      </c>
      <c r="D66" s="702">
        <v>-0.76167614129799999</v>
      </c>
      <c r="E66" s="703">
        <v>0.82129533015300005</v>
      </c>
      <c r="F66" s="701">
        <v>3.2592112773439998</v>
      </c>
      <c r="G66" s="702">
        <v>1.3580046988929999</v>
      </c>
      <c r="H66" s="704">
        <v>1.9299500000000001</v>
      </c>
      <c r="I66" s="701">
        <v>14.2538</v>
      </c>
      <c r="J66" s="702">
        <v>12.895795301106</v>
      </c>
      <c r="K66" s="705">
        <v>4.3733893838300002</v>
      </c>
    </row>
    <row r="67" spans="1:11" ht="14.4" customHeight="1" thickBot="1" x14ac:dyDescent="0.35">
      <c r="A67" s="723" t="s">
        <v>391</v>
      </c>
      <c r="B67" s="701">
        <v>30.261959919525001</v>
      </c>
      <c r="C67" s="701">
        <v>94.002350000000007</v>
      </c>
      <c r="D67" s="702">
        <v>63.740390080474</v>
      </c>
      <c r="E67" s="703">
        <v>3.1062875719209999</v>
      </c>
      <c r="F67" s="701">
        <v>65.932523025327995</v>
      </c>
      <c r="G67" s="702">
        <v>27.471884593887001</v>
      </c>
      <c r="H67" s="704">
        <v>6.7143100000000002</v>
      </c>
      <c r="I67" s="701">
        <v>37.37988</v>
      </c>
      <c r="J67" s="702">
        <v>9.9079954061130007</v>
      </c>
      <c r="K67" s="705">
        <v>0.56694144687299997</v>
      </c>
    </row>
    <row r="68" spans="1:11" ht="14.4" customHeight="1" thickBot="1" x14ac:dyDescent="0.35">
      <c r="A68" s="723" t="s">
        <v>392</v>
      </c>
      <c r="B68" s="701">
        <v>110.29451902349599</v>
      </c>
      <c r="C68" s="701">
        <v>170.67165</v>
      </c>
      <c r="D68" s="702">
        <v>60.377130976503999</v>
      </c>
      <c r="E68" s="703">
        <v>1.547417328721</v>
      </c>
      <c r="F68" s="701">
        <v>197.37672636447701</v>
      </c>
      <c r="G68" s="702">
        <v>82.240302651864994</v>
      </c>
      <c r="H68" s="704">
        <v>6.1494099999999996</v>
      </c>
      <c r="I68" s="701">
        <v>10.38801</v>
      </c>
      <c r="J68" s="702">
        <v>-71.852292651865</v>
      </c>
      <c r="K68" s="705">
        <v>5.2630369300999999E-2</v>
      </c>
    </row>
    <row r="69" spans="1:11" ht="14.4" customHeight="1" thickBot="1" x14ac:dyDescent="0.35">
      <c r="A69" s="723" t="s">
        <v>393</v>
      </c>
      <c r="B69" s="701">
        <v>102</v>
      </c>
      <c r="C69" s="701">
        <v>107.55041</v>
      </c>
      <c r="D69" s="702">
        <v>5.5504100000000003</v>
      </c>
      <c r="E69" s="703">
        <v>1.054415784313</v>
      </c>
      <c r="F69" s="701">
        <v>96.403034059275996</v>
      </c>
      <c r="G69" s="702">
        <v>40.167930858032001</v>
      </c>
      <c r="H69" s="704">
        <v>4.5293799999999997</v>
      </c>
      <c r="I69" s="701">
        <v>34.342550000000003</v>
      </c>
      <c r="J69" s="702">
        <v>-5.825380858031</v>
      </c>
      <c r="K69" s="705">
        <v>0.35623930652300001</v>
      </c>
    </row>
    <row r="70" spans="1:11" ht="14.4" customHeight="1" thickBot="1" x14ac:dyDescent="0.35">
      <c r="A70" s="723" t="s">
        <v>394</v>
      </c>
      <c r="B70" s="701">
        <v>20</v>
      </c>
      <c r="C70" s="701">
        <v>0</v>
      </c>
      <c r="D70" s="702">
        <v>-20</v>
      </c>
      <c r="E70" s="703">
        <v>0</v>
      </c>
      <c r="F70" s="701">
        <v>0</v>
      </c>
      <c r="G70" s="702">
        <v>0</v>
      </c>
      <c r="H70" s="704">
        <v>0</v>
      </c>
      <c r="I70" s="701">
        <v>0</v>
      </c>
      <c r="J70" s="702">
        <v>0</v>
      </c>
      <c r="K70" s="705">
        <v>5</v>
      </c>
    </row>
    <row r="71" spans="1:11" ht="14.4" customHeight="1" thickBot="1" x14ac:dyDescent="0.35">
      <c r="A71" s="723" t="s">
        <v>395</v>
      </c>
      <c r="B71" s="701">
        <v>0</v>
      </c>
      <c r="C71" s="701">
        <v>5.9612999999990004</v>
      </c>
      <c r="D71" s="702">
        <v>5.9612999999990004</v>
      </c>
      <c r="E71" s="711" t="s">
        <v>345</v>
      </c>
      <c r="F71" s="701">
        <v>0</v>
      </c>
      <c r="G71" s="702">
        <v>0</v>
      </c>
      <c r="H71" s="704">
        <v>0</v>
      </c>
      <c r="I71" s="701">
        <v>0</v>
      </c>
      <c r="J71" s="702">
        <v>0</v>
      </c>
      <c r="K71" s="705">
        <v>5</v>
      </c>
    </row>
    <row r="72" spans="1:11" ht="14.4" customHeight="1" thickBot="1" x14ac:dyDescent="0.35">
      <c r="A72" s="726" t="s">
        <v>46</v>
      </c>
      <c r="B72" s="706">
        <v>0</v>
      </c>
      <c r="C72" s="706">
        <v>75.108000000000004</v>
      </c>
      <c r="D72" s="707">
        <v>75.108000000000004</v>
      </c>
      <c r="E72" s="708" t="s">
        <v>329</v>
      </c>
      <c r="F72" s="706">
        <v>0</v>
      </c>
      <c r="G72" s="707">
        <v>0</v>
      </c>
      <c r="H72" s="709">
        <v>5.9939999999999998</v>
      </c>
      <c r="I72" s="706">
        <v>28.766999999999999</v>
      </c>
      <c r="J72" s="707">
        <v>28.766999999999999</v>
      </c>
      <c r="K72" s="710" t="s">
        <v>329</v>
      </c>
    </row>
    <row r="73" spans="1:11" ht="14.4" customHeight="1" thickBot="1" x14ac:dyDescent="0.35">
      <c r="A73" s="722" t="s">
        <v>396</v>
      </c>
      <c r="B73" s="706">
        <v>0</v>
      </c>
      <c r="C73" s="706">
        <v>60.701999999999998</v>
      </c>
      <c r="D73" s="707">
        <v>60.701999999999998</v>
      </c>
      <c r="E73" s="708" t="s">
        <v>329</v>
      </c>
      <c r="F73" s="706">
        <v>0</v>
      </c>
      <c r="G73" s="707">
        <v>0</v>
      </c>
      <c r="H73" s="709">
        <v>5.9939999999999998</v>
      </c>
      <c r="I73" s="706">
        <v>28.766999999999999</v>
      </c>
      <c r="J73" s="707">
        <v>28.766999999999999</v>
      </c>
      <c r="K73" s="710" t="s">
        <v>329</v>
      </c>
    </row>
    <row r="74" spans="1:11" ht="14.4" customHeight="1" thickBot="1" x14ac:dyDescent="0.35">
      <c r="A74" s="723" t="s">
        <v>397</v>
      </c>
      <c r="B74" s="701">
        <v>0</v>
      </c>
      <c r="C74" s="701">
        <v>54.966999999999999</v>
      </c>
      <c r="D74" s="702">
        <v>54.966999999999999</v>
      </c>
      <c r="E74" s="711" t="s">
        <v>329</v>
      </c>
      <c r="F74" s="701">
        <v>0</v>
      </c>
      <c r="G74" s="702">
        <v>0</v>
      </c>
      <c r="H74" s="704">
        <v>5.9939999999999998</v>
      </c>
      <c r="I74" s="701">
        <v>28.766999999999999</v>
      </c>
      <c r="J74" s="702">
        <v>28.766999999999999</v>
      </c>
      <c r="K74" s="712" t="s">
        <v>329</v>
      </c>
    </row>
    <row r="75" spans="1:11" ht="14.4" customHeight="1" thickBot="1" x14ac:dyDescent="0.35">
      <c r="A75" s="723" t="s">
        <v>398</v>
      </c>
      <c r="B75" s="701">
        <v>0</v>
      </c>
      <c r="C75" s="701">
        <v>5.7350000000000003</v>
      </c>
      <c r="D75" s="702">
        <v>5.7350000000000003</v>
      </c>
      <c r="E75" s="711" t="s">
        <v>329</v>
      </c>
      <c r="F75" s="701">
        <v>0</v>
      </c>
      <c r="G75" s="702">
        <v>0</v>
      </c>
      <c r="H75" s="704">
        <v>0</v>
      </c>
      <c r="I75" s="701">
        <v>0</v>
      </c>
      <c r="J75" s="702">
        <v>0</v>
      </c>
      <c r="K75" s="712" t="s">
        <v>329</v>
      </c>
    </row>
    <row r="76" spans="1:11" ht="14.4" customHeight="1" thickBot="1" x14ac:dyDescent="0.35">
      <c r="A76" s="722" t="s">
        <v>399</v>
      </c>
      <c r="B76" s="706">
        <v>0</v>
      </c>
      <c r="C76" s="706">
        <v>14.406000000000001</v>
      </c>
      <c r="D76" s="707">
        <v>14.406000000000001</v>
      </c>
      <c r="E76" s="708" t="s">
        <v>345</v>
      </c>
      <c r="F76" s="706">
        <v>0</v>
      </c>
      <c r="G76" s="707">
        <v>0</v>
      </c>
      <c r="H76" s="709">
        <v>0</v>
      </c>
      <c r="I76" s="706">
        <v>0</v>
      </c>
      <c r="J76" s="707">
        <v>0</v>
      </c>
      <c r="K76" s="710" t="s">
        <v>329</v>
      </c>
    </row>
    <row r="77" spans="1:11" ht="14.4" customHeight="1" thickBot="1" x14ac:dyDescent="0.35">
      <c r="A77" s="723" t="s">
        <v>400</v>
      </c>
      <c r="B77" s="701">
        <v>0</v>
      </c>
      <c r="C77" s="701">
        <v>14.406000000000001</v>
      </c>
      <c r="D77" s="702">
        <v>14.406000000000001</v>
      </c>
      <c r="E77" s="711" t="s">
        <v>345</v>
      </c>
      <c r="F77" s="701">
        <v>0</v>
      </c>
      <c r="G77" s="702">
        <v>0</v>
      </c>
      <c r="H77" s="704">
        <v>0</v>
      </c>
      <c r="I77" s="701">
        <v>0</v>
      </c>
      <c r="J77" s="702">
        <v>0</v>
      </c>
      <c r="K77" s="712" t="s">
        <v>329</v>
      </c>
    </row>
    <row r="78" spans="1:11" ht="14.4" customHeight="1" thickBot="1" x14ac:dyDescent="0.35">
      <c r="A78" s="721" t="s">
        <v>47</v>
      </c>
      <c r="B78" s="701">
        <v>896.553631011589</v>
      </c>
      <c r="C78" s="701">
        <v>881.13198</v>
      </c>
      <c r="D78" s="702">
        <v>-15.421651011588001</v>
      </c>
      <c r="E78" s="703">
        <v>0.98279896430199998</v>
      </c>
      <c r="F78" s="701">
        <v>1005.01771769701</v>
      </c>
      <c r="G78" s="702">
        <v>418.75738237375202</v>
      </c>
      <c r="H78" s="704">
        <v>96.547499999999999</v>
      </c>
      <c r="I78" s="701">
        <v>467.24265000000099</v>
      </c>
      <c r="J78" s="702">
        <v>48.485267626248003</v>
      </c>
      <c r="K78" s="705">
        <v>0.46490986355000002</v>
      </c>
    </row>
    <row r="79" spans="1:11" ht="14.4" customHeight="1" thickBot="1" x14ac:dyDescent="0.35">
      <c r="A79" s="722" t="s">
        <v>401</v>
      </c>
      <c r="B79" s="706">
        <v>6</v>
      </c>
      <c r="C79" s="706">
        <v>3.1360000000000001</v>
      </c>
      <c r="D79" s="707">
        <v>-2.8639999999999999</v>
      </c>
      <c r="E79" s="713">
        <v>0.52266666666600003</v>
      </c>
      <c r="F79" s="706">
        <v>4.0587019537320002</v>
      </c>
      <c r="G79" s="707">
        <v>1.6911258140550001</v>
      </c>
      <c r="H79" s="709">
        <v>0.84</v>
      </c>
      <c r="I79" s="706">
        <v>2.1280000000000001</v>
      </c>
      <c r="J79" s="707">
        <v>0.43687418594400002</v>
      </c>
      <c r="K79" s="714">
        <v>0.52430555982100002</v>
      </c>
    </row>
    <row r="80" spans="1:11" ht="14.4" customHeight="1" thickBot="1" x14ac:dyDescent="0.35">
      <c r="A80" s="723" t="s">
        <v>402</v>
      </c>
      <c r="B80" s="701">
        <v>6</v>
      </c>
      <c r="C80" s="701">
        <v>3.1360000000000001</v>
      </c>
      <c r="D80" s="702">
        <v>-2.8639999999999999</v>
      </c>
      <c r="E80" s="703">
        <v>0.52266666666600003</v>
      </c>
      <c r="F80" s="701">
        <v>4.0587019537320002</v>
      </c>
      <c r="G80" s="702">
        <v>1.6911258140550001</v>
      </c>
      <c r="H80" s="704">
        <v>0.84</v>
      </c>
      <c r="I80" s="701">
        <v>2.1280000000000001</v>
      </c>
      <c r="J80" s="702">
        <v>0.43687418594400002</v>
      </c>
      <c r="K80" s="705">
        <v>0.52430555982100002</v>
      </c>
    </row>
    <row r="81" spans="1:11" ht="14.4" customHeight="1" thickBot="1" x14ac:dyDescent="0.35">
      <c r="A81" s="722" t="s">
        <v>403</v>
      </c>
      <c r="B81" s="706">
        <v>69.418240349878005</v>
      </c>
      <c r="C81" s="706">
        <v>63.519419999999997</v>
      </c>
      <c r="D81" s="707">
        <v>-5.8988203498780001</v>
      </c>
      <c r="E81" s="713">
        <v>0.91502492255400003</v>
      </c>
      <c r="F81" s="706">
        <v>62.211348929937998</v>
      </c>
      <c r="G81" s="707">
        <v>25.921395387474</v>
      </c>
      <c r="H81" s="709">
        <v>6.2546600000000003</v>
      </c>
      <c r="I81" s="706">
        <v>29.71576</v>
      </c>
      <c r="J81" s="707">
        <v>3.7943646125249999</v>
      </c>
      <c r="K81" s="714">
        <v>0.47765818473799998</v>
      </c>
    </row>
    <row r="82" spans="1:11" ht="14.4" customHeight="1" thickBot="1" x14ac:dyDescent="0.35">
      <c r="A82" s="723" t="s">
        <v>404</v>
      </c>
      <c r="B82" s="701">
        <v>45.664514664857002</v>
      </c>
      <c r="C82" s="701">
        <v>46.938499999999998</v>
      </c>
      <c r="D82" s="702">
        <v>1.2739853351420001</v>
      </c>
      <c r="E82" s="703">
        <v>1.027898803797</v>
      </c>
      <c r="F82" s="701">
        <v>45.159375589019</v>
      </c>
      <c r="G82" s="702">
        <v>18.816406495424001</v>
      </c>
      <c r="H82" s="704">
        <v>4.4119000000000002</v>
      </c>
      <c r="I82" s="701">
        <v>20.170100000000001</v>
      </c>
      <c r="J82" s="702">
        <v>1.353693504575</v>
      </c>
      <c r="K82" s="705">
        <v>0.44664257946199998</v>
      </c>
    </row>
    <row r="83" spans="1:11" ht="14.4" customHeight="1" thickBot="1" x14ac:dyDescent="0.35">
      <c r="A83" s="723" t="s">
        <v>405</v>
      </c>
      <c r="B83" s="701">
        <v>23.753725685020999</v>
      </c>
      <c r="C83" s="701">
        <v>16.580919999999999</v>
      </c>
      <c r="D83" s="702">
        <v>-7.1728056850210002</v>
      </c>
      <c r="E83" s="703">
        <v>0.69803449866599998</v>
      </c>
      <c r="F83" s="701">
        <v>17.051973340919002</v>
      </c>
      <c r="G83" s="702">
        <v>7.1049888920489996</v>
      </c>
      <c r="H83" s="704">
        <v>1.84276</v>
      </c>
      <c r="I83" s="701">
        <v>9.5456599999999998</v>
      </c>
      <c r="J83" s="702">
        <v>2.4406711079500001</v>
      </c>
      <c r="K83" s="705">
        <v>0.55979796643699997</v>
      </c>
    </row>
    <row r="84" spans="1:11" ht="14.4" customHeight="1" thickBot="1" x14ac:dyDescent="0.35">
      <c r="A84" s="722" t="s">
        <v>406</v>
      </c>
      <c r="B84" s="706">
        <v>38</v>
      </c>
      <c r="C84" s="706">
        <v>45.186199999999999</v>
      </c>
      <c r="D84" s="707">
        <v>7.1861999999990003</v>
      </c>
      <c r="E84" s="713">
        <v>1.1891105263149999</v>
      </c>
      <c r="F84" s="706">
        <v>55.594610666251</v>
      </c>
      <c r="G84" s="707">
        <v>23.164421110938001</v>
      </c>
      <c r="H84" s="709">
        <v>0</v>
      </c>
      <c r="I84" s="706">
        <v>31.152670000000001</v>
      </c>
      <c r="J84" s="707">
        <v>7.9882488890619996</v>
      </c>
      <c r="K84" s="714">
        <v>0.56035413552900004</v>
      </c>
    </row>
    <row r="85" spans="1:11" ht="14.4" customHeight="1" thickBot="1" x14ac:dyDescent="0.35">
      <c r="A85" s="723" t="s">
        <v>407</v>
      </c>
      <c r="B85" s="701">
        <v>18</v>
      </c>
      <c r="C85" s="701">
        <v>20.114999999999998</v>
      </c>
      <c r="D85" s="702">
        <v>2.1149999999990001</v>
      </c>
      <c r="E85" s="703">
        <v>1.1174999999999999</v>
      </c>
      <c r="F85" s="701">
        <v>21.153802816900999</v>
      </c>
      <c r="G85" s="702">
        <v>8.8140845070420006</v>
      </c>
      <c r="H85" s="704">
        <v>0</v>
      </c>
      <c r="I85" s="701">
        <v>10.26</v>
      </c>
      <c r="J85" s="702">
        <v>1.4459154929569999</v>
      </c>
      <c r="K85" s="705">
        <v>0.48501917545500001</v>
      </c>
    </row>
    <row r="86" spans="1:11" ht="14.4" customHeight="1" thickBot="1" x14ac:dyDescent="0.35">
      <c r="A86" s="723" t="s">
        <v>408</v>
      </c>
      <c r="B86" s="701">
        <v>20</v>
      </c>
      <c r="C86" s="701">
        <v>25.071200000000001</v>
      </c>
      <c r="D86" s="702">
        <v>5.0711999999990001</v>
      </c>
      <c r="E86" s="703">
        <v>1.25356</v>
      </c>
      <c r="F86" s="701">
        <v>34.440807849349</v>
      </c>
      <c r="G86" s="702">
        <v>14.350336603895</v>
      </c>
      <c r="H86" s="704">
        <v>0</v>
      </c>
      <c r="I86" s="701">
        <v>20.892669999999999</v>
      </c>
      <c r="J86" s="702">
        <v>6.5423333961040004</v>
      </c>
      <c r="K86" s="705">
        <v>0.60662543374</v>
      </c>
    </row>
    <row r="87" spans="1:11" ht="14.4" customHeight="1" thickBot="1" x14ac:dyDescent="0.35">
      <c r="A87" s="722" t="s">
        <v>409</v>
      </c>
      <c r="B87" s="706">
        <v>681.26022665537403</v>
      </c>
      <c r="C87" s="706">
        <v>660.92417999999998</v>
      </c>
      <c r="D87" s="707">
        <v>-20.336046655373</v>
      </c>
      <c r="E87" s="713">
        <v>0.97014937044600003</v>
      </c>
      <c r="F87" s="706">
        <v>750.07513862531005</v>
      </c>
      <c r="G87" s="707">
        <v>312.53130776054599</v>
      </c>
      <c r="H87" s="709">
        <v>57.474719999999998</v>
      </c>
      <c r="I87" s="706">
        <v>279.32884000000001</v>
      </c>
      <c r="J87" s="707">
        <v>-33.202467760544998</v>
      </c>
      <c r="K87" s="714">
        <v>0.37240114438600003</v>
      </c>
    </row>
    <row r="88" spans="1:11" ht="14.4" customHeight="1" thickBot="1" x14ac:dyDescent="0.35">
      <c r="A88" s="723" t="s">
        <v>410</v>
      </c>
      <c r="B88" s="701">
        <v>653</v>
      </c>
      <c r="C88" s="701">
        <v>618.92651999999998</v>
      </c>
      <c r="D88" s="702">
        <v>-34.073480000000004</v>
      </c>
      <c r="E88" s="703">
        <v>0.94782009188299998</v>
      </c>
      <c r="F88" s="701">
        <v>707.50631684326902</v>
      </c>
      <c r="G88" s="702">
        <v>294.794298684696</v>
      </c>
      <c r="H88" s="704">
        <v>53.036239999999999</v>
      </c>
      <c r="I88" s="701">
        <v>268.29503999999997</v>
      </c>
      <c r="J88" s="702">
        <v>-26.499258684695</v>
      </c>
      <c r="K88" s="705">
        <v>0.37921221848100001</v>
      </c>
    </row>
    <row r="89" spans="1:11" ht="14.4" customHeight="1" thickBot="1" x14ac:dyDescent="0.35">
      <c r="A89" s="723" t="s">
        <v>411</v>
      </c>
      <c r="B89" s="701">
        <v>0</v>
      </c>
      <c r="C89" s="701">
        <v>16.3048</v>
      </c>
      <c r="D89" s="702">
        <v>16.3048</v>
      </c>
      <c r="E89" s="711" t="s">
        <v>329</v>
      </c>
      <c r="F89" s="701">
        <v>16.406126762907</v>
      </c>
      <c r="G89" s="702">
        <v>6.8358861512109996</v>
      </c>
      <c r="H89" s="704">
        <v>0</v>
      </c>
      <c r="I89" s="701">
        <v>0</v>
      </c>
      <c r="J89" s="702">
        <v>-6.8358861512109996</v>
      </c>
      <c r="K89" s="705">
        <v>0</v>
      </c>
    </row>
    <row r="90" spans="1:11" ht="14.4" customHeight="1" thickBot="1" x14ac:dyDescent="0.35">
      <c r="A90" s="723" t="s">
        <v>412</v>
      </c>
      <c r="B90" s="701">
        <v>1.1521188681229999</v>
      </c>
      <c r="C90" s="701">
        <v>0.72799999999999998</v>
      </c>
      <c r="D90" s="702">
        <v>-0.42411886812299998</v>
      </c>
      <c r="E90" s="703">
        <v>0.63187924453099997</v>
      </c>
      <c r="F90" s="701">
        <v>0.99009900989999999</v>
      </c>
      <c r="G90" s="702">
        <v>0.41254125412499998</v>
      </c>
      <c r="H90" s="704">
        <v>0</v>
      </c>
      <c r="I90" s="701">
        <v>0.36399999999999999</v>
      </c>
      <c r="J90" s="702">
        <v>-4.8541254125000002E-2</v>
      </c>
      <c r="K90" s="705">
        <v>0.36764000000000002</v>
      </c>
    </row>
    <row r="91" spans="1:11" ht="14.4" customHeight="1" thickBot="1" x14ac:dyDescent="0.35">
      <c r="A91" s="723" t="s">
        <v>413</v>
      </c>
      <c r="B91" s="701">
        <v>27.108107787249001</v>
      </c>
      <c r="C91" s="701">
        <v>24.964860000000002</v>
      </c>
      <c r="D91" s="702">
        <v>-2.1432477872489999</v>
      </c>
      <c r="E91" s="703">
        <v>0.92093701987300003</v>
      </c>
      <c r="F91" s="701">
        <v>25.172596009231999</v>
      </c>
      <c r="G91" s="702">
        <v>10.488581670513</v>
      </c>
      <c r="H91" s="704">
        <v>4.4384800000000002</v>
      </c>
      <c r="I91" s="701">
        <v>10.6698</v>
      </c>
      <c r="J91" s="702">
        <v>0.181218329486</v>
      </c>
      <c r="K91" s="705">
        <v>0.42386569887600001</v>
      </c>
    </row>
    <row r="92" spans="1:11" ht="14.4" customHeight="1" thickBot="1" x14ac:dyDescent="0.35">
      <c r="A92" s="722" t="s">
        <v>414</v>
      </c>
      <c r="B92" s="706">
        <v>101.48012137218601</v>
      </c>
      <c r="C92" s="706">
        <v>108.36618</v>
      </c>
      <c r="D92" s="707">
        <v>6.886058627813</v>
      </c>
      <c r="E92" s="713">
        <v>1.06785623169</v>
      </c>
      <c r="F92" s="706">
        <v>133.077917521773</v>
      </c>
      <c r="G92" s="707">
        <v>55.449132300738</v>
      </c>
      <c r="H92" s="709">
        <v>31.978120000000001</v>
      </c>
      <c r="I92" s="706">
        <v>114.91737999999999</v>
      </c>
      <c r="J92" s="707">
        <v>59.468247699260999</v>
      </c>
      <c r="K92" s="714">
        <v>0.86353455283900005</v>
      </c>
    </row>
    <row r="93" spans="1:11" ht="14.4" customHeight="1" thickBot="1" x14ac:dyDescent="0.35">
      <c r="A93" s="723" t="s">
        <v>415</v>
      </c>
      <c r="B93" s="701">
        <v>0</v>
      </c>
      <c r="C93" s="701">
        <v>3.6723499999999998</v>
      </c>
      <c r="D93" s="702">
        <v>3.6723499999999998</v>
      </c>
      <c r="E93" s="711" t="s">
        <v>329</v>
      </c>
      <c r="F93" s="701">
        <v>30</v>
      </c>
      <c r="G93" s="702">
        <v>12.5</v>
      </c>
      <c r="H93" s="704">
        <v>0</v>
      </c>
      <c r="I93" s="701">
        <v>54.933999999999997</v>
      </c>
      <c r="J93" s="702">
        <v>42.433999999999997</v>
      </c>
      <c r="K93" s="705">
        <v>1.831133333333</v>
      </c>
    </row>
    <row r="94" spans="1:11" ht="14.4" customHeight="1" thickBot="1" x14ac:dyDescent="0.35">
      <c r="A94" s="723" t="s">
        <v>416</v>
      </c>
      <c r="B94" s="701">
        <v>66.649720751339999</v>
      </c>
      <c r="C94" s="701">
        <v>55.83464</v>
      </c>
      <c r="D94" s="702">
        <v>-10.81508075134</v>
      </c>
      <c r="E94" s="703">
        <v>0.83773254217000004</v>
      </c>
      <c r="F94" s="701">
        <v>62.609840978902</v>
      </c>
      <c r="G94" s="702">
        <v>26.087433741209001</v>
      </c>
      <c r="H94" s="704">
        <v>31.779330000000002</v>
      </c>
      <c r="I94" s="701">
        <v>50.568190000000001</v>
      </c>
      <c r="J94" s="702">
        <v>24.480756258789999</v>
      </c>
      <c r="K94" s="705">
        <v>0.80767159298500002</v>
      </c>
    </row>
    <row r="95" spans="1:11" ht="14.4" customHeight="1" thickBot="1" x14ac:dyDescent="0.35">
      <c r="A95" s="723" t="s">
        <v>417</v>
      </c>
      <c r="B95" s="701">
        <v>15</v>
      </c>
      <c r="C95" s="701">
        <v>20.133400000000002</v>
      </c>
      <c r="D95" s="702">
        <v>5.1333999999989999</v>
      </c>
      <c r="E95" s="703">
        <v>1.3422266666660001</v>
      </c>
      <c r="F95" s="701">
        <v>31.004885007298</v>
      </c>
      <c r="G95" s="702">
        <v>12.918702086373999</v>
      </c>
      <c r="H95" s="704">
        <v>0</v>
      </c>
      <c r="I95" s="701">
        <v>0.98</v>
      </c>
      <c r="J95" s="702">
        <v>-11.938702086374001</v>
      </c>
      <c r="K95" s="705">
        <v>3.1607922421000002E-2</v>
      </c>
    </row>
    <row r="96" spans="1:11" ht="14.4" customHeight="1" thickBot="1" x14ac:dyDescent="0.35">
      <c r="A96" s="723" t="s">
        <v>418</v>
      </c>
      <c r="B96" s="701">
        <v>10.449004828853001</v>
      </c>
      <c r="C96" s="701">
        <v>8.6964399999990007</v>
      </c>
      <c r="D96" s="702">
        <v>-1.752564828853</v>
      </c>
      <c r="E96" s="703">
        <v>0.83227447421400003</v>
      </c>
      <c r="F96" s="701">
        <v>8.5222920538550007</v>
      </c>
      <c r="G96" s="702">
        <v>3.5509550224390001</v>
      </c>
      <c r="H96" s="704">
        <v>0</v>
      </c>
      <c r="I96" s="701">
        <v>6.7710900000000001</v>
      </c>
      <c r="J96" s="702">
        <v>3.2201349775599999</v>
      </c>
      <c r="K96" s="705">
        <v>0.79451513245600003</v>
      </c>
    </row>
    <row r="97" spans="1:11" ht="14.4" customHeight="1" thickBot="1" x14ac:dyDescent="0.35">
      <c r="A97" s="723" t="s">
        <v>419</v>
      </c>
      <c r="B97" s="701">
        <v>9.3813957919920004</v>
      </c>
      <c r="C97" s="701">
        <v>3.7854800000000002</v>
      </c>
      <c r="D97" s="702">
        <v>-5.5959157919919997</v>
      </c>
      <c r="E97" s="703">
        <v>0.40350925213400002</v>
      </c>
      <c r="F97" s="701">
        <v>0.940899481717</v>
      </c>
      <c r="G97" s="702">
        <v>0.39204145071500002</v>
      </c>
      <c r="H97" s="704">
        <v>0</v>
      </c>
      <c r="I97" s="701">
        <v>0</v>
      </c>
      <c r="J97" s="702">
        <v>-0.39204145071500002</v>
      </c>
      <c r="K97" s="705">
        <v>0</v>
      </c>
    </row>
    <row r="98" spans="1:11" ht="14.4" customHeight="1" thickBot="1" x14ac:dyDescent="0.35">
      <c r="A98" s="723" t="s">
        <v>420</v>
      </c>
      <c r="B98" s="701">
        <v>0</v>
      </c>
      <c r="C98" s="701">
        <v>16.243870000000001</v>
      </c>
      <c r="D98" s="702">
        <v>16.243870000000001</v>
      </c>
      <c r="E98" s="711" t="s">
        <v>345</v>
      </c>
      <c r="F98" s="701">
        <v>0</v>
      </c>
      <c r="G98" s="702">
        <v>0</v>
      </c>
      <c r="H98" s="704">
        <v>0.19878999999999999</v>
      </c>
      <c r="I98" s="701">
        <v>1.6640999999999999</v>
      </c>
      <c r="J98" s="702">
        <v>1.6640999999999999</v>
      </c>
      <c r="K98" s="712" t="s">
        <v>329</v>
      </c>
    </row>
    <row r="99" spans="1:11" ht="14.4" customHeight="1" thickBot="1" x14ac:dyDescent="0.35">
      <c r="A99" s="722" t="s">
        <v>421</v>
      </c>
      <c r="B99" s="706">
        <v>0.39504263415000002</v>
      </c>
      <c r="C99" s="706">
        <v>0</v>
      </c>
      <c r="D99" s="707">
        <v>-0.39504263415000002</v>
      </c>
      <c r="E99" s="713">
        <v>0</v>
      </c>
      <c r="F99" s="706">
        <v>0</v>
      </c>
      <c r="G99" s="707">
        <v>0</v>
      </c>
      <c r="H99" s="709">
        <v>0</v>
      </c>
      <c r="I99" s="706">
        <v>10</v>
      </c>
      <c r="J99" s="707">
        <v>10</v>
      </c>
      <c r="K99" s="710" t="s">
        <v>329</v>
      </c>
    </row>
    <row r="100" spans="1:11" ht="14.4" customHeight="1" thickBot="1" x14ac:dyDescent="0.35">
      <c r="A100" s="723" t="s">
        <v>422</v>
      </c>
      <c r="B100" s="701">
        <v>0.39504263415000002</v>
      </c>
      <c r="C100" s="701">
        <v>0</v>
      </c>
      <c r="D100" s="702">
        <v>-0.39504263415000002</v>
      </c>
      <c r="E100" s="703">
        <v>0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05">
        <v>5</v>
      </c>
    </row>
    <row r="101" spans="1:11" ht="14.4" customHeight="1" thickBot="1" x14ac:dyDescent="0.35">
      <c r="A101" s="723" t="s">
        <v>423</v>
      </c>
      <c r="B101" s="701">
        <v>0</v>
      </c>
      <c r="C101" s="701">
        <v>0</v>
      </c>
      <c r="D101" s="702">
        <v>0</v>
      </c>
      <c r="E101" s="703">
        <v>1</v>
      </c>
      <c r="F101" s="701">
        <v>0</v>
      </c>
      <c r="G101" s="702">
        <v>0</v>
      </c>
      <c r="H101" s="704">
        <v>0</v>
      </c>
      <c r="I101" s="701">
        <v>10</v>
      </c>
      <c r="J101" s="702">
        <v>10</v>
      </c>
      <c r="K101" s="712" t="s">
        <v>345</v>
      </c>
    </row>
    <row r="102" spans="1:11" ht="14.4" customHeight="1" thickBot="1" x14ac:dyDescent="0.35">
      <c r="A102" s="720" t="s">
        <v>48</v>
      </c>
      <c r="B102" s="701">
        <v>45770</v>
      </c>
      <c r="C102" s="701">
        <v>49181.753490000003</v>
      </c>
      <c r="D102" s="702">
        <v>3411.7534900000001</v>
      </c>
      <c r="E102" s="703">
        <v>1.0745412604319999</v>
      </c>
      <c r="F102" s="701">
        <v>50009.401628630701</v>
      </c>
      <c r="G102" s="702">
        <v>20837.250678596101</v>
      </c>
      <c r="H102" s="704">
        <v>4292.5339400000003</v>
      </c>
      <c r="I102" s="701">
        <v>20956.96211</v>
      </c>
      <c r="J102" s="702">
        <v>119.71143140391401</v>
      </c>
      <c r="K102" s="705">
        <v>0.419060445186</v>
      </c>
    </row>
    <row r="103" spans="1:11" ht="14.4" customHeight="1" thickBot="1" x14ac:dyDescent="0.35">
      <c r="A103" s="726" t="s">
        <v>424</v>
      </c>
      <c r="B103" s="706">
        <v>33798</v>
      </c>
      <c r="C103" s="706">
        <v>36226.449999999997</v>
      </c>
      <c r="D103" s="707">
        <v>2428.4499999999798</v>
      </c>
      <c r="E103" s="713">
        <v>1.0718518847259999</v>
      </c>
      <c r="F103" s="706">
        <v>36943.201628630697</v>
      </c>
      <c r="G103" s="707">
        <v>15393.0006785961</v>
      </c>
      <c r="H103" s="709">
        <v>3156.6419999999998</v>
      </c>
      <c r="I103" s="706">
        <v>15429.04</v>
      </c>
      <c r="J103" s="707">
        <v>36.039321403900999</v>
      </c>
      <c r="K103" s="714">
        <v>0.41764219991200002</v>
      </c>
    </row>
    <row r="104" spans="1:11" ht="14.4" customHeight="1" thickBot="1" x14ac:dyDescent="0.35">
      <c r="A104" s="722" t="s">
        <v>425</v>
      </c>
      <c r="B104" s="706">
        <v>33249</v>
      </c>
      <c r="C104" s="706">
        <v>35599.472000000002</v>
      </c>
      <c r="D104" s="707">
        <v>2350.4719999999702</v>
      </c>
      <c r="E104" s="713">
        <v>1.0706930133229999</v>
      </c>
      <c r="F104" s="706">
        <v>36294.999999999898</v>
      </c>
      <c r="G104" s="707">
        <v>15122.916666666601</v>
      </c>
      <c r="H104" s="709">
        <v>3131.5920000000001</v>
      </c>
      <c r="I104" s="706">
        <v>15234.31</v>
      </c>
      <c r="J104" s="707">
        <v>111.393333333401</v>
      </c>
      <c r="K104" s="714">
        <v>0.41973577627699998</v>
      </c>
    </row>
    <row r="105" spans="1:11" ht="14.4" customHeight="1" thickBot="1" x14ac:dyDescent="0.35">
      <c r="A105" s="723" t="s">
        <v>426</v>
      </c>
      <c r="B105" s="701">
        <v>33249</v>
      </c>
      <c r="C105" s="701">
        <v>35599.472000000002</v>
      </c>
      <c r="D105" s="702">
        <v>2350.4719999999702</v>
      </c>
      <c r="E105" s="703">
        <v>1.0706930133229999</v>
      </c>
      <c r="F105" s="701">
        <v>36294.999999999898</v>
      </c>
      <c r="G105" s="702">
        <v>15122.916666666601</v>
      </c>
      <c r="H105" s="704">
        <v>3131.5920000000001</v>
      </c>
      <c r="I105" s="701">
        <v>15234.31</v>
      </c>
      <c r="J105" s="702">
        <v>111.393333333401</v>
      </c>
      <c r="K105" s="705">
        <v>0.41973577627699998</v>
      </c>
    </row>
    <row r="106" spans="1:11" ht="14.4" customHeight="1" thickBot="1" x14ac:dyDescent="0.35">
      <c r="A106" s="722" t="s">
        <v>427</v>
      </c>
      <c r="B106" s="706">
        <v>0</v>
      </c>
      <c r="C106" s="706">
        <v>-1.5529999999999999</v>
      </c>
      <c r="D106" s="707">
        <v>-1.5529999999999999</v>
      </c>
      <c r="E106" s="708" t="s">
        <v>345</v>
      </c>
      <c r="F106" s="706">
        <v>0</v>
      </c>
      <c r="G106" s="707">
        <v>0</v>
      </c>
      <c r="H106" s="709">
        <v>0</v>
      </c>
      <c r="I106" s="706">
        <v>-2.3519999999999999</v>
      </c>
      <c r="J106" s="707">
        <v>-2.3519999999999999</v>
      </c>
      <c r="K106" s="710" t="s">
        <v>329</v>
      </c>
    </row>
    <row r="107" spans="1:11" ht="14.4" customHeight="1" thickBot="1" x14ac:dyDescent="0.35">
      <c r="A107" s="723" t="s">
        <v>428</v>
      </c>
      <c r="B107" s="701">
        <v>0</v>
      </c>
      <c r="C107" s="701">
        <v>-1.5529999999999999</v>
      </c>
      <c r="D107" s="702">
        <v>-1.5529999999999999</v>
      </c>
      <c r="E107" s="711" t="s">
        <v>345</v>
      </c>
      <c r="F107" s="701">
        <v>0</v>
      </c>
      <c r="G107" s="702">
        <v>0</v>
      </c>
      <c r="H107" s="704">
        <v>0</v>
      </c>
      <c r="I107" s="701">
        <v>-2.3519999999999999</v>
      </c>
      <c r="J107" s="702">
        <v>-2.3519999999999999</v>
      </c>
      <c r="K107" s="712" t="s">
        <v>329</v>
      </c>
    </row>
    <row r="108" spans="1:11" ht="14.4" customHeight="1" thickBot="1" x14ac:dyDescent="0.35">
      <c r="A108" s="722" t="s">
        <v>429</v>
      </c>
      <c r="B108" s="706">
        <v>456</v>
      </c>
      <c r="C108" s="706">
        <v>475.125</v>
      </c>
      <c r="D108" s="707">
        <v>19.125</v>
      </c>
      <c r="E108" s="713">
        <v>1.041940789473</v>
      </c>
      <c r="F108" s="706">
        <v>561.70262863079097</v>
      </c>
      <c r="G108" s="707">
        <v>234.04276192949601</v>
      </c>
      <c r="H108" s="709">
        <v>20.05</v>
      </c>
      <c r="I108" s="706">
        <v>82.5</v>
      </c>
      <c r="J108" s="707">
        <v>-151.54276192949601</v>
      </c>
      <c r="K108" s="714">
        <v>0.14687486900499999</v>
      </c>
    </row>
    <row r="109" spans="1:11" ht="14.4" customHeight="1" thickBot="1" x14ac:dyDescent="0.35">
      <c r="A109" s="723" t="s">
        <v>430</v>
      </c>
      <c r="B109" s="701">
        <v>456</v>
      </c>
      <c r="C109" s="701">
        <v>475.125</v>
      </c>
      <c r="D109" s="702">
        <v>19.125</v>
      </c>
      <c r="E109" s="703">
        <v>1.041940789473</v>
      </c>
      <c r="F109" s="701">
        <v>561.70262863079097</v>
      </c>
      <c r="G109" s="702">
        <v>234.04276192949601</v>
      </c>
      <c r="H109" s="704">
        <v>20.05</v>
      </c>
      <c r="I109" s="701">
        <v>82.5</v>
      </c>
      <c r="J109" s="702">
        <v>-151.54276192949601</v>
      </c>
      <c r="K109" s="705">
        <v>0.14687486900499999</v>
      </c>
    </row>
    <row r="110" spans="1:11" ht="14.4" customHeight="1" thickBot="1" x14ac:dyDescent="0.35">
      <c r="A110" s="722" t="s">
        <v>431</v>
      </c>
      <c r="B110" s="706">
        <v>93</v>
      </c>
      <c r="C110" s="706">
        <v>69.406000000000006</v>
      </c>
      <c r="D110" s="707">
        <v>-23.594000000000001</v>
      </c>
      <c r="E110" s="713">
        <v>0.74630107526800005</v>
      </c>
      <c r="F110" s="706">
        <v>86.498999999999995</v>
      </c>
      <c r="G110" s="707">
        <v>36.041249999999998</v>
      </c>
      <c r="H110" s="709">
        <v>0</v>
      </c>
      <c r="I110" s="706">
        <v>70.581999999999994</v>
      </c>
      <c r="J110" s="707">
        <v>34.540750000000003</v>
      </c>
      <c r="K110" s="714">
        <v>0.81598631198000005</v>
      </c>
    </row>
    <row r="111" spans="1:11" ht="14.4" customHeight="1" thickBot="1" x14ac:dyDescent="0.35">
      <c r="A111" s="723" t="s">
        <v>432</v>
      </c>
      <c r="B111" s="701">
        <v>93</v>
      </c>
      <c r="C111" s="701">
        <v>69.406000000000006</v>
      </c>
      <c r="D111" s="702">
        <v>-23.594000000000001</v>
      </c>
      <c r="E111" s="703">
        <v>0.74630107526800005</v>
      </c>
      <c r="F111" s="701">
        <v>86.498999999999995</v>
      </c>
      <c r="G111" s="702">
        <v>36.041249999999998</v>
      </c>
      <c r="H111" s="704">
        <v>0</v>
      </c>
      <c r="I111" s="701">
        <v>70.581999999999994</v>
      </c>
      <c r="J111" s="702">
        <v>34.540750000000003</v>
      </c>
      <c r="K111" s="705">
        <v>0.81598631198000005</v>
      </c>
    </row>
    <row r="112" spans="1:11" ht="14.4" customHeight="1" thickBot="1" x14ac:dyDescent="0.35">
      <c r="A112" s="725" t="s">
        <v>433</v>
      </c>
      <c r="B112" s="701">
        <v>0</v>
      </c>
      <c r="C112" s="701">
        <v>84</v>
      </c>
      <c r="D112" s="702">
        <v>84</v>
      </c>
      <c r="E112" s="711" t="s">
        <v>345</v>
      </c>
      <c r="F112" s="701">
        <v>0</v>
      </c>
      <c r="G112" s="702">
        <v>0</v>
      </c>
      <c r="H112" s="704">
        <v>5</v>
      </c>
      <c r="I112" s="701">
        <v>44</v>
      </c>
      <c r="J112" s="702">
        <v>44</v>
      </c>
      <c r="K112" s="712" t="s">
        <v>329</v>
      </c>
    </row>
    <row r="113" spans="1:11" ht="14.4" customHeight="1" thickBot="1" x14ac:dyDescent="0.35">
      <c r="A113" s="723" t="s">
        <v>434</v>
      </c>
      <c r="B113" s="701">
        <v>0</v>
      </c>
      <c r="C113" s="701">
        <v>84</v>
      </c>
      <c r="D113" s="702">
        <v>84</v>
      </c>
      <c r="E113" s="711" t="s">
        <v>345</v>
      </c>
      <c r="F113" s="701">
        <v>0</v>
      </c>
      <c r="G113" s="702">
        <v>0</v>
      </c>
      <c r="H113" s="704">
        <v>5</v>
      </c>
      <c r="I113" s="701">
        <v>44</v>
      </c>
      <c r="J113" s="702">
        <v>44</v>
      </c>
      <c r="K113" s="712" t="s">
        <v>329</v>
      </c>
    </row>
    <row r="114" spans="1:11" ht="14.4" customHeight="1" thickBot="1" x14ac:dyDescent="0.35">
      <c r="A114" s="721" t="s">
        <v>435</v>
      </c>
      <c r="B114" s="701">
        <v>11307</v>
      </c>
      <c r="C114" s="701">
        <v>12241.963390000001</v>
      </c>
      <c r="D114" s="702">
        <v>934.96339000001399</v>
      </c>
      <c r="E114" s="703">
        <v>1.082688899796</v>
      </c>
      <c r="F114" s="701">
        <v>12340.3</v>
      </c>
      <c r="G114" s="702">
        <v>5141.7916666666697</v>
      </c>
      <c r="H114" s="704">
        <v>1073.2565999999999</v>
      </c>
      <c r="I114" s="701">
        <v>5221.8773900000097</v>
      </c>
      <c r="J114" s="702">
        <v>80.085723333339999</v>
      </c>
      <c r="K114" s="705">
        <v>0.42315643784899998</v>
      </c>
    </row>
    <row r="115" spans="1:11" ht="14.4" customHeight="1" thickBot="1" x14ac:dyDescent="0.35">
      <c r="A115" s="722" t="s">
        <v>436</v>
      </c>
      <c r="B115" s="706">
        <v>2993.99999999999</v>
      </c>
      <c r="C115" s="706">
        <v>3254.0524099999998</v>
      </c>
      <c r="D115" s="707">
        <v>260.052410000012</v>
      </c>
      <c r="E115" s="713">
        <v>1.086857852371</v>
      </c>
      <c r="F115" s="706">
        <v>3266.5500000000102</v>
      </c>
      <c r="G115" s="707">
        <v>1361.0625</v>
      </c>
      <c r="H115" s="709">
        <v>284.09609999999998</v>
      </c>
      <c r="I115" s="706">
        <v>1382.4748999999999</v>
      </c>
      <c r="J115" s="707">
        <v>21.412399999999</v>
      </c>
      <c r="K115" s="714">
        <v>0.42322171710200002</v>
      </c>
    </row>
    <row r="116" spans="1:11" ht="14.4" customHeight="1" thickBot="1" x14ac:dyDescent="0.35">
      <c r="A116" s="723" t="s">
        <v>437</v>
      </c>
      <c r="B116" s="701">
        <v>2993.99999999999</v>
      </c>
      <c r="C116" s="701">
        <v>3254.0524099999998</v>
      </c>
      <c r="D116" s="702">
        <v>260.052410000012</v>
      </c>
      <c r="E116" s="703">
        <v>1.086857852371</v>
      </c>
      <c r="F116" s="701">
        <v>3266.5500000000102</v>
      </c>
      <c r="G116" s="702">
        <v>1361.0625</v>
      </c>
      <c r="H116" s="704">
        <v>284.09609999999998</v>
      </c>
      <c r="I116" s="701">
        <v>1382.4748999999999</v>
      </c>
      <c r="J116" s="702">
        <v>21.412399999999</v>
      </c>
      <c r="K116" s="705">
        <v>0.42322171710200002</v>
      </c>
    </row>
    <row r="117" spans="1:11" ht="14.4" customHeight="1" thickBot="1" x14ac:dyDescent="0.35">
      <c r="A117" s="722" t="s">
        <v>438</v>
      </c>
      <c r="B117" s="706">
        <v>8313</v>
      </c>
      <c r="C117" s="706">
        <v>8988.4399799999992</v>
      </c>
      <c r="D117" s="707">
        <v>675.43998000000101</v>
      </c>
      <c r="E117" s="713">
        <v>1.0812510501620001</v>
      </c>
      <c r="F117" s="706">
        <v>9073.7499999999909</v>
      </c>
      <c r="G117" s="707">
        <v>3780.7291666666601</v>
      </c>
      <c r="H117" s="709">
        <v>789.16049999999996</v>
      </c>
      <c r="I117" s="706">
        <v>3840.2024900000101</v>
      </c>
      <c r="J117" s="707">
        <v>59.473323333342002</v>
      </c>
      <c r="K117" s="714">
        <v>0.42322110373299998</v>
      </c>
    </row>
    <row r="118" spans="1:11" ht="14.4" customHeight="1" thickBot="1" x14ac:dyDescent="0.35">
      <c r="A118" s="723" t="s">
        <v>439</v>
      </c>
      <c r="B118" s="701">
        <v>8313</v>
      </c>
      <c r="C118" s="701">
        <v>8988.4399799999992</v>
      </c>
      <c r="D118" s="702">
        <v>675.43998000000101</v>
      </c>
      <c r="E118" s="703">
        <v>1.0812510501620001</v>
      </c>
      <c r="F118" s="701">
        <v>9073.7499999999909</v>
      </c>
      <c r="G118" s="702">
        <v>3780.7291666666601</v>
      </c>
      <c r="H118" s="704">
        <v>789.16049999999996</v>
      </c>
      <c r="I118" s="701">
        <v>3840.2024900000101</v>
      </c>
      <c r="J118" s="702">
        <v>59.473323333342002</v>
      </c>
      <c r="K118" s="705">
        <v>0.42322110373299998</v>
      </c>
    </row>
    <row r="119" spans="1:11" ht="14.4" customHeight="1" thickBot="1" x14ac:dyDescent="0.35">
      <c r="A119" s="722" t="s">
        <v>440</v>
      </c>
      <c r="B119" s="706">
        <v>0</v>
      </c>
      <c r="C119" s="706">
        <v>-0.14000000000000001</v>
      </c>
      <c r="D119" s="707">
        <v>-0.14000000000000001</v>
      </c>
      <c r="E119" s="708" t="s">
        <v>345</v>
      </c>
      <c r="F119" s="706">
        <v>0</v>
      </c>
      <c r="G119" s="707">
        <v>0</v>
      </c>
      <c r="H119" s="709">
        <v>0</v>
      </c>
      <c r="I119" s="706">
        <v>-0.21199999999999999</v>
      </c>
      <c r="J119" s="707">
        <v>-0.21199999999999999</v>
      </c>
      <c r="K119" s="710" t="s">
        <v>329</v>
      </c>
    </row>
    <row r="120" spans="1:11" ht="14.4" customHeight="1" thickBot="1" x14ac:dyDescent="0.35">
      <c r="A120" s="723" t="s">
        <v>441</v>
      </c>
      <c r="B120" s="701">
        <v>0</v>
      </c>
      <c r="C120" s="701">
        <v>-0.14000000000000001</v>
      </c>
      <c r="D120" s="702">
        <v>-0.14000000000000001</v>
      </c>
      <c r="E120" s="711" t="s">
        <v>345</v>
      </c>
      <c r="F120" s="701">
        <v>0</v>
      </c>
      <c r="G120" s="702">
        <v>0</v>
      </c>
      <c r="H120" s="704">
        <v>0</v>
      </c>
      <c r="I120" s="701">
        <v>-0.21199999999999999</v>
      </c>
      <c r="J120" s="702">
        <v>-0.21199999999999999</v>
      </c>
      <c r="K120" s="712" t="s">
        <v>329</v>
      </c>
    </row>
    <row r="121" spans="1:11" ht="14.4" customHeight="1" thickBot="1" x14ac:dyDescent="0.35">
      <c r="A121" s="722" t="s">
        <v>442</v>
      </c>
      <c r="B121" s="706">
        <v>0</v>
      </c>
      <c r="C121" s="706">
        <v>-0.38900000000000001</v>
      </c>
      <c r="D121" s="707">
        <v>-0.38900000000000001</v>
      </c>
      <c r="E121" s="708" t="s">
        <v>345</v>
      </c>
      <c r="F121" s="706">
        <v>0</v>
      </c>
      <c r="G121" s="707">
        <v>0</v>
      </c>
      <c r="H121" s="709">
        <v>0</v>
      </c>
      <c r="I121" s="706">
        <v>-0.58799999999999997</v>
      </c>
      <c r="J121" s="707">
        <v>-0.58799999999999997</v>
      </c>
      <c r="K121" s="710" t="s">
        <v>329</v>
      </c>
    </row>
    <row r="122" spans="1:11" ht="14.4" customHeight="1" thickBot="1" x14ac:dyDescent="0.35">
      <c r="A122" s="723" t="s">
        <v>443</v>
      </c>
      <c r="B122" s="701">
        <v>0</v>
      </c>
      <c r="C122" s="701">
        <v>-0.38900000000000001</v>
      </c>
      <c r="D122" s="702">
        <v>-0.38900000000000001</v>
      </c>
      <c r="E122" s="711" t="s">
        <v>345</v>
      </c>
      <c r="F122" s="701">
        <v>0</v>
      </c>
      <c r="G122" s="702">
        <v>0</v>
      </c>
      <c r="H122" s="704">
        <v>0</v>
      </c>
      <c r="I122" s="701">
        <v>-0.58799999999999997</v>
      </c>
      <c r="J122" s="702">
        <v>-0.58799999999999997</v>
      </c>
      <c r="K122" s="712" t="s">
        <v>329</v>
      </c>
    </row>
    <row r="123" spans="1:11" ht="14.4" customHeight="1" thickBot="1" x14ac:dyDescent="0.35">
      <c r="A123" s="721" t="s">
        <v>444</v>
      </c>
      <c r="B123" s="701">
        <v>665</v>
      </c>
      <c r="C123" s="701">
        <v>713.34010000000001</v>
      </c>
      <c r="D123" s="702">
        <v>48.340099999998998</v>
      </c>
      <c r="E123" s="703">
        <v>1.0726918796989999</v>
      </c>
      <c r="F123" s="701">
        <v>725.90000000000305</v>
      </c>
      <c r="G123" s="702">
        <v>302.458333333334</v>
      </c>
      <c r="H123" s="704">
        <v>62.635339999999999</v>
      </c>
      <c r="I123" s="701">
        <v>306.04471999999998</v>
      </c>
      <c r="J123" s="702">
        <v>3.5863866666659998</v>
      </c>
      <c r="K123" s="705">
        <v>0.42160727372899998</v>
      </c>
    </row>
    <row r="124" spans="1:11" ht="14.4" customHeight="1" thickBot="1" x14ac:dyDescent="0.35">
      <c r="A124" s="722" t="s">
        <v>445</v>
      </c>
      <c r="B124" s="706">
        <v>665</v>
      </c>
      <c r="C124" s="706">
        <v>713.34010000000001</v>
      </c>
      <c r="D124" s="707">
        <v>48.340099999998998</v>
      </c>
      <c r="E124" s="713">
        <v>1.0726918796989999</v>
      </c>
      <c r="F124" s="706">
        <v>725.90000000000305</v>
      </c>
      <c r="G124" s="707">
        <v>302.458333333334</v>
      </c>
      <c r="H124" s="709">
        <v>62.635339999999999</v>
      </c>
      <c r="I124" s="706">
        <v>306.04471999999998</v>
      </c>
      <c r="J124" s="707">
        <v>3.5863866666659998</v>
      </c>
      <c r="K124" s="714">
        <v>0.42160727372899998</v>
      </c>
    </row>
    <row r="125" spans="1:11" ht="14.4" customHeight="1" thickBot="1" x14ac:dyDescent="0.35">
      <c r="A125" s="723" t="s">
        <v>446</v>
      </c>
      <c r="B125" s="701">
        <v>665</v>
      </c>
      <c r="C125" s="701">
        <v>713.34010000000001</v>
      </c>
      <c r="D125" s="702">
        <v>48.340099999998998</v>
      </c>
      <c r="E125" s="703">
        <v>1.0726918796989999</v>
      </c>
      <c r="F125" s="701">
        <v>725.90000000000305</v>
      </c>
      <c r="G125" s="702">
        <v>302.458333333334</v>
      </c>
      <c r="H125" s="704">
        <v>62.635339999999999</v>
      </c>
      <c r="I125" s="701">
        <v>306.04471999999998</v>
      </c>
      <c r="J125" s="702">
        <v>3.5863866666659998</v>
      </c>
      <c r="K125" s="705">
        <v>0.42160727372899998</v>
      </c>
    </row>
    <row r="126" spans="1:11" ht="14.4" customHeight="1" thickBot="1" x14ac:dyDescent="0.35">
      <c r="A126" s="720" t="s">
        <v>447</v>
      </c>
      <c r="B126" s="701">
        <v>0</v>
      </c>
      <c r="C126" s="701">
        <v>162.93996000000001</v>
      </c>
      <c r="D126" s="702">
        <v>162.93996000000001</v>
      </c>
      <c r="E126" s="711" t="s">
        <v>329</v>
      </c>
      <c r="F126" s="701">
        <v>12.704376509058999</v>
      </c>
      <c r="G126" s="702">
        <v>5.2934902121069998</v>
      </c>
      <c r="H126" s="704">
        <v>61</v>
      </c>
      <c r="I126" s="701">
        <v>130.34889999999999</v>
      </c>
      <c r="J126" s="702">
        <v>125.055409787892</v>
      </c>
      <c r="K126" s="705">
        <v>10.260157191268</v>
      </c>
    </row>
    <row r="127" spans="1:11" ht="14.4" customHeight="1" thickBot="1" x14ac:dyDescent="0.35">
      <c r="A127" s="721" t="s">
        <v>448</v>
      </c>
      <c r="B127" s="701">
        <v>0</v>
      </c>
      <c r="C127" s="701">
        <v>162.93996000000001</v>
      </c>
      <c r="D127" s="702">
        <v>162.93996000000001</v>
      </c>
      <c r="E127" s="711" t="s">
        <v>329</v>
      </c>
      <c r="F127" s="701">
        <v>12.704376509058999</v>
      </c>
      <c r="G127" s="702">
        <v>5.2934902121069998</v>
      </c>
      <c r="H127" s="704">
        <v>61</v>
      </c>
      <c r="I127" s="701">
        <v>130.34889999999999</v>
      </c>
      <c r="J127" s="702">
        <v>125.055409787892</v>
      </c>
      <c r="K127" s="705">
        <v>10.260157191268</v>
      </c>
    </row>
    <row r="128" spans="1:11" ht="14.4" customHeight="1" thickBot="1" x14ac:dyDescent="0.35">
      <c r="A128" s="722" t="s">
        <v>449</v>
      </c>
      <c r="B128" s="706">
        <v>0</v>
      </c>
      <c r="C128" s="706">
        <v>78.432959999999994</v>
      </c>
      <c r="D128" s="707">
        <v>78.432959999999994</v>
      </c>
      <c r="E128" s="708" t="s">
        <v>329</v>
      </c>
      <c r="F128" s="706">
        <v>0</v>
      </c>
      <c r="G128" s="707">
        <v>0</v>
      </c>
      <c r="H128" s="709">
        <v>58.5</v>
      </c>
      <c r="I128" s="706">
        <v>83.235900000000001</v>
      </c>
      <c r="J128" s="707">
        <v>83.235900000000001</v>
      </c>
      <c r="K128" s="710" t="s">
        <v>329</v>
      </c>
    </row>
    <row r="129" spans="1:11" ht="14.4" customHeight="1" thickBot="1" x14ac:dyDescent="0.35">
      <c r="A129" s="723" t="s">
        <v>450</v>
      </c>
      <c r="B129" s="701">
        <v>0</v>
      </c>
      <c r="C129" s="701">
        <v>7.0759600000000002</v>
      </c>
      <c r="D129" s="702">
        <v>7.0759600000000002</v>
      </c>
      <c r="E129" s="711" t="s">
        <v>329</v>
      </c>
      <c r="F129" s="701">
        <v>0</v>
      </c>
      <c r="G129" s="702">
        <v>0</v>
      </c>
      <c r="H129" s="704">
        <v>0</v>
      </c>
      <c r="I129" s="701">
        <v>2.6808999999999998</v>
      </c>
      <c r="J129" s="702">
        <v>2.6808999999999998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45.7</v>
      </c>
      <c r="D130" s="702">
        <v>45.7</v>
      </c>
      <c r="E130" s="711" t="s">
        <v>329</v>
      </c>
      <c r="F130" s="701">
        <v>0</v>
      </c>
      <c r="G130" s="702">
        <v>0</v>
      </c>
      <c r="H130" s="704">
        <v>48.5</v>
      </c>
      <c r="I130" s="701">
        <v>63.9</v>
      </c>
      <c r="J130" s="702">
        <v>63.9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</v>
      </c>
      <c r="C131" s="701">
        <v>25.657</v>
      </c>
      <c r="D131" s="702">
        <v>25.657</v>
      </c>
      <c r="E131" s="711" t="s">
        <v>329</v>
      </c>
      <c r="F131" s="701">
        <v>0</v>
      </c>
      <c r="G131" s="702">
        <v>0</v>
      </c>
      <c r="H131" s="704">
        <v>10</v>
      </c>
      <c r="I131" s="701">
        <v>16.655000000000001</v>
      </c>
      <c r="J131" s="702">
        <v>16.655000000000001</v>
      </c>
      <c r="K131" s="712" t="s">
        <v>329</v>
      </c>
    </row>
    <row r="132" spans="1:11" ht="14.4" customHeight="1" thickBot="1" x14ac:dyDescent="0.35">
      <c r="A132" s="725" t="s">
        <v>453</v>
      </c>
      <c r="B132" s="701">
        <v>0</v>
      </c>
      <c r="C132" s="701">
        <v>0</v>
      </c>
      <c r="D132" s="702">
        <v>0</v>
      </c>
      <c r="E132" s="711" t="s">
        <v>329</v>
      </c>
      <c r="F132" s="701">
        <v>0</v>
      </c>
      <c r="G132" s="702">
        <v>0</v>
      </c>
      <c r="H132" s="704">
        <v>0</v>
      </c>
      <c r="I132" s="701">
        <v>40.463000000000001</v>
      </c>
      <c r="J132" s="702">
        <v>40.463000000000001</v>
      </c>
      <c r="K132" s="712" t="s">
        <v>345</v>
      </c>
    </row>
    <row r="133" spans="1:11" ht="14.4" customHeight="1" thickBot="1" x14ac:dyDescent="0.35">
      <c r="A133" s="723" t="s">
        <v>454</v>
      </c>
      <c r="B133" s="701">
        <v>0</v>
      </c>
      <c r="C133" s="701">
        <v>0</v>
      </c>
      <c r="D133" s="702">
        <v>0</v>
      </c>
      <c r="E133" s="711" t="s">
        <v>329</v>
      </c>
      <c r="F133" s="701">
        <v>0</v>
      </c>
      <c r="G133" s="702">
        <v>0</v>
      </c>
      <c r="H133" s="704">
        <v>0</v>
      </c>
      <c r="I133" s="701">
        <v>40.463000000000001</v>
      </c>
      <c r="J133" s="702">
        <v>40.463000000000001</v>
      </c>
      <c r="K133" s="712" t="s">
        <v>345</v>
      </c>
    </row>
    <row r="134" spans="1:11" ht="14.4" customHeight="1" thickBot="1" x14ac:dyDescent="0.35">
      <c r="A134" s="725" t="s">
        <v>455</v>
      </c>
      <c r="B134" s="701">
        <v>0</v>
      </c>
      <c r="C134" s="701">
        <v>49.706999999998999</v>
      </c>
      <c r="D134" s="702">
        <v>49.706999999998999</v>
      </c>
      <c r="E134" s="711" t="s">
        <v>329</v>
      </c>
      <c r="F134" s="701">
        <v>12.704376509058999</v>
      </c>
      <c r="G134" s="702">
        <v>5.2934902121069998</v>
      </c>
      <c r="H134" s="704">
        <v>0</v>
      </c>
      <c r="I134" s="701">
        <v>0.9</v>
      </c>
      <c r="J134" s="702">
        <v>-4.3934902121070003</v>
      </c>
      <c r="K134" s="705">
        <v>7.0841729175000007E-2</v>
      </c>
    </row>
    <row r="135" spans="1:11" ht="14.4" customHeight="1" thickBot="1" x14ac:dyDescent="0.35">
      <c r="A135" s="723" t="s">
        <v>456</v>
      </c>
      <c r="B135" s="701">
        <v>0</v>
      </c>
      <c r="C135" s="701">
        <v>49.706999999998999</v>
      </c>
      <c r="D135" s="702">
        <v>49.706999999998999</v>
      </c>
      <c r="E135" s="711" t="s">
        <v>329</v>
      </c>
      <c r="F135" s="701">
        <v>12.704376509058999</v>
      </c>
      <c r="G135" s="702">
        <v>5.2934902121069998</v>
      </c>
      <c r="H135" s="704">
        <v>0</v>
      </c>
      <c r="I135" s="701">
        <v>0.9</v>
      </c>
      <c r="J135" s="702">
        <v>-4.3934902121070003</v>
      </c>
      <c r="K135" s="705">
        <v>7.0841729175000007E-2</v>
      </c>
    </row>
    <row r="136" spans="1:11" ht="14.4" customHeight="1" thickBot="1" x14ac:dyDescent="0.35">
      <c r="A136" s="725" t="s">
        <v>457</v>
      </c>
      <c r="B136" s="701">
        <v>0</v>
      </c>
      <c r="C136" s="701">
        <v>34.799999999999997</v>
      </c>
      <c r="D136" s="702">
        <v>34.799999999999997</v>
      </c>
      <c r="E136" s="711" t="s">
        <v>329</v>
      </c>
      <c r="F136" s="701">
        <v>0</v>
      </c>
      <c r="G136" s="702">
        <v>0</v>
      </c>
      <c r="H136" s="704">
        <v>2.5</v>
      </c>
      <c r="I136" s="701">
        <v>5.75</v>
      </c>
      <c r="J136" s="702">
        <v>5.75</v>
      </c>
      <c r="K136" s="712" t="s">
        <v>329</v>
      </c>
    </row>
    <row r="137" spans="1:11" ht="14.4" customHeight="1" thickBot="1" x14ac:dyDescent="0.35">
      <c r="A137" s="723" t="s">
        <v>458</v>
      </c>
      <c r="B137" s="701">
        <v>0</v>
      </c>
      <c r="C137" s="701">
        <v>34.799999999999997</v>
      </c>
      <c r="D137" s="702">
        <v>34.799999999999997</v>
      </c>
      <c r="E137" s="711" t="s">
        <v>329</v>
      </c>
      <c r="F137" s="701">
        <v>0</v>
      </c>
      <c r="G137" s="702">
        <v>0</v>
      </c>
      <c r="H137" s="704">
        <v>2.5</v>
      </c>
      <c r="I137" s="701">
        <v>5.75</v>
      </c>
      <c r="J137" s="702">
        <v>5.75</v>
      </c>
      <c r="K137" s="712" t="s">
        <v>329</v>
      </c>
    </row>
    <row r="138" spans="1:11" ht="14.4" customHeight="1" thickBot="1" x14ac:dyDescent="0.35">
      <c r="A138" s="720" t="s">
        <v>459</v>
      </c>
      <c r="B138" s="701">
        <v>1258</v>
      </c>
      <c r="C138" s="701">
        <v>1348.1863499999999</v>
      </c>
      <c r="D138" s="702">
        <v>90.186349999998001</v>
      </c>
      <c r="E138" s="703">
        <v>1.0716902623210001</v>
      </c>
      <c r="F138" s="701">
        <v>1289.30795391423</v>
      </c>
      <c r="G138" s="702">
        <v>537.21164746426302</v>
      </c>
      <c r="H138" s="704">
        <v>97.653589999999994</v>
      </c>
      <c r="I138" s="701">
        <v>497.51679000000098</v>
      </c>
      <c r="J138" s="702">
        <v>-39.694857464262</v>
      </c>
      <c r="K138" s="705">
        <v>0.38587894264400002</v>
      </c>
    </row>
    <row r="139" spans="1:11" ht="14.4" customHeight="1" thickBot="1" x14ac:dyDescent="0.35">
      <c r="A139" s="721" t="s">
        <v>460</v>
      </c>
      <c r="B139" s="701">
        <v>1213</v>
      </c>
      <c r="C139" s="701">
        <v>1213.973</v>
      </c>
      <c r="D139" s="702">
        <v>0.97299999999800002</v>
      </c>
      <c r="E139" s="703">
        <v>1.0008021434459999</v>
      </c>
      <c r="F139" s="701">
        <v>1289.30795391423</v>
      </c>
      <c r="G139" s="702">
        <v>537.21164746426302</v>
      </c>
      <c r="H139" s="704">
        <v>91.075999999999993</v>
      </c>
      <c r="I139" s="701">
        <v>464.26100000000099</v>
      </c>
      <c r="J139" s="702">
        <v>-72.950647464262005</v>
      </c>
      <c r="K139" s="705">
        <v>0.36008542302899998</v>
      </c>
    </row>
    <row r="140" spans="1:11" ht="14.4" customHeight="1" thickBot="1" x14ac:dyDescent="0.35">
      <c r="A140" s="722" t="s">
        <v>461</v>
      </c>
      <c r="B140" s="706">
        <v>1213</v>
      </c>
      <c r="C140" s="706">
        <v>1213.973</v>
      </c>
      <c r="D140" s="707">
        <v>0.97299999999800002</v>
      </c>
      <c r="E140" s="713">
        <v>1.0008021434459999</v>
      </c>
      <c r="F140" s="706">
        <v>1289.30795391423</v>
      </c>
      <c r="G140" s="707">
        <v>537.21164746426302</v>
      </c>
      <c r="H140" s="709">
        <v>91.075999999999993</v>
      </c>
      <c r="I140" s="706">
        <v>464.26100000000099</v>
      </c>
      <c r="J140" s="707">
        <v>-72.950647464262005</v>
      </c>
      <c r="K140" s="714">
        <v>0.36008542302899998</v>
      </c>
    </row>
    <row r="141" spans="1:11" ht="14.4" customHeight="1" thickBot="1" x14ac:dyDescent="0.35">
      <c r="A141" s="723" t="s">
        <v>462</v>
      </c>
      <c r="B141" s="701">
        <v>315</v>
      </c>
      <c r="C141" s="701">
        <v>316.185</v>
      </c>
      <c r="D141" s="702">
        <v>1.184999999999</v>
      </c>
      <c r="E141" s="703">
        <v>1.003761904761</v>
      </c>
      <c r="F141" s="701">
        <v>336.027507520249</v>
      </c>
      <c r="G141" s="702">
        <v>140.01146146677101</v>
      </c>
      <c r="H141" s="704">
        <v>26.722999999999999</v>
      </c>
      <c r="I141" s="701">
        <v>133.61500000000001</v>
      </c>
      <c r="J141" s="702">
        <v>-6.3964614667699999</v>
      </c>
      <c r="K141" s="705">
        <v>0.39763113736099998</v>
      </c>
    </row>
    <row r="142" spans="1:11" ht="14.4" customHeight="1" thickBot="1" x14ac:dyDescent="0.35">
      <c r="A142" s="723" t="s">
        <v>463</v>
      </c>
      <c r="B142" s="701">
        <v>153</v>
      </c>
      <c r="C142" s="701">
        <v>153.55000000000001</v>
      </c>
      <c r="D142" s="702">
        <v>0.54999999999899996</v>
      </c>
      <c r="E142" s="703">
        <v>1.003594771241</v>
      </c>
      <c r="F142" s="701">
        <v>162.337042558077</v>
      </c>
      <c r="G142" s="702">
        <v>67.640434399198</v>
      </c>
      <c r="H142" s="704">
        <v>4.3120000000000003</v>
      </c>
      <c r="I142" s="701">
        <v>30.440999999999999</v>
      </c>
      <c r="J142" s="702">
        <v>-37.199434399197997</v>
      </c>
      <c r="K142" s="705">
        <v>0.18751727591100001</v>
      </c>
    </row>
    <row r="143" spans="1:11" ht="14.4" customHeight="1" thickBot="1" x14ac:dyDescent="0.35">
      <c r="A143" s="723" t="s">
        <v>464</v>
      </c>
      <c r="B143" s="701">
        <v>58</v>
      </c>
      <c r="C143" s="701">
        <v>57.795999999999999</v>
      </c>
      <c r="D143" s="702">
        <v>-0.20399999999999999</v>
      </c>
      <c r="E143" s="703">
        <v>0.99648275862000002</v>
      </c>
      <c r="F143" s="701">
        <v>61.423046079479001</v>
      </c>
      <c r="G143" s="702">
        <v>25.592935866449</v>
      </c>
      <c r="H143" s="704">
        <v>2.8149999999999999</v>
      </c>
      <c r="I143" s="701">
        <v>14.074999999999999</v>
      </c>
      <c r="J143" s="702">
        <v>-11.517935866448999</v>
      </c>
      <c r="K143" s="705">
        <v>0.22914851832300001</v>
      </c>
    </row>
    <row r="144" spans="1:11" ht="14.4" customHeight="1" thickBot="1" x14ac:dyDescent="0.35">
      <c r="A144" s="723" t="s">
        <v>465</v>
      </c>
      <c r="B144" s="701">
        <v>668.00000000000102</v>
      </c>
      <c r="C144" s="701">
        <v>667.57799999999997</v>
      </c>
      <c r="D144" s="702">
        <v>-0.42199999999999999</v>
      </c>
      <c r="E144" s="703">
        <v>0.99936826347300001</v>
      </c>
      <c r="F144" s="701">
        <v>709.47252847337199</v>
      </c>
      <c r="G144" s="702">
        <v>295.61355353057098</v>
      </c>
      <c r="H144" s="704">
        <v>55.654000000000003</v>
      </c>
      <c r="I144" s="701">
        <v>278.27</v>
      </c>
      <c r="J144" s="702">
        <v>-17.343553530571</v>
      </c>
      <c r="K144" s="705">
        <v>0.39222096533900003</v>
      </c>
    </row>
    <row r="145" spans="1:11" ht="14.4" customHeight="1" thickBot="1" x14ac:dyDescent="0.35">
      <c r="A145" s="723" t="s">
        <v>466</v>
      </c>
      <c r="B145" s="701">
        <v>19</v>
      </c>
      <c r="C145" s="701">
        <v>18.864000000000001</v>
      </c>
      <c r="D145" s="702">
        <v>-0.13600000000000001</v>
      </c>
      <c r="E145" s="703">
        <v>0.99284210526299999</v>
      </c>
      <c r="F145" s="701">
        <v>20.047829283052</v>
      </c>
      <c r="G145" s="702">
        <v>8.3532622012710007</v>
      </c>
      <c r="H145" s="704">
        <v>1.5720000000000001</v>
      </c>
      <c r="I145" s="701">
        <v>7.86</v>
      </c>
      <c r="J145" s="702">
        <v>-0.49326220127100001</v>
      </c>
      <c r="K145" s="705">
        <v>0.392062396832</v>
      </c>
    </row>
    <row r="146" spans="1:11" ht="14.4" customHeight="1" thickBot="1" x14ac:dyDescent="0.35">
      <c r="A146" s="721" t="s">
        <v>467</v>
      </c>
      <c r="B146" s="701">
        <v>45</v>
      </c>
      <c r="C146" s="701">
        <v>134.21334999999999</v>
      </c>
      <c r="D146" s="702">
        <v>89.213350000000005</v>
      </c>
      <c r="E146" s="703">
        <v>2.9825188888879999</v>
      </c>
      <c r="F146" s="701">
        <v>0</v>
      </c>
      <c r="G146" s="702">
        <v>0</v>
      </c>
      <c r="H146" s="704">
        <v>6.5775899999999998</v>
      </c>
      <c r="I146" s="701">
        <v>33.255789999999998</v>
      </c>
      <c r="J146" s="702">
        <v>33.255789999999998</v>
      </c>
      <c r="K146" s="712" t="s">
        <v>329</v>
      </c>
    </row>
    <row r="147" spans="1:11" ht="14.4" customHeight="1" thickBot="1" x14ac:dyDescent="0.35">
      <c r="A147" s="722" t="s">
        <v>468</v>
      </c>
      <c r="B147" s="706">
        <v>45</v>
      </c>
      <c r="C147" s="706">
        <v>0</v>
      </c>
      <c r="D147" s="707">
        <v>-45</v>
      </c>
      <c r="E147" s="713">
        <v>0</v>
      </c>
      <c r="F147" s="706">
        <v>0</v>
      </c>
      <c r="G147" s="707">
        <v>0</v>
      </c>
      <c r="H147" s="709">
        <v>0</v>
      </c>
      <c r="I147" s="706">
        <v>9.6430000000000007</v>
      </c>
      <c r="J147" s="707">
        <v>9.6430000000000007</v>
      </c>
      <c r="K147" s="710" t="s">
        <v>345</v>
      </c>
    </row>
    <row r="148" spans="1:11" ht="14.4" customHeight="1" thickBot="1" x14ac:dyDescent="0.35">
      <c r="A148" s="723" t="s">
        <v>469</v>
      </c>
      <c r="B148" s="701">
        <v>45</v>
      </c>
      <c r="C148" s="701">
        <v>0</v>
      </c>
      <c r="D148" s="702">
        <v>-45</v>
      </c>
      <c r="E148" s="703">
        <v>0</v>
      </c>
      <c r="F148" s="701">
        <v>0</v>
      </c>
      <c r="G148" s="702">
        <v>0</v>
      </c>
      <c r="H148" s="704">
        <v>0</v>
      </c>
      <c r="I148" s="701">
        <v>9.6430000000000007</v>
      </c>
      <c r="J148" s="702">
        <v>9.6430000000000007</v>
      </c>
      <c r="K148" s="712" t="s">
        <v>345</v>
      </c>
    </row>
    <row r="149" spans="1:11" ht="14.4" customHeight="1" thickBot="1" x14ac:dyDescent="0.35">
      <c r="A149" s="722" t="s">
        <v>470</v>
      </c>
      <c r="B149" s="706">
        <v>0</v>
      </c>
      <c r="C149" s="706">
        <v>36.882170000000002</v>
      </c>
      <c r="D149" s="707">
        <v>36.882170000000002</v>
      </c>
      <c r="E149" s="708" t="s">
        <v>329</v>
      </c>
      <c r="F149" s="706">
        <v>0</v>
      </c>
      <c r="G149" s="707">
        <v>0</v>
      </c>
      <c r="H149" s="709">
        <v>0</v>
      </c>
      <c r="I149" s="706">
        <v>0</v>
      </c>
      <c r="J149" s="707">
        <v>0</v>
      </c>
      <c r="K149" s="710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12.508990000000001</v>
      </c>
      <c r="D150" s="702">
        <v>12.508990000000001</v>
      </c>
      <c r="E150" s="711" t="s">
        <v>345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14.46918</v>
      </c>
      <c r="D151" s="702">
        <v>14.46918</v>
      </c>
      <c r="E151" s="711" t="s">
        <v>345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5.67</v>
      </c>
      <c r="D152" s="702">
        <v>5.67</v>
      </c>
      <c r="E152" s="711" t="s">
        <v>345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4.234</v>
      </c>
      <c r="D153" s="702">
        <v>4.234</v>
      </c>
      <c r="E153" s="711" t="s">
        <v>345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2" t="s">
        <v>475</v>
      </c>
      <c r="B154" s="706">
        <v>0</v>
      </c>
      <c r="C154" s="706">
        <v>4.5617000000000001</v>
      </c>
      <c r="D154" s="707">
        <v>4.5617000000000001</v>
      </c>
      <c r="E154" s="708" t="s">
        <v>329</v>
      </c>
      <c r="F154" s="706">
        <v>0</v>
      </c>
      <c r="G154" s="707">
        <v>0</v>
      </c>
      <c r="H154" s="709">
        <v>0</v>
      </c>
      <c r="I154" s="706">
        <v>17.0352</v>
      </c>
      <c r="J154" s="707">
        <v>17.0352</v>
      </c>
      <c r="K154" s="710" t="s">
        <v>329</v>
      </c>
    </row>
    <row r="155" spans="1:11" ht="14.4" customHeight="1" thickBot="1" x14ac:dyDescent="0.35">
      <c r="A155" s="723" t="s">
        <v>476</v>
      </c>
      <c r="B155" s="701">
        <v>0</v>
      </c>
      <c r="C155" s="701">
        <v>4.5617000000000001</v>
      </c>
      <c r="D155" s="702">
        <v>4.5617000000000001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12.245200000000001</v>
      </c>
      <c r="J155" s="702">
        <v>12.245200000000001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0</v>
      </c>
      <c r="D156" s="702">
        <v>0</v>
      </c>
      <c r="E156" s="703">
        <v>1</v>
      </c>
      <c r="F156" s="701">
        <v>0</v>
      </c>
      <c r="G156" s="702">
        <v>0</v>
      </c>
      <c r="H156" s="704">
        <v>0</v>
      </c>
      <c r="I156" s="701">
        <v>4.79</v>
      </c>
      <c r="J156" s="702">
        <v>4.79</v>
      </c>
      <c r="K156" s="712" t="s">
        <v>345</v>
      </c>
    </row>
    <row r="157" spans="1:11" ht="14.4" customHeight="1" thickBot="1" x14ac:dyDescent="0.35">
      <c r="A157" s="722" t="s">
        <v>478</v>
      </c>
      <c r="B157" s="706">
        <v>0</v>
      </c>
      <c r="C157" s="706">
        <v>37.793579999999999</v>
      </c>
      <c r="D157" s="707">
        <v>37.793579999999999</v>
      </c>
      <c r="E157" s="708" t="s">
        <v>329</v>
      </c>
      <c r="F157" s="706">
        <v>0</v>
      </c>
      <c r="G157" s="707">
        <v>0</v>
      </c>
      <c r="H157" s="709">
        <v>6.5775899999999998</v>
      </c>
      <c r="I157" s="706">
        <v>6.5775899999999998</v>
      </c>
      <c r="J157" s="707">
        <v>6.5775899999999998</v>
      </c>
      <c r="K157" s="710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37.793579999999999</v>
      </c>
      <c r="D158" s="702">
        <v>37.793579999999999</v>
      </c>
      <c r="E158" s="711" t="s">
        <v>329</v>
      </c>
      <c r="F158" s="701">
        <v>0</v>
      </c>
      <c r="G158" s="702">
        <v>0</v>
      </c>
      <c r="H158" s="704">
        <v>6.5775899999999998</v>
      </c>
      <c r="I158" s="701">
        <v>6.5775899999999998</v>
      </c>
      <c r="J158" s="702">
        <v>6.5775899999999998</v>
      </c>
      <c r="K158" s="712" t="s">
        <v>329</v>
      </c>
    </row>
    <row r="159" spans="1:11" ht="14.4" customHeight="1" thickBot="1" x14ac:dyDescent="0.35">
      <c r="A159" s="722" t="s">
        <v>480</v>
      </c>
      <c r="B159" s="706">
        <v>0</v>
      </c>
      <c r="C159" s="706">
        <v>54.975900000000003</v>
      </c>
      <c r="D159" s="707">
        <v>54.975900000000003</v>
      </c>
      <c r="E159" s="708" t="s">
        <v>345</v>
      </c>
      <c r="F159" s="706">
        <v>0</v>
      </c>
      <c r="G159" s="707">
        <v>0</v>
      </c>
      <c r="H159" s="709">
        <v>0</v>
      </c>
      <c r="I159" s="706">
        <v>0</v>
      </c>
      <c r="J159" s="707">
        <v>0</v>
      </c>
      <c r="K159" s="710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35.07</v>
      </c>
      <c r="D160" s="702">
        <v>35.07</v>
      </c>
      <c r="E160" s="711" t="s">
        <v>345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19.905899999999999</v>
      </c>
      <c r="D161" s="702">
        <v>19.905899999999999</v>
      </c>
      <c r="E161" s="711" t="s">
        <v>345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19" t="s">
        <v>483</v>
      </c>
      <c r="B162" s="701">
        <v>53879.673031556602</v>
      </c>
      <c r="C162" s="701">
        <v>50747.233719999997</v>
      </c>
      <c r="D162" s="702">
        <v>-3132.4393115565399</v>
      </c>
      <c r="E162" s="703">
        <v>0.94186231772899998</v>
      </c>
      <c r="F162" s="701">
        <v>50347.621238217202</v>
      </c>
      <c r="G162" s="702">
        <v>20978.175515923798</v>
      </c>
      <c r="H162" s="704">
        <v>5176.2647999999999</v>
      </c>
      <c r="I162" s="701">
        <v>24665.76154</v>
      </c>
      <c r="J162" s="702">
        <v>3687.5860240761499</v>
      </c>
      <c r="K162" s="705">
        <v>0.48990917412500001</v>
      </c>
    </row>
    <row r="163" spans="1:11" ht="14.4" customHeight="1" thickBot="1" x14ac:dyDescent="0.35">
      <c r="A163" s="720" t="s">
        <v>484</v>
      </c>
      <c r="B163" s="701">
        <v>53765.805223454801</v>
      </c>
      <c r="C163" s="701">
        <v>50290.164929999999</v>
      </c>
      <c r="D163" s="702">
        <v>-3475.64029345481</v>
      </c>
      <c r="E163" s="703">
        <v>0.93535593340300005</v>
      </c>
      <c r="F163" s="701">
        <v>50282.031190877897</v>
      </c>
      <c r="G163" s="702">
        <v>20950.8463295324</v>
      </c>
      <c r="H163" s="704">
        <v>5169.2406199999996</v>
      </c>
      <c r="I163" s="701">
        <v>24562.383170000001</v>
      </c>
      <c r="J163" s="702">
        <v>3611.5368404675601</v>
      </c>
      <c r="K163" s="705">
        <v>0.48849226230999998</v>
      </c>
    </row>
    <row r="164" spans="1:11" ht="14.4" customHeight="1" thickBot="1" x14ac:dyDescent="0.35">
      <c r="A164" s="721" t="s">
        <v>485</v>
      </c>
      <c r="B164" s="701">
        <v>53765.805223454801</v>
      </c>
      <c r="C164" s="701">
        <v>50290.164929999999</v>
      </c>
      <c r="D164" s="702">
        <v>-3475.64029345481</v>
      </c>
      <c r="E164" s="703">
        <v>0.93535593340300005</v>
      </c>
      <c r="F164" s="701">
        <v>50282.031190877897</v>
      </c>
      <c r="G164" s="702">
        <v>20950.8463295324</v>
      </c>
      <c r="H164" s="704">
        <v>5169.2406199999996</v>
      </c>
      <c r="I164" s="701">
        <v>24562.383170000001</v>
      </c>
      <c r="J164" s="702">
        <v>3611.5368404675601</v>
      </c>
      <c r="K164" s="705">
        <v>0.48849226230999998</v>
      </c>
    </row>
    <row r="165" spans="1:11" ht="14.4" customHeight="1" thickBot="1" x14ac:dyDescent="0.35">
      <c r="A165" s="722" t="s">
        <v>486</v>
      </c>
      <c r="B165" s="706">
        <v>128.52529854826099</v>
      </c>
      <c r="C165" s="706">
        <v>280.21352000000002</v>
      </c>
      <c r="D165" s="707">
        <v>151.688221451739</v>
      </c>
      <c r="E165" s="713">
        <v>2.180220728254</v>
      </c>
      <c r="F165" s="706">
        <v>333.08204922653402</v>
      </c>
      <c r="G165" s="707">
        <v>138.784187177722</v>
      </c>
      <c r="H165" s="709">
        <v>25.818110000000001</v>
      </c>
      <c r="I165" s="706">
        <v>110.04052</v>
      </c>
      <c r="J165" s="707">
        <v>-28.743667177721999</v>
      </c>
      <c r="K165" s="714">
        <v>0.33037061065099999</v>
      </c>
    </row>
    <row r="166" spans="1:11" ht="14.4" customHeight="1" thickBot="1" x14ac:dyDescent="0.35">
      <c r="A166" s="723" t="s">
        <v>487</v>
      </c>
      <c r="B166" s="701">
        <v>2</v>
      </c>
      <c r="C166" s="701">
        <v>27.241330000000001</v>
      </c>
      <c r="D166" s="702">
        <v>25.241330000000001</v>
      </c>
      <c r="E166" s="703">
        <v>13.620665000000001</v>
      </c>
      <c r="F166" s="701">
        <v>27.115715176664999</v>
      </c>
      <c r="G166" s="702">
        <v>11.298214656943999</v>
      </c>
      <c r="H166" s="704">
        <v>0</v>
      </c>
      <c r="I166" s="701">
        <v>0</v>
      </c>
      <c r="J166" s="702">
        <v>-11.298214656943999</v>
      </c>
      <c r="K166" s="705">
        <v>0</v>
      </c>
    </row>
    <row r="167" spans="1:11" ht="14.4" customHeight="1" thickBot="1" x14ac:dyDescent="0.35">
      <c r="A167" s="723" t="s">
        <v>488</v>
      </c>
      <c r="B167" s="701">
        <v>87.5</v>
      </c>
      <c r="C167" s="701">
        <v>181.81836000000001</v>
      </c>
      <c r="D167" s="702">
        <v>94.318359999999998</v>
      </c>
      <c r="E167" s="703">
        <v>2.077924114285</v>
      </c>
      <c r="F167" s="701">
        <v>225.52490366126199</v>
      </c>
      <c r="G167" s="702">
        <v>93.968709858859</v>
      </c>
      <c r="H167" s="704">
        <v>23.6526</v>
      </c>
      <c r="I167" s="701">
        <v>58.131279999999997</v>
      </c>
      <c r="J167" s="702">
        <v>-35.837429858858997</v>
      </c>
      <c r="K167" s="705">
        <v>0.257759915008</v>
      </c>
    </row>
    <row r="168" spans="1:11" ht="14.4" customHeight="1" thickBot="1" x14ac:dyDescent="0.35">
      <c r="A168" s="723" t="s">
        <v>489</v>
      </c>
      <c r="B168" s="701">
        <v>35</v>
      </c>
      <c r="C168" s="701">
        <v>65.077179999999998</v>
      </c>
      <c r="D168" s="702">
        <v>30.077179999999998</v>
      </c>
      <c r="E168" s="703">
        <v>1.859348</v>
      </c>
      <c r="F168" s="701">
        <v>74.106753602577001</v>
      </c>
      <c r="G168" s="702">
        <v>30.877814001072998</v>
      </c>
      <c r="H168" s="704">
        <v>2.1059999999999999</v>
      </c>
      <c r="I168" s="701">
        <v>51.735840000000003</v>
      </c>
      <c r="J168" s="702">
        <v>20.858025998925999</v>
      </c>
      <c r="K168" s="705">
        <v>0.69812584528300003</v>
      </c>
    </row>
    <row r="169" spans="1:11" ht="14.4" customHeight="1" thickBot="1" x14ac:dyDescent="0.35">
      <c r="A169" s="723" t="s">
        <v>490</v>
      </c>
      <c r="B169" s="701">
        <v>4.0252985482610004</v>
      </c>
      <c r="C169" s="701">
        <v>6.0766499999999999</v>
      </c>
      <c r="D169" s="702">
        <v>2.0513514517379998</v>
      </c>
      <c r="E169" s="703">
        <v>1.5096147346940001</v>
      </c>
      <c r="F169" s="701">
        <v>6.334676786028</v>
      </c>
      <c r="G169" s="702">
        <v>2.6394486608449998</v>
      </c>
      <c r="H169" s="704">
        <v>5.951E-2</v>
      </c>
      <c r="I169" s="701">
        <v>0.1734</v>
      </c>
      <c r="J169" s="702">
        <v>-2.4660486608449999</v>
      </c>
      <c r="K169" s="705">
        <v>2.7373140864999999E-2</v>
      </c>
    </row>
    <row r="170" spans="1:11" ht="14.4" customHeight="1" thickBot="1" x14ac:dyDescent="0.35">
      <c r="A170" s="722" t="s">
        <v>491</v>
      </c>
      <c r="B170" s="706">
        <v>697</v>
      </c>
      <c r="C170" s="706">
        <v>151.31061</v>
      </c>
      <c r="D170" s="707">
        <v>-545.68939</v>
      </c>
      <c r="E170" s="713">
        <v>0.21708839311299999</v>
      </c>
      <c r="F170" s="706">
        <v>71.671998617317996</v>
      </c>
      <c r="G170" s="707">
        <v>29.863332757216</v>
      </c>
      <c r="H170" s="709">
        <v>8.5345700000000004</v>
      </c>
      <c r="I170" s="706">
        <v>49.463160000000002</v>
      </c>
      <c r="J170" s="707">
        <v>19.599827242783</v>
      </c>
      <c r="K170" s="714">
        <v>0.69013228254000003</v>
      </c>
    </row>
    <row r="171" spans="1:11" ht="14.4" customHeight="1" thickBot="1" x14ac:dyDescent="0.35">
      <c r="A171" s="723" t="s">
        <v>492</v>
      </c>
      <c r="B171" s="701">
        <v>696</v>
      </c>
      <c r="C171" s="701">
        <v>151.31061</v>
      </c>
      <c r="D171" s="702">
        <v>-544.68939</v>
      </c>
      <c r="E171" s="703">
        <v>0.21740030172399999</v>
      </c>
      <c r="F171" s="701">
        <v>71.671998617317996</v>
      </c>
      <c r="G171" s="702">
        <v>29.863332757216</v>
      </c>
      <c r="H171" s="704">
        <v>7.2759799999999997</v>
      </c>
      <c r="I171" s="701">
        <v>42.767270000000003</v>
      </c>
      <c r="J171" s="702">
        <v>12.903937242783</v>
      </c>
      <c r="K171" s="705">
        <v>0.59670820997100005</v>
      </c>
    </row>
    <row r="172" spans="1:11" ht="14.4" customHeight="1" thickBot="1" x14ac:dyDescent="0.35">
      <c r="A172" s="723" t="s">
        <v>493</v>
      </c>
      <c r="B172" s="701">
        <v>1</v>
      </c>
      <c r="C172" s="701">
        <v>0</v>
      </c>
      <c r="D172" s="702">
        <v>-1</v>
      </c>
      <c r="E172" s="703">
        <v>0</v>
      </c>
      <c r="F172" s="701">
        <v>0</v>
      </c>
      <c r="G172" s="702">
        <v>0</v>
      </c>
      <c r="H172" s="704">
        <v>1.2585900000000001</v>
      </c>
      <c r="I172" s="701">
        <v>6.6958900000000003</v>
      </c>
      <c r="J172" s="702">
        <v>6.6958900000000003</v>
      </c>
      <c r="K172" s="712" t="s">
        <v>345</v>
      </c>
    </row>
    <row r="173" spans="1:11" ht="14.4" customHeight="1" thickBot="1" x14ac:dyDescent="0.35">
      <c r="A173" s="722" t="s">
        <v>494</v>
      </c>
      <c r="B173" s="706">
        <v>25</v>
      </c>
      <c r="C173" s="706">
        <v>7.5630800000000002</v>
      </c>
      <c r="D173" s="707">
        <v>-17.436920000000001</v>
      </c>
      <c r="E173" s="713">
        <v>0.30252319999999999</v>
      </c>
      <c r="F173" s="706">
        <v>7.240245272109</v>
      </c>
      <c r="G173" s="707">
        <v>3.0167688633780001</v>
      </c>
      <c r="H173" s="709">
        <v>69.949749999999995</v>
      </c>
      <c r="I173" s="706">
        <v>74.553809999999999</v>
      </c>
      <c r="J173" s="707">
        <v>71.537041136620999</v>
      </c>
      <c r="K173" s="714">
        <v>10.297138729152</v>
      </c>
    </row>
    <row r="174" spans="1:11" ht="14.4" customHeight="1" thickBot="1" x14ac:dyDescent="0.35">
      <c r="A174" s="723" t="s">
        <v>495</v>
      </c>
      <c r="B174" s="701">
        <v>25</v>
      </c>
      <c r="C174" s="701">
        <v>4.8087200000000001</v>
      </c>
      <c r="D174" s="702">
        <v>-20.191279999999999</v>
      </c>
      <c r="E174" s="703">
        <v>0.19234879999999999</v>
      </c>
      <c r="F174" s="701">
        <v>4.4854885999310001</v>
      </c>
      <c r="G174" s="702">
        <v>1.8689535833040001</v>
      </c>
      <c r="H174" s="704">
        <v>69.949749999999995</v>
      </c>
      <c r="I174" s="701">
        <v>74.520439999999994</v>
      </c>
      <c r="J174" s="702">
        <v>72.651486416694993</v>
      </c>
      <c r="K174" s="705">
        <v>16.613672811728001</v>
      </c>
    </row>
    <row r="175" spans="1:11" ht="14.4" customHeight="1" thickBot="1" x14ac:dyDescent="0.35">
      <c r="A175" s="723" t="s">
        <v>496</v>
      </c>
      <c r="B175" s="701">
        <v>0</v>
      </c>
      <c r="C175" s="701">
        <v>2.7543600000000001</v>
      </c>
      <c r="D175" s="702">
        <v>2.7543600000000001</v>
      </c>
      <c r="E175" s="711" t="s">
        <v>329</v>
      </c>
      <c r="F175" s="701">
        <v>2.7547566721769998</v>
      </c>
      <c r="G175" s="702">
        <v>1.147815280074</v>
      </c>
      <c r="H175" s="704">
        <v>0</v>
      </c>
      <c r="I175" s="701">
        <v>3.3369999998999998E-2</v>
      </c>
      <c r="J175" s="702">
        <v>-1.1144452800739999</v>
      </c>
      <c r="K175" s="705">
        <v>1.2113592584999999E-2</v>
      </c>
    </row>
    <row r="176" spans="1:11" ht="14.4" customHeight="1" thickBot="1" x14ac:dyDescent="0.35">
      <c r="A176" s="722" t="s">
        <v>497</v>
      </c>
      <c r="B176" s="706">
        <v>0</v>
      </c>
      <c r="C176" s="706">
        <v>-2.0315699999999999</v>
      </c>
      <c r="D176" s="707">
        <v>-2.0315699999999999</v>
      </c>
      <c r="E176" s="708" t="s">
        <v>345</v>
      </c>
      <c r="F176" s="706">
        <v>0</v>
      </c>
      <c r="G176" s="707">
        <v>0</v>
      </c>
      <c r="H176" s="709">
        <v>-0.33367999999999998</v>
      </c>
      <c r="I176" s="706">
        <v>-0.33367999999999998</v>
      </c>
      <c r="J176" s="707">
        <v>-0.33367999999999998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0</v>
      </c>
      <c r="D177" s="702">
        <v>0</v>
      </c>
      <c r="E177" s="703">
        <v>1</v>
      </c>
      <c r="F177" s="701">
        <v>0</v>
      </c>
      <c r="G177" s="702">
        <v>0</v>
      </c>
      <c r="H177" s="704">
        <v>-0.33367999999999998</v>
      </c>
      <c r="I177" s="701">
        <v>-0.33367999999999998</v>
      </c>
      <c r="J177" s="702">
        <v>-0.33367999999999998</v>
      </c>
      <c r="K177" s="712" t="s">
        <v>345</v>
      </c>
    </row>
    <row r="178" spans="1:11" ht="14.4" customHeight="1" thickBot="1" x14ac:dyDescent="0.35">
      <c r="A178" s="723" t="s">
        <v>499</v>
      </c>
      <c r="B178" s="701">
        <v>0</v>
      </c>
      <c r="C178" s="701">
        <v>-2.0315699999999999</v>
      </c>
      <c r="D178" s="702">
        <v>-2.0315699999999999</v>
      </c>
      <c r="E178" s="711" t="s">
        <v>345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2" t="s">
        <v>500</v>
      </c>
      <c r="B179" s="706">
        <v>0.279924906556</v>
      </c>
      <c r="C179" s="706">
        <v>0.31140000000000001</v>
      </c>
      <c r="D179" s="707">
        <v>3.1475093443E-2</v>
      </c>
      <c r="E179" s="713">
        <v>1.112441203715</v>
      </c>
      <c r="F179" s="706">
        <v>0.31041541483500001</v>
      </c>
      <c r="G179" s="707">
        <v>0.12933975618099999</v>
      </c>
      <c r="H179" s="709">
        <v>0</v>
      </c>
      <c r="I179" s="706">
        <v>0</v>
      </c>
      <c r="J179" s="707">
        <v>-0.12933975618099999</v>
      </c>
      <c r="K179" s="714">
        <v>0</v>
      </c>
    </row>
    <row r="180" spans="1:11" ht="14.4" customHeight="1" thickBot="1" x14ac:dyDescent="0.35">
      <c r="A180" s="723" t="s">
        <v>501</v>
      </c>
      <c r="B180" s="701">
        <v>0.279924906556</v>
      </c>
      <c r="C180" s="701">
        <v>0.31140000000000001</v>
      </c>
      <c r="D180" s="702">
        <v>3.1475093443E-2</v>
      </c>
      <c r="E180" s="703">
        <v>1.112441203715</v>
      </c>
      <c r="F180" s="701">
        <v>0.31041541483500001</v>
      </c>
      <c r="G180" s="702">
        <v>0.12933975618099999</v>
      </c>
      <c r="H180" s="704">
        <v>0</v>
      </c>
      <c r="I180" s="701">
        <v>0</v>
      </c>
      <c r="J180" s="702">
        <v>-0.12933975618099999</v>
      </c>
      <c r="K180" s="705">
        <v>0</v>
      </c>
    </row>
    <row r="181" spans="1:11" ht="14.4" customHeight="1" thickBot="1" x14ac:dyDescent="0.35">
      <c r="A181" s="722" t="s">
        <v>502</v>
      </c>
      <c r="B181" s="706">
        <v>52915</v>
      </c>
      <c r="C181" s="706">
        <v>48636.116970000003</v>
      </c>
      <c r="D181" s="707">
        <v>-4278.88302999999</v>
      </c>
      <c r="E181" s="713">
        <v>0.91913667145400002</v>
      </c>
      <c r="F181" s="706">
        <v>49869.726482347098</v>
      </c>
      <c r="G181" s="707">
        <v>20779.0527009779</v>
      </c>
      <c r="H181" s="709">
        <v>5065.2718699999996</v>
      </c>
      <c r="I181" s="706">
        <v>23524.867579999998</v>
      </c>
      <c r="J181" s="707">
        <v>2745.8148790220598</v>
      </c>
      <c r="K181" s="714">
        <v>0.47172642080400001</v>
      </c>
    </row>
    <row r="182" spans="1:11" ht="14.4" customHeight="1" thickBot="1" x14ac:dyDescent="0.35">
      <c r="A182" s="723" t="s">
        <v>503</v>
      </c>
      <c r="B182" s="701">
        <v>22481</v>
      </c>
      <c r="C182" s="701">
        <v>17472.440600000002</v>
      </c>
      <c r="D182" s="702">
        <v>-5008.5594000000001</v>
      </c>
      <c r="E182" s="703">
        <v>0.77720922556799998</v>
      </c>
      <c r="F182" s="701">
        <v>18204.8688588447</v>
      </c>
      <c r="G182" s="702">
        <v>7585.3620245186303</v>
      </c>
      <c r="H182" s="704">
        <v>2098.6991400000002</v>
      </c>
      <c r="I182" s="701">
        <v>8142.9679400000005</v>
      </c>
      <c r="J182" s="702">
        <v>557.60591548136495</v>
      </c>
      <c r="K182" s="705">
        <v>0.44729616033699998</v>
      </c>
    </row>
    <row r="183" spans="1:11" ht="14.4" customHeight="1" thickBot="1" x14ac:dyDescent="0.35">
      <c r="A183" s="723" t="s">
        <v>504</v>
      </c>
      <c r="B183" s="701">
        <v>30434</v>
      </c>
      <c r="C183" s="701">
        <v>31163.676370000001</v>
      </c>
      <c r="D183" s="702">
        <v>729.67637000000502</v>
      </c>
      <c r="E183" s="703">
        <v>1.0239756972459999</v>
      </c>
      <c r="F183" s="701">
        <v>31664.857623502299</v>
      </c>
      <c r="G183" s="702">
        <v>13193.6906764593</v>
      </c>
      <c r="H183" s="704">
        <v>2966.5727299999999</v>
      </c>
      <c r="I183" s="701">
        <v>15381.89964</v>
      </c>
      <c r="J183" s="702">
        <v>2188.2089635407001</v>
      </c>
      <c r="K183" s="705">
        <v>0.485771950181</v>
      </c>
    </row>
    <row r="184" spans="1:11" ht="14.4" customHeight="1" thickBot="1" x14ac:dyDescent="0.35">
      <c r="A184" s="722" t="s">
        <v>505</v>
      </c>
      <c r="B184" s="706">
        <v>0</v>
      </c>
      <c r="C184" s="706">
        <v>1216.68092</v>
      </c>
      <c r="D184" s="707">
        <v>1216.68092</v>
      </c>
      <c r="E184" s="708" t="s">
        <v>329</v>
      </c>
      <c r="F184" s="706">
        <v>0</v>
      </c>
      <c r="G184" s="707">
        <v>0</v>
      </c>
      <c r="H184" s="709">
        <v>0</v>
      </c>
      <c r="I184" s="706">
        <v>803.79178000000002</v>
      </c>
      <c r="J184" s="707">
        <v>803.79178000000002</v>
      </c>
      <c r="K184" s="710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854.67055000000005</v>
      </c>
      <c r="D185" s="702">
        <v>854.67055000000005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362.01037000000002</v>
      </c>
      <c r="D186" s="702">
        <v>362.01037000000002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803.79178000000002</v>
      </c>
      <c r="J186" s="702">
        <v>803.79178000000002</v>
      </c>
      <c r="K186" s="712" t="s">
        <v>329</v>
      </c>
    </row>
    <row r="187" spans="1:11" ht="14.4" customHeight="1" thickBot="1" x14ac:dyDescent="0.35">
      <c r="A187" s="720" t="s">
        <v>508</v>
      </c>
      <c r="B187" s="701">
        <v>113.867808101731</v>
      </c>
      <c r="C187" s="701">
        <v>179.46279000000001</v>
      </c>
      <c r="D187" s="702">
        <v>65.594981898268998</v>
      </c>
      <c r="E187" s="703">
        <v>1.576062567566</v>
      </c>
      <c r="F187" s="701">
        <v>65.590047339380007</v>
      </c>
      <c r="G187" s="702">
        <v>27.329186391408001</v>
      </c>
      <c r="H187" s="704">
        <v>7.0241800000000003</v>
      </c>
      <c r="I187" s="701">
        <v>103.37837</v>
      </c>
      <c r="J187" s="702">
        <v>76.049183608590994</v>
      </c>
      <c r="K187" s="705">
        <v>1.5761289127460001</v>
      </c>
    </row>
    <row r="188" spans="1:11" ht="14.4" customHeight="1" thickBot="1" x14ac:dyDescent="0.35">
      <c r="A188" s="721" t="s">
        <v>509</v>
      </c>
      <c r="B188" s="701">
        <v>0</v>
      </c>
      <c r="C188" s="701">
        <v>108.1399</v>
      </c>
      <c r="D188" s="702">
        <v>108.1399</v>
      </c>
      <c r="E188" s="711" t="s">
        <v>345</v>
      </c>
      <c r="F188" s="701">
        <v>0</v>
      </c>
      <c r="G188" s="702">
        <v>0</v>
      </c>
      <c r="H188" s="704">
        <v>5</v>
      </c>
      <c r="I188" s="701">
        <v>44</v>
      </c>
      <c r="J188" s="702">
        <v>44</v>
      </c>
      <c r="K188" s="712" t="s">
        <v>329</v>
      </c>
    </row>
    <row r="189" spans="1:11" ht="14.4" customHeight="1" thickBot="1" x14ac:dyDescent="0.35">
      <c r="A189" s="722" t="s">
        <v>510</v>
      </c>
      <c r="B189" s="706">
        <v>0</v>
      </c>
      <c r="C189" s="706">
        <v>24.139900000000001</v>
      </c>
      <c r="D189" s="707">
        <v>24.139900000000001</v>
      </c>
      <c r="E189" s="708" t="s">
        <v>345</v>
      </c>
      <c r="F189" s="706">
        <v>0</v>
      </c>
      <c r="G189" s="707">
        <v>0</v>
      </c>
      <c r="H189" s="709">
        <v>0</v>
      </c>
      <c r="I189" s="706">
        <v>0</v>
      </c>
      <c r="J189" s="707">
        <v>0</v>
      </c>
      <c r="K189" s="710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24.139900000000001</v>
      </c>
      <c r="D190" s="702">
        <v>24.139900000000001</v>
      </c>
      <c r="E190" s="711" t="s">
        <v>345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2" t="s">
        <v>512</v>
      </c>
      <c r="B191" s="706">
        <v>0</v>
      </c>
      <c r="C191" s="706">
        <v>84</v>
      </c>
      <c r="D191" s="707">
        <v>84</v>
      </c>
      <c r="E191" s="708" t="s">
        <v>345</v>
      </c>
      <c r="F191" s="706">
        <v>0</v>
      </c>
      <c r="G191" s="707">
        <v>0</v>
      </c>
      <c r="H191" s="709">
        <v>5</v>
      </c>
      <c r="I191" s="706">
        <v>44</v>
      </c>
      <c r="J191" s="707">
        <v>44</v>
      </c>
      <c r="K191" s="710" t="s">
        <v>329</v>
      </c>
    </row>
    <row r="192" spans="1:11" ht="14.4" customHeight="1" thickBot="1" x14ac:dyDescent="0.35">
      <c r="A192" s="723" t="s">
        <v>513</v>
      </c>
      <c r="B192" s="701">
        <v>0</v>
      </c>
      <c r="C192" s="701">
        <v>84</v>
      </c>
      <c r="D192" s="702">
        <v>84</v>
      </c>
      <c r="E192" s="711" t="s">
        <v>345</v>
      </c>
      <c r="F192" s="701">
        <v>0</v>
      </c>
      <c r="G192" s="702">
        <v>0</v>
      </c>
      <c r="H192" s="704">
        <v>5</v>
      </c>
      <c r="I192" s="701">
        <v>44</v>
      </c>
      <c r="J192" s="702">
        <v>44</v>
      </c>
      <c r="K192" s="712" t="s">
        <v>329</v>
      </c>
    </row>
    <row r="193" spans="1:11" ht="14.4" customHeight="1" thickBot="1" x14ac:dyDescent="0.35">
      <c r="A193" s="726" t="s">
        <v>514</v>
      </c>
      <c r="B193" s="706">
        <v>113.867808101731</v>
      </c>
      <c r="C193" s="706">
        <v>71.322890000000001</v>
      </c>
      <c r="D193" s="707">
        <v>-42.544918101729998</v>
      </c>
      <c r="E193" s="713">
        <v>0.62636570589100005</v>
      </c>
      <c r="F193" s="706">
        <v>65.590047339380007</v>
      </c>
      <c r="G193" s="707">
        <v>27.329186391408001</v>
      </c>
      <c r="H193" s="709">
        <v>2.0241799999999999</v>
      </c>
      <c r="I193" s="706">
        <v>59.378369999999997</v>
      </c>
      <c r="J193" s="707">
        <v>32.049183608591001</v>
      </c>
      <c r="K193" s="714">
        <v>0.90529542832499998</v>
      </c>
    </row>
    <row r="194" spans="1:11" ht="14.4" customHeight="1" thickBot="1" x14ac:dyDescent="0.35">
      <c r="A194" s="722" t="s">
        <v>515</v>
      </c>
      <c r="B194" s="706">
        <v>0</v>
      </c>
      <c r="C194" s="706">
        <v>2.15456</v>
      </c>
      <c r="D194" s="707">
        <v>2.15456</v>
      </c>
      <c r="E194" s="708" t="s">
        <v>329</v>
      </c>
      <c r="F194" s="706">
        <v>0</v>
      </c>
      <c r="G194" s="707">
        <v>0</v>
      </c>
      <c r="H194" s="709">
        <v>-6.4000000000000005E-4</v>
      </c>
      <c r="I194" s="706">
        <v>-8.0000000000000494E-5</v>
      </c>
      <c r="J194" s="707">
        <v>-8.0000000000000494E-5</v>
      </c>
      <c r="K194" s="710" t="s">
        <v>329</v>
      </c>
    </row>
    <row r="195" spans="1:11" ht="14.4" customHeight="1" thickBot="1" x14ac:dyDescent="0.35">
      <c r="A195" s="723" t="s">
        <v>516</v>
      </c>
      <c r="B195" s="701">
        <v>0</v>
      </c>
      <c r="C195" s="701">
        <v>-4.4000000000000002E-4</v>
      </c>
      <c r="D195" s="702">
        <v>-4.4000000000000002E-4</v>
      </c>
      <c r="E195" s="711" t="s">
        <v>329</v>
      </c>
      <c r="F195" s="701">
        <v>0</v>
      </c>
      <c r="G195" s="702">
        <v>0</v>
      </c>
      <c r="H195" s="704">
        <v>-6.4000000000000005E-4</v>
      </c>
      <c r="I195" s="701">
        <v>-8.0000000000000494E-5</v>
      </c>
      <c r="J195" s="702">
        <v>-8.0000000000000494E-5</v>
      </c>
      <c r="K195" s="712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2.1549999999999998</v>
      </c>
      <c r="D196" s="702">
        <v>2.1549999999999998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2" t="s">
        <v>518</v>
      </c>
      <c r="B197" s="706">
        <v>113.867808101731</v>
      </c>
      <c r="C197" s="706">
        <v>63.139229999999998</v>
      </c>
      <c r="D197" s="707">
        <v>-50.728578101730001</v>
      </c>
      <c r="E197" s="713">
        <v>0.55449587598600003</v>
      </c>
      <c r="F197" s="706">
        <v>65.590047339380007</v>
      </c>
      <c r="G197" s="707">
        <v>27.329186391408001</v>
      </c>
      <c r="H197" s="709">
        <v>2.0248200000000001</v>
      </c>
      <c r="I197" s="706">
        <v>54.588450000000002</v>
      </c>
      <c r="J197" s="707">
        <v>27.259263608590999</v>
      </c>
      <c r="K197" s="714">
        <v>0.83226727551400004</v>
      </c>
    </row>
    <row r="198" spans="1:11" ht="14.4" customHeight="1" thickBot="1" x14ac:dyDescent="0.35">
      <c r="A198" s="723" t="s">
        <v>519</v>
      </c>
      <c r="B198" s="701">
        <v>64.418854323214006</v>
      </c>
      <c r="C198" s="701">
        <v>26.88</v>
      </c>
      <c r="D198" s="702">
        <v>-37.538854323213997</v>
      </c>
      <c r="E198" s="703">
        <v>0.41726914088099998</v>
      </c>
      <c r="F198" s="701">
        <v>29.122280734406999</v>
      </c>
      <c r="G198" s="702">
        <v>12.134283639335999</v>
      </c>
      <c r="H198" s="704">
        <v>0</v>
      </c>
      <c r="I198" s="701">
        <v>46.2</v>
      </c>
      <c r="J198" s="702">
        <v>34.065716360662996</v>
      </c>
      <c r="K198" s="705">
        <v>1.586414210526</v>
      </c>
    </row>
    <row r="199" spans="1:11" ht="14.4" customHeight="1" thickBot="1" x14ac:dyDescent="0.35">
      <c r="A199" s="723" t="s">
        <v>520</v>
      </c>
      <c r="B199" s="701">
        <v>0.144836380456</v>
      </c>
      <c r="C199" s="701">
        <v>0.30879000000000001</v>
      </c>
      <c r="D199" s="702">
        <v>0.163953619543</v>
      </c>
      <c r="E199" s="703">
        <v>2.1319919693310001</v>
      </c>
      <c r="F199" s="701">
        <v>0.35641084338599999</v>
      </c>
      <c r="G199" s="702">
        <v>0.14850451807699999</v>
      </c>
      <c r="H199" s="704">
        <v>0</v>
      </c>
      <c r="I199" s="701">
        <v>0</v>
      </c>
      <c r="J199" s="702">
        <v>-0.14850451807699999</v>
      </c>
      <c r="K199" s="705">
        <v>0</v>
      </c>
    </row>
    <row r="200" spans="1:11" ht="14.4" customHeight="1" thickBot="1" x14ac:dyDescent="0.35">
      <c r="A200" s="723" t="s">
        <v>521</v>
      </c>
      <c r="B200" s="701">
        <v>49.304117398060001</v>
      </c>
      <c r="C200" s="701">
        <v>35.95044</v>
      </c>
      <c r="D200" s="702">
        <v>-13.35367739806</v>
      </c>
      <c r="E200" s="703">
        <v>0.72915695275000003</v>
      </c>
      <c r="F200" s="701">
        <v>36.111355761586999</v>
      </c>
      <c r="G200" s="702">
        <v>15.046398233993999</v>
      </c>
      <c r="H200" s="704">
        <v>2.0248200000000001</v>
      </c>
      <c r="I200" s="701">
        <v>8.3884500000000006</v>
      </c>
      <c r="J200" s="702">
        <v>-6.6579482339940004</v>
      </c>
      <c r="K200" s="705">
        <v>0.23229396468399999</v>
      </c>
    </row>
    <row r="201" spans="1:11" ht="14.4" customHeight="1" thickBot="1" x14ac:dyDescent="0.35">
      <c r="A201" s="722" t="s">
        <v>522</v>
      </c>
      <c r="B201" s="706">
        <v>0</v>
      </c>
      <c r="C201" s="706">
        <v>6.0290999999999997</v>
      </c>
      <c r="D201" s="707">
        <v>6.0290999999999997</v>
      </c>
      <c r="E201" s="708" t="s">
        <v>345</v>
      </c>
      <c r="F201" s="706">
        <v>0</v>
      </c>
      <c r="G201" s="707">
        <v>0</v>
      </c>
      <c r="H201" s="709">
        <v>0</v>
      </c>
      <c r="I201" s="706">
        <v>4.79</v>
      </c>
      <c r="J201" s="707">
        <v>4.79</v>
      </c>
      <c r="K201" s="710" t="s">
        <v>329</v>
      </c>
    </row>
    <row r="202" spans="1:11" ht="14.4" customHeight="1" thickBot="1" x14ac:dyDescent="0.35">
      <c r="A202" s="723" t="s">
        <v>523</v>
      </c>
      <c r="B202" s="701">
        <v>0</v>
      </c>
      <c r="C202" s="701">
        <v>6.0290999999999997</v>
      </c>
      <c r="D202" s="702">
        <v>6.0290999999999997</v>
      </c>
      <c r="E202" s="711" t="s">
        <v>345</v>
      </c>
      <c r="F202" s="701">
        <v>0</v>
      </c>
      <c r="G202" s="702">
        <v>0</v>
      </c>
      <c r="H202" s="704">
        <v>0</v>
      </c>
      <c r="I202" s="701">
        <v>4.79</v>
      </c>
      <c r="J202" s="702">
        <v>4.79</v>
      </c>
      <c r="K202" s="712" t="s">
        <v>329</v>
      </c>
    </row>
    <row r="203" spans="1:11" ht="14.4" customHeight="1" thickBot="1" x14ac:dyDescent="0.35">
      <c r="A203" s="720" t="s">
        <v>524</v>
      </c>
      <c r="B203" s="701">
        <v>0</v>
      </c>
      <c r="C203" s="701">
        <v>277.60599999999999</v>
      </c>
      <c r="D203" s="702">
        <v>277.60599999999999</v>
      </c>
      <c r="E203" s="711" t="s">
        <v>345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05">
        <v>5</v>
      </c>
    </row>
    <row r="204" spans="1:11" ht="14.4" customHeight="1" thickBot="1" x14ac:dyDescent="0.35">
      <c r="A204" s="726" t="s">
        <v>525</v>
      </c>
      <c r="B204" s="706">
        <v>0</v>
      </c>
      <c r="C204" s="706">
        <v>277.60599999999999</v>
      </c>
      <c r="D204" s="707">
        <v>277.60599999999999</v>
      </c>
      <c r="E204" s="708" t="s">
        <v>345</v>
      </c>
      <c r="F204" s="706">
        <v>0</v>
      </c>
      <c r="G204" s="707">
        <v>0</v>
      </c>
      <c r="H204" s="709">
        <v>0</v>
      </c>
      <c r="I204" s="706">
        <v>0</v>
      </c>
      <c r="J204" s="707">
        <v>0</v>
      </c>
      <c r="K204" s="714">
        <v>5</v>
      </c>
    </row>
    <row r="205" spans="1:11" ht="14.4" customHeight="1" thickBot="1" x14ac:dyDescent="0.35">
      <c r="A205" s="722" t="s">
        <v>526</v>
      </c>
      <c r="B205" s="706">
        <v>0</v>
      </c>
      <c r="C205" s="706">
        <v>277.60599999999999</v>
      </c>
      <c r="D205" s="707">
        <v>277.60599999999999</v>
      </c>
      <c r="E205" s="708" t="s">
        <v>345</v>
      </c>
      <c r="F205" s="706">
        <v>0</v>
      </c>
      <c r="G205" s="707">
        <v>0</v>
      </c>
      <c r="H205" s="709">
        <v>0</v>
      </c>
      <c r="I205" s="706">
        <v>0</v>
      </c>
      <c r="J205" s="707">
        <v>0</v>
      </c>
      <c r="K205" s="714">
        <v>5</v>
      </c>
    </row>
    <row r="206" spans="1:11" ht="14.4" customHeight="1" thickBot="1" x14ac:dyDescent="0.35">
      <c r="A206" s="723" t="s">
        <v>527</v>
      </c>
      <c r="B206" s="701">
        <v>0</v>
      </c>
      <c r="C206" s="701">
        <v>277.60599999999999</v>
      </c>
      <c r="D206" s="702">
        <v>277.60599999999999</v>
      </c>
      <c r="E206" s="711" t="s">
        <v>345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05">
        <v>5</v>
      </c>
    </row>
    <row r="207" spans="1:11" ht="14.4" customHeight="1" thickBot="1" x14ac:dyDescent="0.35">
      <c r="A207" s="719" t="s">
        <v>528</v>
      </c>
      <c r="B207" s="701">
        <v>6253.5487661449797</v>
      </c>
      <c r="C207" s="701">
        <v>7355.3835200000003</v>
      </c>
      <c r="D207" s="702">
        <v>1101.8347538550299</v>
      </c>
      <c r="E207" s="703">
        <v>1.176193517482</v>
      </c>
      <c r="F207" s="701">
        <v>7357.6581910710702</v>
      </c>
      <c r="G207" s="702">
        <v>3065.6909129462802</v>
      </c>
      <c r="H207" s="704">
        <v>571.22044000000005</v>
      </c>
      <c r="I207" s="701">
        <v>3068.4306900000001</v>
      </c>
      <c r="J207" s="702">
        <v>2.7397770537219999</v>
      </c>
      <c r="K207" s="705">
        <v>0.41703903746400001</v>
      </c>
    </row>
    <row r="208" spans="1:11" ht="14.4" customHeight="1" thickBot="1" x14ac:dyDescent="0.35">
      <c r="A208" s="724" t="s">
        <v>529</v>
      </c>
      <c r="B208" s="706">
        <v>6253.5487661449797</v>
      </c>
      <c r="C208" s="706">
        <v>7355.3835200000003</v>
      </c>
      <c r="D208" s="707">
        <v>1101.8347538550299</v>
      </c>
      <c r="E208" s="713">
        <v>1.176193517482</v>
      </c>
      <c r="F208" s="706">
        <v>7357.6581910710702</v>
      </c>
      <c r="G208" s="707">
        <v>3065.6909129462802</v>
      </c>
      <c r="H208" s="709">
        <v>571.22044000000005</v>
      </c>
      <c r="I208" s="706">
        <v>3068.4306900000001</v>
      </c>
      <c r="J208" s="707">
        <v>2.7397770537219999</v>
      </c>
      <c r="K208" s="714">
        <v>0.41703903746400001</v>
      </c>
    </row>
    <row r="209" spans="1:11" ht="14.4" customHeight="1" thickBot="1" x14ac:dyDescent="0.35">
      <c r="A209" s="726" t="s">
        <v>54</v>
      </c>
      <c r="B209" s="706">
        <v>6253.5487661449797</v>
      </c>
      <c r="C209" s="706">
        <v>7355.3835200000003</v>
      </c>
      <c r="D209" s="707">
        <v>1101.8347538550299</v>
      </c>
      <c r="E209" s="713">
        <v>1.176193517482</v>
      </c>
      <c r="F209" s="706">
        <v>7357.6581910710702</v>
      </c>
      <c r="G209" s="707">
        <v>3065.6909129462802</v>
      </c>
      <c r="H209" s="709">
        <v>571.22044000000005</v>
      </c>
      <c r="I209" s="706">
        <v>3068.4306900000001</v>
      </c>
      <c r="J209" s="707">
        <v>2.7397770537219999</v>
      </c>
      <c r="K209" s="714">
        <v>0.41703903746400001</v>
      </c>
    </row>
    <row r="210" spans="1:11" ht="14.4" customHeight="1" thickBot="1" x14ac:dyDescent="0.35">
      <c r="A210" s="725" t="s">
        <v>530</v>
      </c>
      <c r="B210" s="701">
        <v>88.749536650397005</v>
      </c>
      <c r="C210" s="701">
        <v>68.663749999999993</v>
      </c>
      <c r="D210" s="702">
        <v>-20.085786650397001</v>
      </c>
      <c r="E210" s="703">
        <v>0.77368009559799999</v>
      </c>
      <c r="F210" s="701">
        <v>0</v>
      </c>
      <c r="G210" s="702">
        <v>0</v>
      </c>
      <c r="H210" s="704">
        <v>0.78144000000000002</v>
      </c>
      <c r="I210" s="701">
        <v>20.652059999999999</v>
      </c>
      <c r="J210" s="702">
        <v>20.652059999999999</v>
      </c>
      <c r="K210" s="712" t="s">
        <v>345</v>
      </c>
    </row>
    <row r="211" spans="1:11" ht="14.4" customHeight="1" thickBot="1" x14ac:dyDescent="0.35">
      <c r="A211" s="723" t="s">
        <v>531</v>
      </c>
      <c r="B211" s="701">
        <v>88.749536650397005</v>
      </c>
      <c r="C211" s="701">
        <v>68.663749999999993</v>
      </c>
      <c r="D211" s="702">
        <v>-20.085786650397001</v>
      </c>
      <c r="E211" s="703">
        <v>0.77368009559799999</v>
      </c>
      <c r="F211" s="701">
        <v>0</v>
      </c>
      <c r="G211" s="702">
        <v>0</v>
      </c>
      <c r="H211" s="704">
        <v>0.78144000000000002</v>
      </c>
      <c r="I211" s="701">
        <v>20.652059999999999</v>
      </c>
      <c r="J211" s="702">
        <v>20.652059999999999</v>
      </c>
      <c r="K211" s="712" t="s">
        <v>345</v>
      </c>
    </row>
    <row r="212" spans="1:11" ht="14.4" customHeight="1" thickBot="1" x14ac:dyDescent="0.35">
      <c r="A212" s="722" t="s">
        <v>532</v>
      </c>
      <c r="B212" s="706">
        <v>237.571646175155</v>
      </c>
      <c r="C212" s="706">
        <v>225.67099999999999</v>
      </c>
      <c r="D212" s="707">
        <v>-11.900646175155</v>
      </c>
      <c r="E212" s="713">
        <v>0.94990712752600004</v>
      </c>
      <c r="F212" s="706">
        <v>227.85010875081099</v>
      </c>
      <c r="G212" s="707">
        <v>94.937545312837003</v>
      </c>
      <c r="H212" s="709">
        <v>8.9250000000000007</v>
      </c>
      <c r="I212" s="706">
        <v>57.405000000000001</v>
      </c>
      <c r="J212" s="707">
        <v>-37.532545312837001</v>
      </c>
      <c r="K212" s="714">
        <v>0.25194194689900001</v>
      </c>
    </row>
    <row r="213" spans="1:11" ht="14.4" customHeight="1" thickBot="1" x14ac:dyDescent="0.35">
      <c r="A213" s="723" t="s">
        <v>533</v>
      </c>
      <c r="B213" s="701">
        <v>237.571646175155</v>
      </c>
      <c r="C213" s="701">
        <v>225.67099999999999</v>
      </c>
      <c r="D213" s="702">
        <v>-11.900646175155</v>
      </c>
      <c r="E213" s="703">
        <v>0.94990712752600004</v>
      </c>
      <c r="F213" s="701">
        <v>227.85010875081099</v>
      </c>
      <c r="G213" s="702">
        <v>94.937545312837003</v>
      </c>
      <c r="H213" s="704">
        <v>8.9250000000000007</v>
      </c>
      <c r="I213" s="701">
        <v>57.405000000000001</v>
      </c>
      <c r="J213" s="702">
        <v>-37.532545312837001</v>
      </c>
      <c r="K213" s="705">
        <v>0.25194194689900001</v>
      </c>
    </row>
    <row r="214" spans="1:11" ht="14.4" customHeight="1" thickBot="1" x14ac:dyDescent="0.35">
      <c r="A214" s="722" t="s">
        <v>534</v>
      </c>
      <c r="B214" s="706">
        <v>81.315325250642005</v>
      </c>
      <c r="C214" s="706">
        <v>105.38361999999999</v>
      </c>
      <c r="D214" s="707">
        <v>24.068294749357001</v>
      </c>
      <c r="E214" s="713">
        <v>1.2959871915300001</v>
      </c>
      <c r="F214" s="706">
        <v>110.788652388679</v>
      </c>
      <c r="G214" s="707">
        <v>46.161938495282001</v>
      </c>
      <c r="H214" s="709">
        <v>4.2725600000000004</v>
      </c>
      <c r="I214" s="706">
        <v>33.805660000000003</v>
      </c>
      <c r="J214" s="707">
        <v>-12.356278495282</v>
      </c>
      <c r="K214" s="714">
        <v>0.30513648528999998</v>
      </c>
    </row>
    <row r="215" spans="1:11" ht="14.4" customHeight="1" thickBot="1" x14ac:dyDescent="0.35">
      <c r="A215" s="723" t="s">
        <v>535</v>
      </c>
      <c r="B215" s="701">
        <v>64.388443691769993</v>
      </c>
      <c r="C215" s="701">
        <v>85.941999999999993</v>
      </c>
      <c r="D215" s="702">
        <v>21.55355630823</v>
      </c>
      <c r="E215" s="703">
        <v>1.3347426195200001</v>
      </c>
      <c r="F215" s="701">
        <v>90.743021187750998</v>
      </c>
      <c r="G215" s="702">
        <v>37.809592161563003</v>
      </c>
      <c r="H215" s="704">
        <v>1.85</v>
      </c>
      <c r="I215" s="701">
        <v>25.9</v>
      </c>
      <c r="J215" s="702">
        <v>-11.909592161562999</v>
      </c>
      <c r="K215" s="705">
        <v>0.28542139837300001</v>
      </c>
    </row>
    <row r="216" spans="1:11" ht="14.4" customHeight="1" thickBot="1" x14ac:dyDescent="0.35">
      <c r="A216" s="723" t="s">
        <v>536</v>
      </c>
      <c r="B216" s="701">
        <v>0.14048861040499999</v>
      </c>
      <c r="C216" s="701">
        <v>2.7336</v>
      </c>
      <c r="D216" s="702">
        <v>2.5931113895940001</v>
      </c>
      <c r="E216" s="703">
        <v>19.457805099765999</v>
      </c>
      <c r="F216" s="701">
        <v>0</v>
      </c>
      <c r="G216" s="702">
        <v>0</v>
      </c>
      <c r="H216" s="704">
        <v>0.76439999999999997</v>
      </c>
      <c r="I216" s="701">
        <v>0.76439999999999997</v>
      </c>
      <c r="J216" s="702">
        <v>0.76439999999999997</v>
      </c>
      <c r="K216" s="712" t="s">
        <v>345</v>
      </c>
    </row>
    <row r="217" spans="1:11" ht="14.4" customHeight="1" thickBot="1" x14ac:dyDescent="0.35">
      <c r="A217" s="723" t="s">
        <v>537</v>
      </c>
      <c r="B217" s="701">
        <v>16.786392948467</v>
      </c>
      <c r="C217" s="701">
        <v>16.708020000000001</v>
      </c>
      <c r="D217" s="702">
        <v>-7.8372948467000006E-2</v>
      </c>
      <c r="E217" s="703">
        <v>0.99533116204799998</v>
      </c>
      <c r="F217" s="701">
        <v>20.045631200927001</v>
      </c>
      <c r="G217" s="702">
        <v>8.3523463337189998</v>
      </c>
      <c r="H217" s="704">
        <v>1.6581600000000001</v>
      </c>
      <c r="I217" s="701">
        <v>7.1412599999999999</v>
      </c>
      <c r="J217" s="702">
        <v>-1.2110863337190001</v>
      </c>
      <c r="K217" s="705">
        <v>0.35625019379099998</v>
      </c>
    </row>
    <row r="218" spans="1:11" ht="14.4" customHeight="1" thickBot="1" x14ac:dyDescent="0.35">
      <c r="A218" s="722" t="s">
        <v>538</v>
      </c>
      <c r="B218" s="706">
        <v>446.02840181558599</v>
      </c>
      <c r="C218" s="706">
        <v>467.32826</v>
      </c>
      <c r="D218" s="707">
        <v>21.299858184413999</v>
      </c>
      <c r="E218" s="713">
        <v>1.0477544884979999</v>
      </c>
      <c r="F218" s="706">
        <v>411.67419053307998</v>
      </c>
      <c r="G218" s="707">
        <v>171.53091272211699</v>
      </c>
      <c r="H218" s="709">
        <v>37.109110000000001</v>
      </c>
      <c r="I218" s="706">
        <v>187.33838</v>
      </c>
      <c r="J218" s="707">
        <v>15.807467277882999</v>
      </c>
      <c r="K218" s="714">
        <v>0.45506467081899998</v>
      </c>
    </row>
    <row r="219" spans="1:11" ht="14.4" customHeight="1" thickBot="1" x14ac:dyDescent="0.35">
      <c r="A219" s="723" t="s">
        <v>539</v>
      </c>
      <c r="B219" s="701">
        <v>446.02840181558599</v>
      </c>
      <c r="C219" s="701">
        <v>467.32826</v>
      </c>
      <c r="D219" s="702">
        <v>21.299858184413999</v>
      </c>
      <c r="E219" s="703">
        <v>1.0477544884979999</v>
      </c>
      <c r="F219" s="701">
        <v>411.67419053307998</v>
      </c>
      <c r="G219" s="702">
        <v>171.53091272211699</v>
      </c>
      <c r="H219" s="704">
        <v>37.109110000000001</v>
      </c>
      <c r="I219" s="701">
        <v>187.33838</v>
      </c>
      <c r="J219" s="702">
        <v>15.807467277882999</v>
      </c>
      <c r="K219" s="705">
        <v>0.45506467081899998</v>
      </c>
    </row>
    <row r="220" spans="1:11" ht="14.4" customHeight="1" thickBot="1" x14ac:dyDescent="0.35">
      <c r="A220" s="722" t="s">
        <v>540</v>
      </c>
      <c r="B220" s="706">
        <v>0</v>
      </c>
      <c r="C220" s="706">
        <v>4.3710000000000004</v>
      </c>
      <c r="D220" s="707">
        <v>4.3710000000000004</v>
      </c>
      <c r="E220" s="708" t="s">
        <v>345</v>
      </c>
      <c r="F220" s="706">
        <v>0</v>
      </c>
      <c r="G220" s="707">
        <v>0</v>
      </c>
      <c r="H220" s="709">
        <v>0.34699999999999998</v>
      </c>
      <c r="I220" s="706">
        <v>1.7070000000000001</v>
      </c>
      <c r="J220" s="707">
        <v>1.7070000000000001</v>
      </c>
      <c r="K220" s="710" t="s">
        <v>345</v>
      </c>
    </row>
    <row r="221" spans="1:11" ht="14.4" customHeight="1" thickBot="1" x14ac:dyDescent="0.35">
      <c r="A221" s="723" t="s">
        <v>541</v>
      </c>
      <c r="B221" s="701">
        <v>0</v>
      </c>
      <c r="C221" s="701">
        <v>4.3710000000000004</v>
      </c>
      <c r="D221" s="702">
        <v>4.3710000000000004</v>
      </c>
      <c r="E221" s="711" t="s">
        <v>345</v>
      </c>
      <c r="F221" s="701">
        <v>0</v>
      </c>
      <c r="G221" s="702">
        <v>0</v>
      </c>
      <c r="H221" s="704">
        <v>0.34699999999999998</v>
      </c>
      <c r="I221" s="701">
        <v>1.7070000000000001</v>
      </c>
      <c r="J221" s="702">
        <v>1.7070000000000001</v>
      </c>
      <c r="K221" s="712" t="s">
        <v>345</v>
      </c>
    </row>
    <row r="222" spans="1:11" ht="14.4" customHeight="1" thickBot="1" x14ac:dyDescent="0.35">
      <c r="A222" s="722" t="s">
        <v>542</v>
      </c>
      <c r="B222" s="706">
        <v>1187.46147059298</v>
      </c>
      <c r="C222" s="706">
        <v>1217.76252</v>
      </c>
      <c r="D222" s="707">
        <v>30.301049407021999</v>
      </c>
      <c r="E222" s="713">
        <v>1.025517501121</v>
      </c>
      <c r="F222" s="706">
        <v>1497.8899261716699</v>
      </c>
      <c r="G222" s="707">
        <v>624.12080257153104</v>
      </c>
      <c r="H222" s="709">
        <v>93.970320000000001</v>
      </c>
      <c r="I222" s="706">
        <v>459.53897000000001</v>
      </c>
      <c r="J222" s="707">
        <v>-164.58183257153101</v>
      </c>
      <c r="K222" s="714">
        <v>0.30679088093899998</v>
      </c>
    </row>
    <row r="223" spans="1:11" ht="14.4" customHeight="1" thickBot="1" x14ac:dyDescent="0.35">
      <c r="A223" s="723" t="s">
        <v>543</v>
      </c>
      <c r="B223" s="701">
        <v>1187.46147059298</v>
      </c>
      <c r="C223" s="701">
        <v>1217.76252</v>
      </c>
      <c r="D223" s="702">
        <v>30.301049407021999</v>
      </c>
      <c r="E223" s="703">
        <v>1.025517501121</v>
      </c>
      <c r="F223" s="701">
        <v>1497.8899261716699</v>
      </c>
      <c r="G223" s="702">
        <v>624.12080257153104</v>
      </c>
      <c r="H223" s="704">
        <v>93.970320000000001</v>
      </c>
      <c r="I223" s="701">
        <v>459.53897000000001</v>
      </c>
      <c r="J223" s="702">
        <v>-164.58183257153101</v>
      </c>
      <c r="K223" s="705">
        <v>0.30679088093899998</v>
      </c>
    </row>
    <row r="224" spans="1:11" ht="14.4" customHeight="1" thickBot="1" x14ac:dyDescent="0.35">
      <c r="A224" s="722" t="s">
        <v>544</v>
      </c>
      <c r="B224" s="706">
        <v>0</v>
      </c>
      <c r="C224" s="706">
        <v>192.07849999999999</v>
      </c>
      <c r="D224" s="707">
        <v>192.07849999999999</v>
      </c>
      <c r="E224" s="708" t="s">
        <v>345</v>
      </c>
      <c r="F224" s="706">
        <v>0</v>
      </c>
      <c r="G224" s="707">
        <v>0</v>
      </c>
      <c r="H224" s="709">
        <v>16.358650000000001</v>
      </c>
      <c r="I224" s="706">
        <v>112.66928</v>
      </c>
      <c r="J224" s="707">
        <v>112.66928</v>
      </c>
      <c r="K224" s="710" t="s">
        <v>345</v>
      </c>
    </row>
    <row r="225" spans="1:11" ht="14.4" customHeight="1" thickBot="1" x14ac:dyDescent="0.35">
      <c r="A225" s="723" t="s">
        <v>545</v>
      </c>
      <c r="B225" s="701">
        <v>0</v>
      </c>
      <c r="C225" s="701">
        <v>192.07849999999999</v>
      </c>
      <c r="D225" s="702">
        <v>192.07849999999999</v>
      </c>
      <c r="E225" s="711" t="s">
        <v>345</v>
      </c>
      <c r="F225" s="701">
        <v>0</v>
      </c>
      <c r="G225" s="702">
        <v>0</v>
      </c>
      <c r="H225" s="704">
        <v>16.358650000000001</v>
      </c>
      <c r="I225" s="701">
        <v>112.66928</v>
      </c>
      <c r="J225" s="702">
        <v>112.66928</v>
      </c>
      <c r="K225" s="712" t="s">
        <v>345</v>
      </c>
    </row>
    <row r="226" spans="1:11" ht="14.4" customHeight="1" thickBot="1" x14ac:dyDescent="0.35">
      <c r="A226" s="722" t="s">
        <v>546</v>
      </c>
      <c r="B226" s="706">
        <v>4212.4223856602202</v>
      </c>
      <c r="C226" s="706">
        <v>5074.1248699999996</v>
      </c>
      <c r="D226" s="707">
        <v>861.70248433978395</v>
      </c>
      <c r="E226" s="713">
        <v>1.204562222267</v>
      </c>
      <c r="F226" s="706">
        <v>5109.4553132268202</v>
      </c>
      <c r="G226" s="707">
        <v>2128.9397138445102</v>
      </c>
      <c r="H226" s="709">
        <v>409.45636000000002</v>
      </c>
      <c r="I226" s="706">
        <v>2195.3143399999999</v>
      </c>
      <c r="J226" s="707">
        <v>66.374626155488997</v>
      </c>
      <c r="K226" s="714">
        <v>0.42965721498999998</v>
      </c>
    </row>
    <row r="227" spans="1:11" ht="14.4" customHeight="1" thickBot="1" x14ac:dyDescent="0.35">
      <c r="A227" s="723" t="s">
        <v>547</v>
      </c>
      <c r="B227" s="701">
        <v>4212.4223856602202</v>
      </c>
      <c r="C227" s="701">
        <v>5074.1248699999996</v>
      </c>
      <c r="D227" s="702">
        <v>861.70248433978395</v>
      </c>
      <c r="E227" s="703">
        <v>1.204562222267</v>
      </c>
      <c r="F227" s="701">
        <v>5109.4553132268202</v>
      </c>
      <c r="G227" s="702">
        <v>2128.9397138445102</v>
      </c>
      <c r="H227" s="704">
        <v>409.45636000000002</v>
      </c>
      <c r="I227" s="701">
        <v>2195.3143399999999</v>
      </c>
      <c r="J227" s="702">
        <v>66.374626155488997</v>
      </c>
      <c r="K227" s="705">
        <v>0.42965721498999998</v>
      </c>
    </row>
    <row r="228" spans="1:11" ht="14.4" customHeight="1" thickBot="1" x14ac:dyDescent="0.35">
      <c r="A228" s="719" t="s">
        <v>548</v>
      </c>
      <c r="B228" s="701">
        <v>0</v>
      </c>
      <c r="C228" s="701">
        <v>18.091419999999999</v>
      </c>
      <c r="D228" s="702">
        <v>18.091419999999999</v>
      </c>
      <c r="E228" s="711" t="s">
        <v>345</v>
      </c>
      <c r="F228" s="701">
        <v>0</v>
      </c>
      <c r="G228" s="702">
        <v>0</v>
      </c>
      <c r="H228" s="704">
        <v>1.1693199999999999</v>
      </c>
      <c r="I228" s="701">
        <v>6.6916000000000002</v>
      </c>
      <c r="J228" s="702">
        <v>6.6916000000000002</v>
      </c>
      <c r="K228" s="712" t="s">
        <v>329</v>
      </c>
    </row>
    <row r="229" spans="1:11" ht="14.4" customHeight="1" thickBot="1" x14ac:dyDescent="0.35">
      <c r="A229" s="724" t="s">
        <v>549</v>
      </c>
      <c r="B229" s="706">
        <v>0</v>
      </c>
      <c r="C229" s="706">
        <v>18.091419999999999</v>
      </c>
      <c r="D229" s="707">
        <v>18.091419999999999</v>
      </c>
      <c r="E229" s="708" t="s">
        <v>345</v>
      </c>
      <c r="F229" s="706">
        <v>0</v>
      </c>
      <c r="G229" s="707">
        <v>0</v>
      </c>
      <c r="H229" s="709">
        <v>1.1693199999999999</v>
      </c>
      <c r="I229" s="706">
        <v>6.6916000000000002</v>
      </c>
      <c r="J229" s="707">
        <v>6.6916000000000002</v>
      </c>
      <c r="K229" s="710" t="s">
        <v>329</v>
      </c>
    </row>
    <row r="230" spans="1:11" ht="14.4" customHeight="1" thickBot="1" x14ac:dyDescent="0.35">
      <c r="A230" s="726" t="s">
        <v>550</v>
      </c>
      <c r="B230" s="706">
        <v>0</v>
      </c>
      <c r="C230" s="706">
        <v>18.091419999999999</v>
      </c>
      <c r="D230" s="707">
        <v>18.091419999999999</v>
      </c>
      <c r="E230" s="708" t="s">
        <v>345</v>
      </c>
      <c r="F230" s="706">
        <v>0</v>
      </c>
      <c r="G230" s="707">
        <v>0</v>
      </c>
      <c r="H230" s="709">
        <v>1.1693199999999999</v>
      </c>
      <c r="I230" s="706">
        <v>6.6916000000000002</v>
      </c>
      <c r="J230" s="707">
        <v>6.6916000000000002</v>
      </c>
      <c r="K230" s="710" t="s">
        <v>329</v>
      </c>
    </row>
    <row r="231" spans="1:11" ht="14.4" customHeight="1" thickBot="1" x14ac:dyDescent="0.35">
      <c r="A231" s="722" t="s">
        <v>551</v>
      </c>
      <c r="B231" s="706">
        <v>0</v>
      </c>
      <c r="C231" s="706">
        <v>18.091419999999999</v>
      </c>
      <c r="D231" s="707">
        <v>18.091419999999999</v>
      </c>
      <c r="E231" s="708" t="s">
        <v>345</v>
      </c>
      <c r="F231" s="706">
        <v>0</v>
      </c>
      <c r="G231" s="707">
        <v>0</v>
      </c>
      <c r="H231" s="709">
        <v>1.1693199999999999</v>
      </c>
      <c r="I231" s="706">
        <v>6.6916000000000002</v>
      </c>
      <c r="J231" s="707">
        <v>6.6916000000000002</v>
      </c>
      <c r="K231" s="710" t="s">
        <v>345</v>
      </c>
    </row>
    <row r="232" spans="1:11" ht="14.4" customHeight="1" thickBot="1" x14ac:dyDescent="0.35">
      <c r="A232" s="723" t="s">
        <v>552</v>
      </c>
      <c r="B232" s="701">
        <v>0</v>
      </c>
      <c r="C232" s="701">
        <v>8.06602</v>
      </c>
      <c r="D232" s="702">
        <v>8.06602</v>
      </c>
      <c r="E232" s="711" t="s">
        <v>345</v>
      </c>
      <c r="F232" s="701">
        <v>0</v>
      </c>
      <c r="G232" s="702">
        <v>0</v>
      </c>
      <c r="H232" s="704">
        <v>1.1693199999999999</v>
      </c>
      <c r="I232" s="701">
        <v>6.6916000000000002</v>
      </c>
      <c r="J232" s="702">
        <v>6.6916000000000002</v>
      </c>
      <c r="K232" s="712" t="s">
        <v>345</v>
      </c>
    </row>
    <row r="233" spans="1:11" ht="14.4" customHeight="1" thickBot="1" x14ac:dyDescent="0.35">
      <c r="A233" s="723" t="s">
        <v>553</v>
      </c>
      <c r="B233" s="701">
        <v>0</v>
      </c>
      <c r="C233" s="701">
        <v>10.025399999999999</v>
      </c>
      <c r="D233" s="702">
        <v>10.025399999999999</v>
      </c>
      <c r="E233" s="711" t="s">
        <v>345</v>
      </c>
      <c r="F233" s="701">
        <v>0</v>
      </c>
      <c r="G233" s="702">
        <v>0</v>
      </c>
      <c r="H233" s="704">
        <v>0</v>
      </c>
      <c r="I233" s="701">
        <v>0</v>
      </c>
      <c r="J233" s="702">
        <v>0</v>
      </c>
      <c r="K233" s="705">
        <v>5</v>
      </c>
    </row>
    <row r="234" spans="1:11" ht="14.4" customHeight="1" thickBot="1" x14ac:dyDescent="0.35">
      <c r="A234" s="727"/>
      <c r="B234" s="701">
        <v>-7108.3099449241499</v>
      </c>
      <c r="C234" s="701">
        <v>-15055.52267</v>
      </c>
      <c r="D234" s="702">
        <v>-7947.2127250758303</v>
      </c>
      <c r="E234" s="703">
        <v>2.1180171920820001</v>
      </c>
      <c r="F234" s="701">
        <v>-16263.231797603001</v>
      </c>
      <c r="G234" s="702">
        <v>-6776.3465823345996</v>
      </c>
      <c r="H234" s="704">
        <v>-517.14020000000005</v>
      </c>
      <c r="I234" s="701">
        <v>-3628.83873000004</v>
      </c>
      <c r="J234" s="702">
        <v>3147.5078523345601</v>
      </c>
      <c r="K234" s="705">
        <v>0.22313146459200001</v>
      </c>
    </row>
    <row r="235" spans="1:11" ht="14.4" customHeight="1" thickBot="1" x14ac:dyDescent="0.35">
      <c r="A235" s="728" t="s">
        <v>66</v>
      </c>
      <c r="B235" s="715">
        <v>-7108.3099449241499</v>
      </c>
      <c r="C235" s="715">
        <v>-15055.52267</v>
      </c>
      <c r="D235" s="716">
        <v>-7947.2127250758303</v>
      </c>
      <c r="E235" s="717" t="s">
        <v>345</v>
      </c>
      <c r="F235" s="715">
        <v>-16263.231797603001</v>
      </c>
      <c r="G235" s="716">
        <v>-6776.3465823345896</v>
      </c>
      <c r="H235" s="715">
        <v>-517.14020000000005</v>
      </c>
      <c r="I235" s="715">
        <v>-3628.83873000004</v>
      </c>
      <c r="J235" s="716">
        <v>3147.5078523345601</v>
      </c>
      <c r="K235" s="718">
        <v>0.22313146459200001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554</v>
      </c>
      <c r="B5" s="730" t="s">
        <v>555</v>
      </c>
      <c r="C5" s="731" t="s">
        <v>556</v>
      </c>
      <c r="D5" s="731" t="s">
        <v>556</v>
      </c>
      <c r="E5" s="731"/>
      <c r="F5" s="731" t="s">
        <v>556</v>
      </c>
      <c r="G5" s="731" t="s">
        <v>556</v>
      </c>
      <c r="H5" s="731" t="s">
        <v>556</v>
      </c>
      <c r="I5" s="732" t="s">
        <v>556</v>
      </c>
      <c r="J5" s="733" t="s">
        <v>73</v>
      </c>
    </row>
    <row r="6" spans="1:10" ht="14.4" customHeight="1" x14ac:dyDescent="0.3">
      <c r="A6" s="729" t="s">
        <v>554</v>
      </c>
      <c r="B6" s="730" t="s">
        <v>557</v>
      </c>
      <c r="C6" s="731">
        <v>967.73365000000001</v>
      </c>
      <c r="D6" s="731">
        <v>1135.0394200000003</v>
      </c>
      <c r="E6" s="731"/>
      <c r="F6" s="731">
        <v>1469.7227899999998</v>
      </c>
      <c r="G6" s="731">
        <v>1254.3071171874999</v>
      </c>
      <c r="H6" s="731">
        <v>215.41567281249991</v>
      </c>
      <c r="I6" s="732">
        <v>1.1717407721448003</v>
      </c>
      <c r="J6" s="733" t="s">
        <v>1</v>
      </c>
    </row>
    <row r="7" spans="1:10" ht="14.4" customHeight="1" x14ac:dyDescent="0.3">
      <c r="A7" s="729" t="s">
        <v>554</v>
      </c>
      <c r="B7" s="730" t="s">
        <v>558</v>
      </c>
      <c r="C7" s="731">
        <v>1.23956</v>
      </c>
      <c r="D7" s="731">
        <v>0</v>
      </c>
      <c r="E7" s="731"/>
      <c r="F7" s="731">
        <v>0.29699999999999999</v>
      </c>
      <c r="G7" s="731">
        <v>2.0833332519531251</v>
      </c>
      <c r="H7" s="731">
        <v>-1.7863332519531252</v>
      </c>
      <c r="I7" s="732">
        <v>0.1425600055687502</v>
      </c>
      <c r="J7" s="733" t="s">
        <v>1</v>
      </c>
    </row>
    <row r="8" spans="1:10" ht="14.4" customHeight="1" x14ac:dyDescent="0.3">
      <c r="A8" s="729" t="s">
        <v>554</v>
      </c>
      <c r="B8" s="730" t="s">
        <v>559</v>
      </c>
      <c r="C8" s="731">
        <v>2.3112400000000002</v>
      </c>
      <c r="D8" s="731">
        <v>0</v>
      </c>
      <c r="E8" s="731"/>
      <c r="F8" s="731">
        <v>2.1848100000000001</v>
      </c>
      <c r="G8" s="731">
        <v>2.0833333129882812</v>
      </c>
      <c r="H8" s="731">
        <v>0.10147668701171897</v>
      </c>
      <c r="I8" s="732">
        <v>1.0487088102412971</v>
      </c>
      <c r="J8" s="733" t="s">
        <v>1</v>
      </c>
    </row>
    <row r="9" spans="1:10" ht="14.4" customHeight="1" x14ac:dyDescent="0.3">
      <c r="A9" s="729" t="s">
        <v>554</v>
      </c>
      <c r="B9" s="730" t="s">
        <v>560</v>
      </c>
      <c r="C9" s="731">
        <v>4.8562000000000012</v>
      </c>
      <c r="D9" s="731">
        <v>3.2029299999999998</v>
      </c>
      <c r="E9" s="731"/>
      <c r="F9" s="731">
        <v>3.1477600000000003</v>
      </c>
      <c r="G9" s="731">
        <v>4.166666656494141</v>
      </c>
      <c r="H9" s="731">
        <v>-1.0189066564941407</v>
      </c>
      <c r="I9" s="732">
        <v>0.75546240184439062</v>
      </c>
      <c r="J9" s="733" t="s">
        <v>1</v>
      </c>
    </row>
    <row r="10" spans="1:10" ht="14.4" customHeight="1" x14ac:dyDescent="0.3">
      <c r="A10" s="729" t="s">
        <v>554</v>
      </c>
      <c r="B10" s="730" t="s">
        <v>561</v>
      </c>
      <c r="C10" s="731">
        <v>0</v>
      </c>
      <c r="D10" s="731">
        <v>0.68334000000000006</v>
      </c>
      <c r="E10" s="731"/>
      <c r="F10" s="731">
        <v>0</v>
      </c>
      <c r="G10" s="731">
        <v>0.83333331298828117</v>
      </c>
      <c r="H10" s="731">
        <v>-0.83333331298828117</v>
      </c>
      <c r="I10" s="732">
        <v>0</v>
      </c>
      <c r="J10" s="733" t="s">
        <v>1</v>
      </c>
    </row>
    <row r="11" spans="1:10" ht="14.4" customHeight="1" x14ac:dyDescent="0.3">
      <c r="A11" s="729" t="s">
        <v>554</v>
      </c>
      <c r="B11" s="730" t="s">
        <v>562</v>
      </c>
      <c r="C11" s="731">
        <v>2.0585</v>
      </c>
      <c r="D11" s="731">
        <v>0</v>
      </c>
      <c r="E11" s="731"/>
      <c r="F11" s="731">
        <v>2.0585</v>
      </c>
      <c r="G11" s="731">
        <v>1.2500000457763671</v>
      </c>
      <c r="H11" s="731">
        <v>0.80849995422363286</v>
      </c>
      <c r="I11" s="732">
        <v>1.6467999396923851</v>
      </c>
      <c r="J11" s="733" t="s">
        <v>1</v>
      </c>
    </row>
    <row r="12" spans="1:10" ht="14.4" customHeight="1" x14ac:dyDescent="0.3">
      <c r="A12" s="729" t="s">
        <v>554</v>
      </c>
      <c r="B12" s="730" t="s">
        <v>563</v>
      </c>
      <c r="C12" s="731">
        <v>978.19915000000003</v>
      </c>
      <c r="D12" s="731">
        <v>1138.9256900000003</v>
      </c>
      <c r="E12" s="731"/>
      <c r="F12" s="731">
        <v>1477.41086</v>
      </c>
      <c r="G12" s="731">
        <v>1264.7237837677001</v>
      </c>
      <c r="H12" s="731">
        <v>212.68707623229989</v>
      </c>
      <c r="I12" s="732">
        <v>1.1681687961925491</v>
      </c>
      <c r="J12" s="733" t="s">
        <v>564</v>
      </c>
    </row>
    <row r="14" spans="1:10" ht="14.4" customHeight="1" x14ac:dyDescent="0.3">
      <c r="A14" s="729" t="s">
        <v>554</v>
      </c>
      <c r="B14" s="730" t="s">
        <v>555</v>
      </c>
      <c r="C14" s="731" t="s">
        <v>556</v>
      </c>
      <c r="D14" s="731" t="s">
        <v>556</v>
      </c>
      <c r="E14" s="731"/>
      <c r="F14" s="731" t="s">
        <v>556</v>
      </c>
      <c r="G14" s="731" t="s">
        <v>556</v>
      </c>
      <c r="H14" s="731" t="s">
        <v>556</v>
      </c>
      <c r="I14" s="732" t="s">
        <v>556</v>
      </c>
      <c r="J14" s="733" t="s">
        <v>73</v>
      </c>
    </row>
    <row r="15" spans="1:10" ht="14.4" customHeight="1" x14ac:dyDescent="0.3">
      <c r="A15" s="729" t="s">
        <v>565</v>
      </c>
      <c r="B15" s="730" t="s">
        <v>566</v>
      </c>
      <c r="C15" s="731" t="s">
        <v>556</v>
      </c>
      <c r="D15" s="731" t="s">
        <v>556</v>
      </c>
      <c r="E15" s="731"/>
      <c r="F15" s="731" t="s">
        <v>556</v>
      </c>
      <c r="G15" s="731" t="s">
        <v>556</v>
      </c>
      <c r="H15" s="731" t="s">
        <v>556</v>
      </c>
      <c r="I15" s="732" t="s">
        <v>556</v>
      </c>
      <c r="J15" s="733" t="s">
        <v>0</v>
      </c>
    </row>
    <row r="16" spans="1:10" ht="14.4" customHeight="1" x14ac:dyDescent="0.3">
      <c r="A16" s="729" t="s">
        <v>565</v>
      </c>
      <c r="B16" s="730" t="s">
        <v>557</v>
      </c>
      <c r="C16" s="731">
        <v>87.013420000000011</v>
      </c>
      <c r="D16" s="731">
        <v>83.588679999999982</v>
      </c>
      <c r="E16" s="731"/>
      <c r="F16" s="731">
        <v>91.231929999999963</v>
      </c>
      <c r="G16" s="731">
        <v>110</v>
      </c>
      <c r="H16" s="731">
        <v>-18.768070000000037</v>
      </c>
      <c r="I16" s="732">
        <v>0.82938118181818143</v>
      </c>
      <c r="J16" s="733" t="s">
        <v>1</v>
      </c>
    </row>
    <row r="17" spans="1:10" ht="14.4" customHeight="1" x14ac:dyDescent="0.3">
      <c r="A17" s="729" t="s">
        <v>565</v>
      </c>
      <c r="B17" s="730" t="s">
        <v>558</v>
      </c>
      <c r="C17" s="731">
        <v>1.23956</v>
      </c>
      <c r="D17" s="731">
        <v>0</v>
      </c>
      <c r="E17" s="731"/>
      <c r="F17" s="731">
        <v>0.29699999999999999</v>
      </c>
      <c r="G17" s="731">
        <v>2</v>
      </c>
      <c r="H17" s="731">
        <v>-1.7030000000000001</v>
      </c>
      <c r="I17" s="732">
        <v>0.14849999999999999</v>
      </c>
      <c r="J17" s="733" t="s">
        <v>1</v>
      </c>
    </row>
    <row r="18" spans="1:10" ht="14.4" customHeight="1" x14ac:dyDescent="0.3">
      <c r="A18" s="729" t="s">
        <v>565</v>
      </c>
      <c r="B18" s="730" t="s">
        <v>559</v>
      </c>
      <c r="C18" s="731">
        <v>1.36819</v>
      </c>
      <c r="D18" s="731">
        <v>0</v>
      </c>
      <c r="E18" s="731"/>
      <c r="F18" s="731">
        <v>0.14549999999999999</v>
      </c>
      <c r="G18" s="731">
        <v>1</v>
      </c>
      <c r="H18" s="731">
        <v>-0.85450000000000004</v>
      </c>
      <c r="I18" s="732">
        <v>0.14549999999999999</v>
      </c>
      <c r="J18" s="733" t="s">
        <v>1</v>
      </c>
    </row>
    <row r="19" spans="1:10" ht="14.4" customHeight="1" x14ac:dyDescent="0.3">
      <c r="A19" s="729" t="s">
        <v>565</v>
      </c>
      <c r="B19" s="730" t="s">
        <v>560</v>
      </c>
      <c r="C19" s="731">
        <v>2.9623000000000004</v>
      </c>
      <c r="D19" s="731">
        <v>1.10379</v>
      </c>
      <c r="E19" s="731"/>
      <c r="F19" s="731">
        <v>2.1021400000000003</v>
      </c>
      <c r="G19" s="731">
        <v>2</v>
      </c>
      <c r="H19" s="731">
        <v>0.10214000000000034</v>
      </c>
      <c r="I19" s="732">
        <v>1.0510700000000002</v>
      </c>
      <c r="J19" s="733" t="s">
        <v>1</v>
      </c>
    </row>
    <row r="20" spans="1:10" ht="14.4" customHeight="1" x14ac:dyDescent="0.3">
      <c r="A20" s="729" t="s">
        <v>565</v>
      </c>
      <c r="B20" s="730" t="s">
        <v>561</v>
      </c>
      <c r="C20" s="731">
        <v>0</v>
      </c>
      <c r="D20" s="731">
        <v>0.10732999999999999</v>
      </c>
      <c r="E20" s="731"/>
      <c r="F20" s="731">
        <v>0</v>
      </c>
      <c r="G20" s="731">
        <v>0</v>
      </c>
      <c r="H20" s="731">
        <v>0</v>
      </c>
      <c r="I20" s="732" t="s">
        <v>556</v>
      </c>
      <c r="J20" s="733" t="s">
        <v>1</v>
      </c>
    </row>
    <row r="21" spans="1:10" ht="14.4" customHeight="1" x14ac:dyDescent="0.3">
      <c r="A21" s="729" t="s">
        <v>565</v>
      </c>
      <c r="B21" s="730" t="s">
        <v>562</v>
      </c>
      <c r="C21" s="731">
        <v>1.02925</v>
      </c>
      <c r="D21" s="731">
        <v>0</v>
      </c>
      <c r="E21" s="731"/>
      <c r="F21" s="731">
        <v>1.02925</v>
      </c>
      <c r="G21" s="731">
        <v>0</v>
      </c>
      <c r="H21" s="731">
        <v>1.02925</v>
      </c>
      <c r="I21" s="732" t="s">
        <v>556</v>
      </c>
      <c r="J21" s="733" t="s">
        <v>1</v>
      </c>
    </row>
    <row r="22" spans="1:10" ht="14.4" customHeight="1" x14ac:dyDescent="0.3">
      <c r="A22" s="729" t="s">
        <v>565</v>
      </c>
      <c r="B22" s="730" t="s">
        <v>567</v>
      </c>
      <c r="C22" s="731">
        <v>93.61272000000001</v>
      </c>
      <c r="D22" s="731">
        <v>84.799799999999991</v>
      </c>
      <c r="E22" s="731"/>
      <c r="F22" s="731">
        <v>94.805819999999969</v>
      </c>
      <c r="G22" s="731">
        <v>115</v>
      </c>
      <c r="H22" s="731">
        <v>-20.194180000000031</v>
      </c>
      <c r="I22" s="732">
        <v>0.82439843478260844</v>
      </c>
      <c r="J22" s="733" t="s">
        <v>568</v>
      </c>
    </row>
    <row r="23" spans="1:10" ht="14.4" customHeight="1" x14ac:dyDescent="0.3">
      <c r="A23" s="729" t="s">
        <v>556</v>
      </c>
      <c r="B23" s="730" t="s">
        <v>556</v>
      </c>
      <c r="C23" s="731" t="s">
        <v>556</v>
      </c>
      <c r="D23" s="731" t="s">
        <v>556</v>
      </c>
      <c r="E23" s="731"/>
      <c r="F23" s="731" t="s">
        <v>556</v>
      </c>
      <c r="G23" s="731" t="s">
        <v>556</v>
      </c>
      <c r="H23" s="731" t="s">
        <v>556</v>
      </c>
      <c r="I23" s="732" t="s">
        <v>556</v>
      </c>
      <c r="J23" s="733" t="s">
        <v>569</v>
      </c>
    </row>
    <row r="24" spans="1:10" ht="14.4" customHeight="1" x14ac:dyDescent="0.3">
      <c r="A24" s="729" t="s">
        <v>570</v>
      </c>
      <c r="B24" s="730" t="s">
        <v>571</v>
      </c>
      <c r="C24" s="731" t="s">
        <v>556</v>
      </c>
      <c r="D24" s="731" t="s">
        <v>556</v>
      </c>
      <c r="E24" s="731"/>
      <c r="F24" s="731" t="s">
        <v>556</v>
      </c>
      <c r="G24" s="731" t="s">
        <v>556</v>
      </c>
      <c r="H24" s="731" t="s">
        <v>556</v>
      </c>
      <c r="I24" s="732" t="s">
        <v>556</v>
      </c>
      <c r="J24" s="733" t="s">
        <v>0</v>
      </c>
    </row>
    <row r="25" spans="1:10" ht="14.4" customHeight="1" x14ac:dyDescent="0.3">
      <c r="A25" s="729" t="s">
        <v>570</v>
      </c>
      <c r="B25" s="730" t="s">
        <v>557</v>
      </c>
      <c r="C25" s="731">
        <v>41.030190000000005</v>
      </c>
      <c r="D25" s="731">
        <v>43.433739999999993</v>
      </c>
      <c r="E25" s="731"/>
      <c r="F25" s="731">
        <v>48.925649999999997</v>
      </c>
      <c r="G25" s="731">
        <v>70</v>
      </c>
      <c r="H25" s="731">
        <v>-21.074350000000003</v>
      </c>
      <c r="I25" s="732">
        <v>0.69893785714285706</v>
      </c>
      <c r="J25" s="733" t="s">
        <v>1</v>
      </c>
    </row>
    <row r="26" spans="1:10" ht="14.4" customHeight="1" x14ac:dyDescent="0.3">
      <c r="A26" s="729" t="s">
        <v>570</v>
      </c>
      <c r="B26" s="730" t="s">
        <v>559</v>
      </c>
      <c r="C26" s="731">
        <v>0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556</v>
      </c>
      <c r="J26" s="733" t="s">
        <v>1</v>
      </c>
    </row>
    <row r="27" spans="1:10" ht="14.4" customHeight="1" x14ac:dyDescent="0.3">
      <c r="A27" s="729" t="s">
        <v>570</v>
      </c>
      <c r="B27" s="730" t="s">
        <v>560</v>
      </c>
      <c r="C27" s="731">
        <v>0</v>
      </c>
      <c r="D27" s="731">
        <v>0.49206</v>
      </c>
      <c r="E27" s="731"/>
      <c r="F27" s="731">
        <v>0.13123000000000001</v>
      </c>
      <c r="G27" s="731">
        <v>0</v>
      </c>
      <c r="H27" s="731">
        <v>0.13123000000000001</v>
      </c>
      <c r="I27" s="732" t="s">
        <v>556</v>
      </c>
      <c r="J27" s="733" t="s">
        <v>1</v>
      </c>
    </row>
    <row r="28" spans="1:10" ht="14.4" customHeight="1" x14ac:dyDescent="0.3">
      <c r="A28" s="729" t="s">
        <v>570</v>
      </c>
      <c r="B28" s="730" t="s">
        <v>562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556</v>
      </c>
      <c r="J28" s="733" t="s">
        <v>1</v>
      </c>
    </row>
    <row r="29" spans="1:10" ht="14.4" customHeight="1" x14ac:dyDescent="0.3">
      <c r="A29" s="729" t="s">
        <v>570</v>
      </c>
      <c r="B29" s="730" t="s">
        <v>572</v>
      </c>
      <c r="C29" s="731">
        <v>41.030190000000005</v>
      </c>
      <c r="D29" s="731">
        <v>43.925799999999995</v>
      </c>
      <c r="E29" s="731"/>
      <c r="F29" s="731">
        <v>49.05688</v>
      </c>
      <c r="G29" s="731">
        <v>70</v>
      </c>
      <c r="H29" s="731">
        <v>-20.94312</v>
      </c>
      <c r="I29" s="732">
        <v>0.70081257142857145</v>
      </c>
      <c r="J29" s="733" t="s">
        <v>568</v>
      </c>
    </row>
    <row r="30" spans="1:10" ht="14.4" customHeight="1" x14ac:dyDescent="0.3">
      <c r="A30" s="729" t="s">
        <v>556</v>
      </c>
      <c r="B30" s="730" t="s">
        <v>556</v>
      </c>
      <c r="C30" s="731" t="s">
        <v>556</v>
      </c>
      <c r="D30" s="731" t="s">
        <v>556</v>
      </c>
      <c r="E30" s="731"/>
      <c r="F30" s="731" t="s">
        <v>556</v>
      </c>
      <c r="G30" s="731" t="s">
        <v>556</v>
      </c>
      <c r="H30" s="731" t="s">
        <v>556</v>
      </c>
      <c r="I30" s="732" t="s">
        <v>556</v>
      </c>
      <c r="J30" s="733" t="s">
        <v>569</v>
      </c>
    </row>
    <row r="31" spans="1:10" ht="14.4" customHeight="1" x14ac:dyDescent="0.3">
      <c r="A31" s="729" t="s">
        <v>573</v>
      </c>
      <c r="B31" s="730" t="s">
        <v>574</v>
      </c>
      <c r="C31" s="731" t="s">
        <v>556</v>
      </c>
      <c r="D31" s="731" t="s">
        <v>556</v>
      </c>
      <c r="E31" s="731"/>
      <c r="F31" s="731" t="s">
        <v>556</v>
      </c>
      <c r="G31" s="731" t="s">
        <v>556</v>
      </c>
      <c r="H31" s="731" t="s">
        <v>556</v>
      </c>
      <c r="I31" s="732" t="s">
        <v>556</v>
      </c>
      <c r="J31" s="733" t="s">
        <v>0</v>
      </c>
    </row>
    <row r="32" spans="1:10" ht="14.4" customHeight="1" x14ac:dyDescent="0.3">
      <c r="A32" s="729" t="s">
        <v>573</v>
      </c>
      <c r="B32" s="730" t="s">
        <v>557</v>
      </c>
      <c r="C32" s="731">
        <v>127.49853000000003</v>
      </c>
      <c r="D32" s="731">
        <v>126.72070000000002</v>
      </c>
      <c r="E32" s="731"/>
      <c r="F32" s="731">
        <v>158.05049000000002</v>
      </c>
      <c r="G32" s="731">
        <v>158</v>
      </c>
      <c r="H32" s="731">
        <v>5.0490000000024793E-2</v>
      </c>
      <c r="I32" s="732">
        <v>1.0003195569620256</v>
      </c>
      <c r="J32" s="733" t="s">
        <v>1</v>
      </c>
    </row>
    <row r="33" spans="1:10" ht="14.4" customHeight="1" x14ac:dyDescent="0.3">
      <c r="A33" s="729" t="s">
        <v>573</v>
      </c>
      <c r="B33" s="730" t="s">
        <v>559</v>
      </c>
      <c r="C33" s="731">
        <v>0.94305000000000005</v>
      </c>
      <c r="D33" s="731">
        <v>0</v>
      </c>
      <c r="E33" s="731"/>
      <c r="F33" s="731">
        <v>2.03931</v>
      </c>
      <c r="G33" s="731">
        <v>1</v>
      </c>
      <c r="H33" s="731">
        <v>1.03931</v>
      </c>
      <c r="I33" s="732">
        <v>2.03931</v>
      </c>
      <c r="J33" s="733" t="s">
        <v>1</v>
      </c>
    </row>
    <row r="34" spans="1:10" ht="14.4" customHeight="1" x14ac:dyDescent="0.3">
      <c r="A34" s="729" t="s">
        <v>573</v>
      </c>
      <c r="B34" s="730" t="s">
        <v>560</v>
      </c>
      <c r="C34" s="731">
        <v>1.8939000000000004</v>
      </c>
      <c r="D34" s="731">
        <v>1.6070800000000001</v>
      </c>
      <c r="E34" s="731"/>
      <c r="F34" s="731">
        <v>0.91439000000000004</v>
      </c>
      <c r="G34" s="731">
        <v>2</v>
      </c>
      <c r="H34" s="731">
        <v>-1.08561</v>
      </c>
      <c r="I34" s="732">
        <v>0.45719500000000002</v>
      </c>
      <c r="J34" s="733" t="s">
        <v>1</v>
      </c>
    </row>
    <row r="35" spans="1:10" ht="14.4" customHeight="1" x14ac:dyDescent="0.3">
      <c r="A35" s="729" t="s">
        <v>573</v>
      </c>
      <c r="B35" s="730" t="s">
        <v>561</v>
      </c>
      <c r="C35" s="731">
        <v>0</v>
      </c>
      <c r="D35" s="731">
        <v>0.57601000000000002</v>
      </c>
      <c r="E35" s="731"/>
      <c r="F35" s="731">
        <v>0</v>
      </c>
      <c r="G35" s="731">
        <v>0</v>
      </c>
      <c r="H35" s="731">
        <v>0</v>
      </c>
      <c r="I35" s="732" t="s">
        <v>556</v>
      </c>
      <c r="J35" s="733" t="s">
        <v>1</v>
      </c>
    </row>
    <row r="36" spans="1:10" ht="14.4" customHeight="1" x14ac:dyDescent="0.3">
      <c r="A36" s="729" t="s">
        <v>573</v>
      </c>
      <c r="B36" s="730" t="s">
        <v>562</v>
      </c>
      <c r="C36" s="731">
        <v>1.02925</v>
      </c>
      <c r="D36" s="731">
        <v>0</v>
      </c>
      <c r="E36" s="731"/>
      <c r="F36" s="731">
        <v>1.02925</v>
      </c>
      <c r="G36" s="731">
        <v>0</v>
      </c>
      <c r="H36" s="731">
        <v>1.02925</v>
      </c>
      <c r="I36" s="732" t="s">
        <v>556</v>
      </c>
      <c r="J36" s="733" t="s">
        <v>1</v>
      </c>
    </row>
    <row r="37" spans="1:10" ht="14.4" customHeight="1" x14ac:dyDescent="0.3">
      <c r="A37" s="729" t="s">
        <v>573</v>
      </c>
      <c r="B37" s="730" t="s">
        <v>575</v>
      </c>
      <c r="C37" s="731">
        <v>131.36473000000004</v>
      </c>
      <c r="D37" s="731">
        <v>128.90379000000001</v>
      </c>
      <c r="E37" s="731"/>
      <c r="F37" s="731">
        <v>162.03344000000001</v>
      </c>
      <c r="G37" s="731">
        <v>162</v>
      </c>
      <c r="H37" s="731">
        <v>3.3440000000013015E-2</v>
      </c>
      <c r="I37" s="732">
        <v>1.0002064197530864</v>
      </c>
      <c r="J37" s="733" t="s">
        <v>568</v>
      </c>
    </row>
    <row r="38" spans="1:10" ht="14.4" customHeight="1" x14ac:dyDescent="0.3">
      <c r="A38" s="729" t="s">
        <v>556</v>
      </c>
      <c r="B38" s="730" t="s">
        <v>556</v>
      </c>
      <c r="C38" s="731" t="s">
        <v>556</v>
      </c>
      <c r="D38" s="731" t="s">
        <v>556</v>
      </c>
      <c r="E38" s="731"/>
      <c r="F38" s="731" t="s">
        <v>556</v>
      </c>
      <c r="G38" s="731" t="s">
        <v>556</v>
      </c>
      <c r="H38" s="731" t="s">
        <v>556</v>
      </c>
      <c r="I38" s="732" t="s">
        <v>556</v>
      </c>
      <c r="J38" s="733" t="s">
        <v>569</v>
      </c>
    </row>
    <row r="39" spans="1:10" ht="14.4" customHeight="1" x14ac:dyDescent="0.3">
      <c r="A39" s="729" t="s">
        <v>576</v>
      </c>
      <c r="B39" s="730" t="s">
        <v>577</v>
      </c>
      <c r="C39" s="731" t="s">
        <v>556</v>
      </c>
      <c r="D39" s="731" t="s">
        <v>556</v>
      </c>
      <c r="E39" s="731"/>
      <c r="F39" s="731" t="s">
        <v>556</v>
      </c>
      <c r="G39" s="731" t="s">
        <v>556</v>
      </c>
      <c r="H39" s="731" t="s">
        <v>556</v>
      </c>
      <c r="I39" s="732" t="s">
        <v>556</v>
      </c>
      <c r="J39" s="733" t="s">
        <v>0</v>
      </c>
    </row>
    <row r="40" spans="1:10" ht="14.4" customHeight="1" x14ac:dyDescent="0.3">
      <c r="A40" s="729" t="s">
        <v>576</v>
      </c>
      <c r="B40" s="730" t="s">
        <v>557</v>
      </c>
      <c r="C40" s="731">
        <v>653.18193999999994</v>
      </c>
      <c r="D40" s="731">
        <v>805.21487000000013</v>
      </c>
      <c r="E40" s="731"/>
      <c r="F40" s="731">
        <v>1089.1448499999999</v>
      </c>
      <c r="G40" s="731">
        <v>848</v>
      </c>
      <c r="H40" s="731">
        <v>241.14484999999991</v>
      </c>
      <c r="I40" s="732">
        <v>1.2843689268867924</v>
      </c>
      <c r="J40" s="733" t="s">
        <v>1</v>
      </c>
    </row>
    <row r="41" spans="1:10" ht="14.4" customHeight="1" x14ac:dyDescent="0.3">
      <c r="A41" s="729" t="s">
        <v>576</v>
      </c>
      <c r="B41" s="730" t="s">
        <v>562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556</v>
      </c>
      <c r="J41" s="733" t="s">
        <v>1</v>
      </c>
    </row>
    <row r="42" spans="1:10" ht="14.4" customHeight="1" x14ac:dyDescent="0.3">
      <c r="A42" s="729" t="s">
        <v>576</v>
      </c>
      <c r="B42" s="730" t="s">
        <v>578</v>
      </c>
      <c r="C42" s="731">
        <v>653.18193999999994</v>
      </c>
      <c r="D42" s="731">
        <v>805.21487000000013</v>
      </c>
      <c r="E42" s="731"/>
      <c r="F42" s="731">
        <v>1089.1448499999999</v>
      </c>
      <c r="G42" s="731">
        <v>848</v>
      </c>
      <c r="H42" s="731">
        <v>241.14484999999991</v>
      </c>
      <c r="I42" s="732">
        <v>1.2843689268867924</v>
      </c>
      <c r="J42" s="733" t="s">
        <v>568</v>
      </c>
    </row>
    <row r="43" spans="1:10" ht="14.4" customHeight="1" x14ac:dyDescent="0.3">
      <c r="A43" s="729" t="s">
        <v>556</v>
      </c>
      <c r="B43" s="730" t="s">
        <v>556</v>
      </c>
      <c r="C43" s="731" t="s">
        <v>556</v>
      </c>
      <c r="D43" s="731" t="s">
        <v>556</v>
      </c>
      <c r="E43" s="731"/>
      <c r="F43" s="731" t="s">
        <v>556</v>
      </c>
      <c r="G43" s="731" t="s">
        <v>556</v>
      </c>
      <c r="H43" s="731" t="s">
        <v>556</v>
      </c>
      <c r="I43" s="732" t="s">
        <v>556</v>
      </c>
      <c r="J43" s="733" t="s">
        <v>569</v>
      </c>
    </row>
    <row r="44" spans="1:10" ht="14.4" customHeight="1" x14ac:dyDescent="0.3">
      <c r="A44" s="729" t="s">
        <v>579</v>
      </c>
      <c r="B44" s="730" t="s">
        <v>580</v>
      </c>
      <c r="C44" s="731" t="s">
        <v>556</v>
      </c>
      <c r="D44" s="731" t="s">
        <v>556</v>
      </c>
      <c r="E44" s="731"/>
      <c r="F44" s="731" t="s">
        <v>556</v>
      </c>
      <c r="G44" s="731" t="s">
        <v>556</v>
      </c>
      <c r="H44" s="731" t="s">
        <v>556</v>
      </c>
      <c r="I44" s="732" t="s">
        <v>556</v>
      </c>
      <c r="J44" s="733" t="s">
        <v>0</v>
      </c>
    </row>
    <row r="45" spans="1:10" ht="14.4" customHeight="1" x14ac:dyDescent="0.3">
      <c r="A45" s="729" t="s">
        <v>579</v>
      </c>
      <c r="B45" s="730" t="s">
        <v>557</v>
      </c>
      <c r="C45" s="731">
        <v>59.009569999999975</v>
      </c>
      <c r="D45" s="731">
        <v>76.081430000000026</v>
      </c>
      <c r="E45" s="731"/>
      <c r="F45" s="731">
        <v>82.369869999999992</v>
      </c>
      <c r="G45" s="731">
        <v>68</v>
      </c>
      <c r="H45" s="731">
        <v>14.369869999999992</v>
      </c>
      <c r="I45" s="732">
        <v>1.2113216176470587</v>
      </c>
      <c r="J45" s="733" t="s">
        <v>1</v>
      </c>
    </row>
    <row r="46" spans="1:10" ht="14.4" customHeight="1" x14ac:dyDescent="0.3">
      <c r="A46" s="729" t="s">
        <v>579</v>
      </c>
      <c r="B46" s="730" t="s">
        <v>562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556</v>
      </c>
      <c r="J46" s="733" t="s">
        <v>1</v>
      </c>
    </row>
    <row r="47" spans="1:10" ht="14.4" customHeight="1" x14ac:dyDescent="0.3">
      <c r="A47" s="729" t="s">
        <v>579</v>
      </c>
      <c r="B47" s="730" t="s">
        <v>581</v>
      </c>
      <c r="C47" s="731">
        <v>59.009569999999975</v>
      </c>
      <c r="D47" s="731">
        <v>76.081430000000026</v>
      </c>
      <c r="E47" s="731"/>
      <c r="F47" s="731">
        <v>82.369869999999992</v>
      </c>
      <c r="G47" s="731">
        <v>69</v>
      </c>
      <c r="H47" s="731">
        <v>13.369869999999992</v>
      </c>
      <c r="I47" s="732">
        <v>1.1937662318840578</v>
      </c>
      <c r="J47" s="733" t="s">
        <v>568</v>
      </c>
    </row>
    <row r="48" spans="1:10" ht="14.4" customHeight="1" x14ac:dyDescent="0.3">
      <c r="A48" s="729" t="s">
        <v>556</v>
      </c>
      <c r="B48" s="730" t="s">
        <v>556</v>
      </c>
      <c r="C48" s="731" t="s">
        <v>556</v>
      </c>
      <c r="D48" s="731" t="s">
        <v>556</v>
      </c>
      <c r="E48" s="731"/>
      <c r="F48" s="731" t="s">
        <v>556</v>
      </c>
      <c r="G48" s="731" t="s">
        <v>556</v>
      </c>
      <c r="H48" s="731" t="s">
        <v>556</v>
      </c>
      <c r="I48" s="732" t="s">
        <v>556</v>
      </c>
      <c r="J48" s="733" t="s">
        <v>569</v>
      </c>
    </row>
    <row r="49" spans="1:10" ht="14.4" customHeight="1" x14ac:dyDescent="0.3">
      <c r="A49" s="729" t="s">
        <v>582</v>
      </c>
      <c r="B49" s="730" t="s">
        <v>583</v>
      </c>
      <c r="C49" s="731" t="s">
        <v>556</v>
      </c>
      <c r="D49" s="731" t="s">
        <v>556</v>
      </c>
      <c r="E49" s="731"/>
      <c r="F49" s="731" t="s">
        <v>556</v>
      </c>
      <c r="G49" s="731" t="s">
        <v>556</v>
      </c>
      <c r="H49" s="731" t="s">
        <v>556</v>
      </c>
      <c r="I49" s="732" t="s">
        <v>556</v>
      </c>
      <c r="J49" s="733" t="s">
        <v>0</v>
      </c>
    </row>
    <row r="50" spans="1:10" ht="14.4" customHeight="1" x14ac:dyDescent="0.3">
      <c r="A50" s="729" t="s">
        <v>582</v>
      </c>
      <c r="B50" s="730" t="s">
        <v>562</v>
      </c>
      <c r="C50" s="731">
        <v>0</v>
      </c>
      <c r="D50" s="731">
        <v>0</v>
      </c>
      <c r="E50" s="731"/>
      <c r="F50" s="731">
        <v>0</v>
      </c>
      <c r="G50" s="731">
        <v>0</v>
      </c>
      <c r="H50" s="731">
        <v>0</v>
      </c>
      <c r="I50" s="732" t="s">
        <v>556</v>
      </c>
      <c r="J50" s="733" t="s">
        <v>1</v>
      </c>
    </row>
    <row r="51" spans="1:10" ht="14.4" customHeight="1" x14ac:dyDescent="0.3">
      <c r="A51" s="729" t="s">
        <v>582</v>
      </c>
      <c r="B51" s="730" t="s">
        <v>584</v>
      </c>
      <c r="C51" s="731">
        <v>0</v>
      </c>
      <c r="D51" s="731">
        <v>0</v>
      </c>
      <c r="E51" s="731"/>
      <c r="F51" s="731">
        <v>0</v>
      </c>
      <c r="G51" s="731">
        <v>0</v>
      </c>
      <c r="H51" s="731">
        <v>0</v>
      </c>
      <c r="I51" s="732" t="s">
        <v>556</v>
      </c>
      <c r="J51" s="733" t="s">
        <v>568</v>
      </c>
    </row>
    <row r="52" spans="1:10" ht="14.4" customHeight="1" x14ac:dyDescent="0.3">
      <c r="A52" s="729" t="s">
        <v>556</v>
      </c>
      <c r="B52" s="730" t="s">
        <v>556</v>
      </c>
      <c r="C52" s="731" t="s">
        <v>556</v>
      </c>
      <c r="D52" s="731" t="s">
        <v>556</v>
      </c>
      <c r="E52" s="731"/>
      <c r="F52" s="731" t="s">
        <v>556</v>
      </c>
      <c r="G52" s="731" t="s">
        <v>556</v>
      </c>
      <c r="H52" s="731" t="s">
        <v>556</v>
      </c>
      <c r="I52" s="732" t="s">
        <v>556</v>
      </c>
      <c r="J52" s="733" t="s">
        <v>569</v>
      </c>
    </row>
    <row r="53" spans="1:10" ht="14.4" customHeight="1" x14ac:dyDescent="0.3">
      <c r="A53" s="729" t="s">
        <v>585</v>
      </c>
      <c r="B53" s="730" t="s">
        <v>586</v>
      </c>
      <c r="C53" s="731" t="s">
        <v>556</v>
      </c>
      <c r="D53" s="731" t="s">
        <v>556</v>
      </c>
      <c r="E53" s="731"/>
      <c r="F53" s="731" t="s">
        <v>556</v>
      </c>
      <c r="G53" s="731" t="s">
        <v>556</v>
      </c>
      <c r="H53" s="731" t="s">
        <v>556</v>
      </c>
      <c r="I53" s="732" t="s">
        <v>556</v>
      </c>
      <c r="J53" s="733" t="s">
        <v>0</v>
      </c>
    </row>
    <row r="54" spans="1:10" ht="14.4" customHeight="1" x14ac:dyDescent="0.3">
      <c r="A54" s="729" t="s">
        <v>585</v>
      </c>
      <c r="B54" s="730" t="s">
        <v>562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556</v>
      </c>
      <c r="J54" s="733" t="s">
        <v>1</v>
      </c>
    </row>
    <row r="55" spans="1:10" ht="14.4" customHeight="1" x14ac:dyDescent="0.3">
      <c r="A55" s="729" t="s">
        <v>585</v>
      </c>
      <c r="B55" s="730" t="s">
        <v>587</v>
      </c>
      <c r="C55" s="731">
        <v>0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556</v>
      </c>
      <c r="J55" s="733" t="s">
        <v>568</v>
      </c>
    </row>
    <row r="56" spans="1:10" ht="14.4" customHeight="1" x14ac:dyDescent="0.3">
      <c r="A56" s="729" t="s">
        <v>556</v>
      </c>
      <c r="B56" s="730" t="s">
        <v>556</v>
      </c>
      <c r="C56" s="731" t="s">
        <v>556</v>
      </c>
      <c r="D56" s="731" t="s">
        <v>556</v>
      </c>
      <c r="E56" s="731"/>
      <c r="F56" s="731" t="s">
        <v>556</v>
      </c>
      <c r="G56" s="731" t="s">
        <v>556</v>
      </c>
      <c r="H56" s="731" t="s">
        <v>556</v>
      </c>
      <c r="I56" s="732" t="s">
        <v>556</v>
      </c>
      <c r="J56" s="733" t="s">
        <v>569</v>
      </c>
    </row>
    <row r="57" spans="1:10" ht="14.4" customHeight="1" x14ac:dyDescent="0.3">
      <c r="A57" s="729" t="s">
        <v>588</v>
      </c>
      <c r="B57" s="730" t="s">
        <v>589</v>
      </c>
      <c r="C57" s="731" t="s">
        <v>556</v>
      </c>
      <c r="D57" s="731" t="s">
        <v>556</v>
      </c>
      <c r="E57" s="731"/>
      <c r="F57" s="731" t="s">
        <v>556</v>
      </c>
      <c r="G57" s="731" t="s">
        <v>556</v>
      </c>
      <c r="H57" s="731" t="s">
        <v>556</v>
      </c>
      <c r="I57" s="732" t="s">
        <v>556</v>
      </c>
      <c r="J57" s="733" t="s">
        <v>0</v>
      </c>
    </row>
    <row r="58" spans="1:10" ht="14.4" customHeight="1" x14ac:dyDescent="0.3">
      <c r="A58" s="729" t="s">
        <v>588</v>
      </c>
      <c r="B58" s="730" t="s">
        <v>562</v>
      </c>
      <c r="C58" s="731">
        <v>0</v>
      </c>
      <c r="D58" s="731">
        <v>0</v>
      </c>
      <c r="E58" s="731"/>
      <c r="F58" s="731">
        <v>0</v>
      </c>
      <c r="G58" s="731">
        <v>0</v>
      </c>
      <c r="H58" s="731">
        <v>0</v>
      </c>
      <c r="I58" s="732" t="s">
        <v>556</v>
      </c>
      <c r="J58" s="733" t="s">
        <v>1</v>
      </c>
    </row>
    <row r="59" spans="1:10" ht="14.4" customHeight="1" x14ac:dyDescent="0.3">
      <c r="A59" s="729" t="s">
        <v>588</v>
      </c>
      <c r="B59" s="730" t="s">
        <v>590</v>
      </c>
      <c r="C59" s="731">
        <v>0</v>
      </c>
      <c r="D59" s="731">
        <v>0</v>
      </c>
      <c r="E59" s="731"/>
      <c r="F59" s="731">
        <v>0</v>
      </c>
      <c r="G59" s="731">
        <v>0</v>
      </c>
      <c r="H59" s="731">
        <v>0</v>
      </c>
      <c r="I59" s="732" t="s">
        <v>556</v>
      </c>
      <c r="J59" s="733" t="s">
        <v>568</v>
      </c>
    </row>
    <row r="60" spans="1:10" ht="14.4" customHeight="1" x14ac:dyDescent="0.3">
      <c r="A60" s="729" t="s">
        <v>556</v>
      </c>
      <c r="B60" s="730" t="s">
        <v>556</v>
      </c>
      <c r="C60" s="731" t="s">
        <v>556</v>
      </c>
      <c r="D60" s="731" t="s">
        <v>556</v>
      </c>
      <c r="E60" s="731"/>
      <c r="F60" s="731" t="s">
        <v>556</v>
      </c>
      <c r="G60" s="731" t="s">
        <v>556</v>
      </c>
      <c r="H60" s="731" t="s">
        <v>556</v>
      </c>
      <c r="I60" s="732" t="s">
        <v>556</v>
      </c>
      <c r="J60" s="733" t="s">
        <v>569</v>
      </c>
    </row>
    <row r="61" spans="1:10" ht="14.4" customHeight="1" x14ac:dyDescent="0.3">
      <c r="A61" s="729" t="s">
        <v>591</v>
      </c>
      <c r="B61" s="730" t="s">
        <v>592</v>
      </c>
      <c r="C61" s="731" t="s">
        <v>556</v>
      </c>
      <c r="D61" s="731" t="s">
        <v>556</v>
      </c>
      <c r="E61" s="731"/>
      <c r="F61" s="731" t="s">
        <v>556</v>
      </c>
      <c r="G61" s="731" t="s">
        <v>556</v>
      </c>
      <c r="H61" s="731" t="s">
        <v>556</v>
      </c>
      <c r="I61" s="732" t="s">
        <v>556</v>
      </c>
      <c r="J61" s="733" t="s">
        <v>0</v>
      </c>
    </row>
    <row r="62" spans="1:10" ht="14.4" customHeight="1" x14ac:dyDescent="0.3">
      <c r="A62" s="729" t="s">
        <v>591</v>
      </c>
      <c r="B62" s="730" t="s">
        <v>562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556</v>
      </c>
      <c r="J62" s="733" t="s">
        <v>1</v>
      </c>
    </row>
    <row r="63" spans="1:10" ht="14.4" customHeight="1" x14ac:dyDescent="0.3">
      <c r="A63" s="729" t="s">
        <v>591</v>
      </c>
      <c r="B63" s="730" t="s">
        <v>593</v>
      </c>
      <c r="C63" s="731">
        <v>0</v>
      </c>
      <c r="D63" s="731">
        <v>0</v>
      </c>
      <c r="E63" s="731"/>
      <c r="F63" s="731">
        <v>0</v>
      </c>
      <c r="G63" s="731">
        <v>0</v>
      </c>
      <c r="H63" s="731">
        <v>0</v>
      </c>
      <c r="I63" s="732" t="s">
        <v>556</v>
      </c>
      <c r="J63" s="733" t="s">
        <v>568</v>
      </c>
    </row>
    <row r="64" spans="1:10" ht="14.4" customHeight="1" x14ac:dyDescent="0.3">
      <c r="A64" s="729" t="s">
        <v>556</v>
      </c>
      <c r="B64" s="730" t="s">
        <v>556</v>
      </c>
      <c r="C64" s="731" t="s">
        <v>556</v>
      </c>
      <c r="D64" s="731" t="s">
        <v>556</v>
      </c>
      <c r="E64" s="731"/>
      <c r="F64" s="731" t="s">
        <v>556</v>
      </c>
      <c r="G64" s="731" t="s">
        <v>556</v>
      </c>
      <c r="H64" s="731" t="s">
        <v>556</v>
      </c>
      <c r="I64" s="732" t="s">
        <v>556</v>
      </c>
      <c r="J64" s="733" t="s">
        <v>569</v>
      </c>
    </row>
    <row r="65" spans="1:10" ht="14.4" customHeight="1" x14ac:dyDescent="0.3">
      <c r="A65" s="729" t="s">
        <v>594</v>
      </c>
      <c r="B65" s="730" t="s">
        <v>595</v>
      </c>
      <c r="C65" s="731" t="s">
        <v>556</v>
      </c>
      <c r="D65" s="731" t="s">
        <v>556</v>
      </c>
      <c r="E65" s="731"/>
      <c r="F65" s="731" t="s">
        <v>556</v>
      </c>
      <c r="G65" s="731" t="s">
        <v>556</v>
      </c>
      <c r="H65" s="731" t="s">
        <v>556</v>
      </c>
      <c r="I65" s="732" t="s">
        <v>556</v>
      </c>
      <c r="J65" s="733" t="s">
        <v>0</v>
      </c>
    </row>
    <row r="66" spans="1:10" ht="14.4" customHeight="1" x14ac:dyDescent="0.3">
      <c r="A66" s="729" t="s">
        <v>594</v>
      </c>
      <c r="B66" s="730" t="s">
        <v>562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556</v>
      </c>
      <c r="J66" s="733" t="s">
        <v>1</v>
      </c>
    </row>
    <row r="67" spans="1:10" ht="14.4" customHeight="1" x14ac:dyDescent="0.3">
      <c r="A67" s="729" t="s">
        <v>594</v>
      </c>
      <c r="B67" s="730" t="s">
        <v>596</v>
      </c>
      <c r="C67" s="731">
        <v>0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556</v>
      </c>
      <c r="J67" s="733" t="s">
        <v>568</v>
      </c>
    </row>
    <row r="68" spans="1:10" ht="14.4" customHeight="1" x14ac:dyDescent="0.3">
      <c r="A68" s="729" t="s">
        <v>556</v>
      </c>
      <c r="B68" s="730" t="s">
        <v>556</v>
      </c>
      <c r="C68" s="731" t="s">
        <v>556</v>
      </c>
      <c r="D68" s="731" t="s">
        <v>556</v>
      </c>
      <c r="E68" s="731"/>
      <c r="F68" s="731" t="s">
        <v>556</v>
      </c>
      <c r="G68" s="731" t="s">
        <v>556</v>
      </c>
      <c r="H68" s="731" t="s">
        <v>556</v>
      </c>
      <c r="I68" s="732" t="s">
        <v>556</v>
      </c>
      <c r="J68" s="733" t="s">
        <v>569</v>
      </c>
    </row>
    <row r="69" spans="1:10" ht="14.4" customHeight="1" x14ac:dyDescent="0.3">
      <c r="A69" s="729" t="s">
        <v>597</v>
      </c>
      <c r="B69" s="730" t="s">
        <v>598</v>
      </c>
      <c r="C69" s="731" t="s">
        <v>556</v>
      </c>
      <c r="D69" s="731" t="s">
        <v>556</v>
      </c>
      <c r="E69" s="731"/>
      <c r="F69" s="731" t="s">
        <v>556</v>
      </c>
      <c r="G69" s="731" t="s">
        <v>556</v>
      </c>
      <c r="H69" s="731" t="s">
        <v>556</v>
      </c>
      <c r="I69" s="732" t="s">
        <v>556</v>
      </c>
      <c r="J69" s="733" t="s">
        <v>0</v>
      </c>
    </row>
    <row r="70" spans="1:10" ht="14.4" customHeight="1" x14ac:dyDescent="0.3">
      <c r="A70" s="729" t="s">
        <v>597</v>
      </c>
      <c r="B70" s="730" t="s">
        <v>562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556</v>
      </c>
      <c r="J70" s="733" t="s">
        <v>1</v>
      </c>
    </row>
    <row r="71" spans="1:10" ht="14.4" customHeight="1" x14ac:dyDescent="0.3">
      <c r="A71" s="729" t="s">
        <v>597</v>
      </c>
      <c r="B71" s="730" t="s">
        <v>599</v>
      </c>
      <c r="C71" s="731">
        <v>0</v>
      </c>
      <c r="D71" s="731">
        <v>0</v>
      </c>
      <c r="E71" s="731"/>
      <c r="F71" s="731">
        <v>0</v>
      </c>
      <c r="G71" s="731">
        <v>0</v>
      </c>
      <c r="H71" s="731">
        <v>0</v>
      </c>
      <c r="I71" s="732" t="s">
        <v>556</v>
      </c>
      <c r="J71" s="733" t="s">
        <v>568</v>
      </c>
    </row>
    <row r="72" spans="1:10" ht="14.4" customHeight="1" x14ac:dyDescent="0.3">
      <c r="A72" s="729" t="s">
        <v>556</v>
      </c>
      <c r="B72" s="730" t="s">
        <v>556</v>
      </c>
      <c r="C72" s="731" t="s">
        <v>556</v>
      </c>
      <c r="D72" s="731" t="s">
        <v>556</v>
      </c>
      <c r="E72" s="731"/>
      <c r="F72" s="731" t="s">
        <v>556</v>
      </c>
      <c r="G72" s="731" t="s">
        <v>556</v>
      </c>
      <c r="H72" s="731" t="s">
        <v>556</v>
      </c>
      <c r="I72" s="732" t="s">
        <v>556</v>
      </c>
      <c r="J72" s="733" t="s">
        <v>569</v>
      </c>
    </row>
    <row r="73" spans="1:10" ht="14.4" customHeight="1" x14ac:dyDescent="0.3">
      <c r="A73" s="729" t="s">
        <v>554</v>
      </c>
      <c r="B73" s="730" t="s">
        <v>563</v>
      </c>
      <c r="C73" s="731">
        <v>978.19914999999992</v>
      </c>
      <c r="D73" s="731">
        <v>1138.92569</v>
      </c>
      <c r="E73" s="731"/>
      <c r="F73" s="731">
        <v>1477.41086</v>
      </c>
      <c r="G73" s="731">
        <v>1265</v>
      </c>
      <c r="H73" s="731">
        <v>212.41085999999996</v>
      </c>
      <c r="I73" s="732">
        <v>1.167913723320158</v>
      </c>
      <c r="J73" s="733" t="s">
        <v>564</v>
      </c>
    </row>
  </sheetData>
  <mergeCells count="3">
    <mergeCell ref="F3:I3"/>
    <mergeCell ref="C4:D4"/>
    <mergeCell ref="A1:I1"/>
  </mergeCells>
  <conditionalFormatting sqref="F13 F74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73">
    <cfRule type="expression" dxfId="66" priority="5">
      <formula>$H14&gt;0</formula>
    </cfRule>
  </conditionalFormatting>
  <conditionalFormatting sqref="A14:A73">
    <cfRule type="expression" dxfId="65" priority="2">
      <formula>AND($J14&lt;&gt;"mezeraKL",$J14&lt;&gt;"")</formula>
    </cfRule>
  </conditionalFormatting>
  <conditionalFormatting sqref="I14:I73">
    <cfRule type="expression" dxfId="64" priority="6">
      <formula>$I14&gt;1</formula>
    </cfRule>
  </conditionalFormatting>
  <conditionalFormatting sqref="B14:B73">
    <cfRule type="expression" dxfId="63" priority="1">
      <formula>OR($J14="NS",$J14="SumaNS",$J14="Účet")</formula>
    </cfRule>
  </conditionalFormatting>
  <conditionalFormatting sqref="A14:D73 F14:I73">
    <cfRule type="expression" dxfId="62" priority="8">
      <formula>AND($J14&lt;&gt;"",$J14&lt;&gt;"mezeraKL")</formula>
    </cfRule>
  </conditionalFormatting>
  <conditionalFormatting sqref="B14:D73 F14:I73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73 F14:I73">
    <cfRule type="expression" dxfId="60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5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701.53358648344647</v>
      </c>
      <c r="M3" s="203">
        <f>SUBTOTAL(9,M5:M1048576)</f>
        <v>2103</v>
      </c>
      <c r="N3" s="204">
        <f>SUBTOTAL(9,N5:N1048576)</f>
        <v>1475325.1323746878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554</v>
      </c>
      <c r="B5" s="741" t="s">
        <v>555</v>
      </c>
      <c r="C5" s="742" t="s">
        <v>565</v>
      </c>
      <c r="D5" s="743" t="s">
        <v>566</v>
      </c>
      <c r="E5" s="744">
        <v>50113001</v>
      </c>
      <c r="F5" s="743" t="s">
        <v>600</v>
      </c>
      <c r="G5" s="742" t="s">
        <v>601</v>
      </c>
      <c r="H5" s="742">
        <v>128162</v>
      </c>
      <c r="I5" s="742">
        <v>28162</v>
      </c>
      <c r="J5" s="742" t="s">
        <v>602</v>
      </c>
      <c r="K5" s="742" t="s">
        <v>603</v>
      </c>
      <c r="L5" s="745">
        <v>1052.54</v>
      </c>
      <c r="M5" s="745">
        <v>2</v>
      </c>
      <c r="N5" s="746">
        <v>2105.08</v>
      </c>
    </row>
    <row r="6" spans="1:14" ht="14.4" customHeight="1" x14ac:dyDescent="0.3">
      <c r="A6" s="747" t="s">
        <v>554</v>
      </c>
      <c r="B6" s="748" t="s">
        <v>555</v>
      </c>
      <c r="C6" s="749" t="s">
        <v>565</v>
      </c>
      <c r="D6" s="750" t="s">
        <v>566</v>
      </c>
      <c r="E6" s="751">
        <v>50113001</v>
      </c>
      <c r="F6" s="750" t="s">
        <v>600</v>
      </c>
      <c r="G6" s="749" t="s">
        <v>604</v>
      </c>
      <c r="H6" s="749">
        <v>100362</v>
      </c>
      <c r="I6" s="749">
        <v>362</v>
      </c>
      <c r="J6" s="749" t="s">
        <v>605</v>
      </c>
      <c r="K6" s="749" t="s">
        <v>606</v>
      </c>
      <c r="L6" s="752">
        <v>86.433333333333337</v>
      </c>
      <c r="M6" s="752">
        <v>3</v>
      </c>
      <c r="N6" s="753">
        <v>259.3</v>
      </c>
    </row>
    <row r="7" spans="1:14" ht="14.4" customHeight="1" x14ac:dyDescent="0.3">
      <c r="A7" s="747" t="s">
        <v>554</v>
      </c>
      <c r="B7" s="748" t="s">
        <v>555</v>
      </c>
      <c r="C7" s="749" t="s">
        <v>565</v>
      </c>
      <c r="D7" s="750" t="s">
        <v>566</v>
      </c>
      <c r="E7" s="751">
        <v>50113001</v>
      </c>
      <c r="F7" s="750" t="s">
        <v>600</v>
      </c>
      <c r="G7" s="749" t="s">
        <v>601</v>
      </c>
      <c r="H7" s="749">
        <v>102954</v>
      </c>
      <c r="I7" s="749">
        <v>2954</v>
      </c>
      <c r="J7" s="749" t="s">
        <v>607</v>
      </c>
      <c r="K7" s="749" t="s">
        <v>608</v>
      </c>
      <c r="L7" s="752">
        <v>15.000000000000004</v>
      </c>
      <c r="M7" s="752">
        <v>1</v>
      </c>
      <c r="N7" s="753">
        <v>15.000000000000004</v>
      </c>
    </row>
    <row r="8" spans="1:14" ht="14.4" customHeight="1" x14ac:dyDescent="0.3">
      <c r="A8" s="747" t="s">
        <v>554</v>
      </c>
      <c r="B8" s="748" t="s">
        <v>555</v>
      </c>
      <c r="C8" s="749" t="s">
        <v>565</v>
      </c>
      <c r="D8" s="750" t="s">
        <v>566</v>
      </c>
      <c r="E8" s="751">
        <v>50113001</v>
      </c>
      <c r="F8" s="750" t="s">
        <v>600</v>
      </c>
      <c r="G8" s="749" t="s">
        <v>601</v>
      </c>
      <c r="H8" s="749">
        <v>102945</v>
      </c>
      <c r="I8" s="749">
        <v>2945</v>
      </c>
      <c r="J8" s="749" t="s">
        <v>609</v>
      </c>
      <c r="K8" s="749" t="s">
        <v>610</v>
      </c>
      <c r="L8" s="752">
        <v>8.6633333333333322</v>
      </c>
      <c r="M8" s="752">
        <v>3</v>
      </c>
      <c r="N8" s="753">
        <v>25.99</v>
      </c>
    </row>
    <row r="9" spans="1:14" ht="14.4" customHeight="1" x14ac:dyDescent="0.3">
      <c r="A9" s="747" t="s">
        <v>554</v>
      </c>
      <c r="B9" s="748" t="s">
        <v>555</v>
      </c>
      <c r="C9" s="749" t="s">
        <v>565</v>
      </c>
      <c r="D9" s="750" t="s">
        <v>566</v>
      </c>
      <c r="E9" s="751">
        <v>50113001</v>
      </c>
      <c r="F9" s="750" t="s">
        <v>600</v>
      </c>
      <c r="G9" s="749" t="s">
        <v>604</v>
      </c>
      <c r="H9" s="749">
        <v>121887</v>
      </c>
      <c r="I9" s="749">
        <v>21887</v>
      </c>
      <c r="J9" s="749" t="s">
        <v>611</v>
      </c>
      <c r="K9" s="749" t="s">
        <v>612</v>
      </c>
      <c r="L9" s="752">
        <v>45.250000000000007</v>
      </c>
      <c r="M9" s="752">
        <v>1</v>
      </c>
      <c r="N9" s="753">
        <v>45.250000000000007</v>
      </c>
    </row>
    <row r="10" spans="1:14" ht="14.4" customHeight="1" x14ac:dyDescent="0.3">
      <c r="A10" s="747" t="s">
        <v>554</v>
      </c>
      <c r="B10" s="748" t="s">
        <v>555</v>
      </c>
      <c r="C10" s="749" t="s">
        <v>565</v>
      </c>
      <c r="D10" s="750" t="s">
        <v>566</v>
      </c>
      <c r="E10" s="751">
        <v>50113001</v>
      </c>
      <c r="F10" s="750" t="s">
        <v>600</v>
      </c>
      <c r="G10" s="749" t="s">
        <v>604</v>
      </c>
      <c r="H10" s="749">
        <v>141669</v>
      </c>
      <c r="I10" s="749">
        <v>41669</v>
      </c>
      <c r="J10" s="749" t="s">
        <v>613</v>
      </c>
      <c r="K10" s="749" t="s">
        <v>614</v>
      </c>
      <c r="L10" s="752">
        <v>153.74999999999997</v>
      </c>
      <c r="M10" s="752">
        <v>1</v>
      </c>
      <c r="N10" s="753">
        <v>153.74999999999997</v>
      </c>
    </row>
    <row r="11" spans="1:14" ht="14.4" customHeight="1" x14ac:dyDescent="0.3">
      <c r="A11" s="747" t="s">
        <v>554</v>
      </c>
      <c r="B11" s="748" t="s">
        <v>555</v>
      </c>
      <c r="C11" s="749" t="s">
        <v>565</v>
      </c>
      <c r="D11" s="750" t="s">
        <v>566</v>
      </c>
      <c r="E11" s="751">
        <v>50113001</v>
      </c>
      <c r="F11" s="750" t="s">
        <v>600</v>
      </c>
      <c r="G11" s="749" t="s">
        <v>604</v>
      </c>
      <c r="H11" s="749">
        <v>176954</v>
      </c>
      <c r="I11" s="749">
        <v>176954</v>
      </c>
      <c r="J11" s="749" t="s">
        <v>615</v>
      </c>
      <c r="K11" s="749" t="s">
        <v>616</v>
      </c>
      <c r="L11" s="752">
        <v>95.22999999999999</v>
      </c>
      <c r="M11" s="752">
        <v>1</v>
      </c>
      <c r="N11" s="753">
        <v>95.22999999999999</v>
      </c>
    </row>
    <row r="12" spans="1:14" ht="14.4" customHeight="1" x14ac:dyDescent="0.3">
      <c r="A12" s="747" t="s">
        <v>554</v>
      </c>
      <c r="B12" s="748" t="s">
        <v>555</v>
      </c>
      <c r="C12" s="749" t="s">
        <v>565</v>
      </c>
      <c r="D12" s="750" t="s">
        <v>566</v>
      </c>
      <c r="E12" s="751">
        <v>50113001</v>
      </c>
      <c r="F12" s="750" t="s">
        <v>600</v>
      </c>
      <c r="G12" s="749" t="s">
        <v>601</v>
      </c>
      <c r="H12" s="749">
        <v>127272</v>
      </c>
      <c r="I12" s="749">
        <v>127272</v>
      </c>
      <c r="J12" s="749" t="s">
        <v>617</v>
      </c>
      <c r="K12" s="749" t="s">
        <v>618</v>
      </c>
      <c r="L12" s="752">
        <v>30.220000000000006</v>
      </c>
      <c r="M12" s="752">
        <v>1</v>
      </c>
      <c r="N12" s="753">
        <v>30.220000000000006</v>
      </c>
    </row>
    <row r="13" spans="1:14" ht="14.4" customHeight="1" x14ac:dyDescent="0.3">
      <c r="A13" s="747" t="s">
        <v>554</v>
      </c>
      <c r="B13" s="748" t="s">
        <v>555</v>
      </c>
      <c r="C13" s="749" t="s">
        <v>565</v>
      </c>
      <c r="D13" s="750" t="s">
        <v>566</v>
      </c>
      <c r="E13" s="751">
        <v>50113001</v>
      </c>
      <c r="F13" s="750" t="s">
        <v>600</v>
      </c>
      <c r="G13" s="749" t="s">
        <v>601</v>
      </c>
      <c r="H13" s="749">
        <v>849453</v>
      </c>
      <c r="I13" s="749">
        <v>163077</v>
      </c>
      <c r="J13" s="749" t="s">
        <v>619</v>
      </c>
      <c r="K13" s="749" t="s">
        <v>620</v>
      </c>
      <c r="L13" s="752">
        <v>22.72</v>
      </c>
      <c r="M13" s="752">
        <v>1</v>
      </c>
      <c r="N13" s="753">
        <v>22.72</v>
      </c>
    </row>
    <row r="14" spans="1:14" ht="14.4" customHeight="1" x14ac:dyDescent="0.3">
      <c r="A14" s="747" t="s">
        <v>554</v>
      </c>
      <c r="B14" s="748" t="s">
        <v>555</v>
      </c>
      <c r="C14" s="749" t="s">
        <v>565</v>
      </c>
      <c r="D14" s="750" t="s">
        <v>566</v>
      </c>
      <c r="E14" s="751">
        <v>50113001</v>
      </c>
      <c r="F14" s="750" t="s">
        <v>600</v>
      </c>
      <c r="G14" s="749" t="s">
        <v>604</v>
      </c>
      <c r="H14" s="749">
        <v>188518</v>
      </c>
      <c r="I14" s="749">
        <v>88518</v>
      </c>
      <c r="J14" s="749" t="s">
        <v>621</v>
      </c>
      <c r="K14" s="749" t="s">
        <v>622</v>
      </c>
      <c r="L14" s="752">
        <v>37.789999999999992</v>
      </c>
      <c r="M14" s="752">
        <v>1</v>
      </c>
      <c r="N14" s="753">
        <v>37.789999999999992</v>
      </c>
    </row>
    <row r="15" spans="1:14" ht="14.4" customHeight="1" x14ac:dyDescent="0.3">
      <c r="A15" s="747" t="s">
        <v>554</v>
      </c>
      <c r="B15" s="748" t="s">
        <v>555</v>
      </c>
      <c r="C15" s="749" t="s">
        <v>565</v>
      </c>
      <c r="D15" s="750" t="s">
        <v>566</v>
      </c>
      <c r="E15" s="751">
        <v>50113001</v>
      </c>
      <c r="F15" s="750" t="s">
        <v>600</v>
      </c>
      <c r="G15" s="749" t="s">
        <v>556</v>
      </c>
      <c r="H15" s="749">
        <v>197885</v>
      </c>
      <c r="I15" s="749">
        <v>197885</v>
      </c>
      <c r="J15" s="749" t="s">
        <v>623</v>
      </c>
      <c r="K15" s="749" t="s">
        <v>624</v>
      </c>
      <c r="L15" s="752">
        <v>229.24000000000007</v>
      </c>
      <c r="M15" s="752">
        <v>1</v>
      </c>
      <c r="N15" s="753">
        <v>229.24000000000007</v>
      </c>
    </row>
    <row r="16" spans="1:14" ht="14.4" customHeight="1" x14ac:dyDescent="0.3">
      <c r="A16" s="747" t="s">
        <v>554</v>
      </c>
      <c r="B16" s="748" t="s">
        <v>555</v>
      </c>
      <c r="C16" s="749" t="s">
        <v>565</v>
      </c>
      <c r="D16" s="750" t="s">
        <v>566</v>
      </c>
      <c r="E16" s="751">
        <v>50113001</v>
      </c>
      <c r="F16" s="750" t="s">
        <v>600</v>
      </c>
      <c r="G16" s="749" t="s">
        <v>604</v>
      </c>
      <c r="H16" s="749">
        <v>116028</v>
      </c>
      <c r="I16" s="749">
        <v>16028</v>
      </c>
      <c r="J16" s="749" t="s">
        <v>625</v>
      </c>
      <c r="K16" s="749" t="s">
        <v>626</v>
      </c>
      <c r="L16" s="752">
        <v>63.769999999999989</v>
      </c>
      <c r="M16" s="752">
        <v>1</v>
      </c>
      <c r="N16" s="753">
        <v>63.769999999999989</v>
      </c>
    </row>
    <row r="17" spans="1:14" ht="14.4" customHeight="1" x14ac:dyDescent="0.3">
      <c r="A17" s="747" t="s">
        <v>554</v>
      </c>
      <c r="B17" s="748" t="s">
        <v>555</v>
      </c>
      <c r="C17" s="749" t="s">
        <v>565</v>
      </c>
      <c r="D17" s="750" t="s">
        <v>566</v>
      </c>
      <c r="E17" s="751">
        <v>50113001</v>
      </c>
      <c r="F17" s="750" t="s">
        <v>600</v>
      </c>
      <c r="G17" s="749" t="s">
        <v>604</v>
      </c>
      <c r="H17" s="749">
        <v>196610</v>
      </c>
      <c r="I17" s="749">
        <v>96610</v>
      </c>
      <c r="J17" s="749" t="s">
        <v>627</v>
      </c>
      <c r="K17" s="749" t="s">
        <v>628</v>
      </c>
      <c r="L17" s="752">
        <v>46.245000000000005</v>
      </c>
      <c r="M17" s="752">
        <v>10</v>
      </c>
      <c r="N17" s="753">
        <v>462.45000000000005</v>
      </c>
    </row>
    <row r="18" spans="1:14" ht="14.4" customHeight="1" x14ac:dyDescent="0.3">
      <c r="A18" s="747" t="s">
        <v>554</v>
      </c>
      <c r="B18" s="748" t="s">
        <v>555</v>
      </c>
      <c r="C18" s="749" t="s">
        <v>565</v>
      </c>
      <c r="D18" s="750" t="s">
        <v>566</v>
      </c>
      <c r="E18" s="751">
        <v>50113001</v>
      </c>
      <c r="F18" s="750" t="s">
        <v>600</v>
      </c>
      <c r="G18" s="749" t="s">
        <v>604</v>
      </c>
      <c r="H18" s="749">
        <v>847713</v>
      </c>
      <c r="I18" s="749">
        <v>125526</v>
      </c>
      <c r="J18" s="749" t="s">
        <v>629</v>
      </c>
      <c r="K18" s="749" t="s">
        <v>630</v>
      </c>
      <c r="L18" s="752">
        <v>84.282000000000011</v>
      </c>
      <c r="M18" s="752">
        <v>5</v>
      </c>
      <c r="N18" s="753">
        <v>421.41</v>
      </c>
    </row>
    <row r="19" spans="1:14" ht="14.4" customHeight="1" x14ac:dyDescent="0.3">
      <c r="A19" s="747" t="s">
        <v>554</v>
      </c>
      <c r="B19" s="748" t="s">
        <v>555</v>
      </c>
      <c r="C19" s="749" t="s">
        <v>565</v>
      </c>
      <c r="D19" s="750" t="s">
        <v>566</v>
      </c>
      <c r="E19" s="751">
        <v>50113001</v>
      </c>
      <c r="F19" s="750" t="s">
        <v>600</v>
      </c>
      <c r="G19" s="749" t="s">
        <v>601</v>
      </c>
      <c r="H19" s="749">
        <v>849054</v>
      </c>
      <c r="I19" s="749">
        <v>107847</v>
      </c>
      <c r="J19" s="749" t="s">
        <v>631</v>
      </c>
      <c r="K19" s="749" t="s">
        <v>632</v>
      </c>
      <c r="L19" s="752">
        <v>98.265000000000015</v>
      </c>
      <c r="M19" s="752">
        <v>2</v>
      </c>
      <c r="N19" s="753">
        <v>196.53000000000003</v>
      </c>
    </row>
    <row r="20" spans="1:14" ht="14.4" customHeight="1" x14ac:dyDescent="0.3">
      <c r="A20" s="747" t="s">
        <v>554</v>
      </c>
      <c r="B20" s="748" t="s">
        <v>555</v>
      </c>
      <c r="C20" s="749" t="s">
        <v>565</v>
      </c>
      <c r="D20" s="750" t="s">
        <v>566</v>
      </c>
      <c r="E20" s="751">
        <v>50113001</v>
      </c>
      <c r="F20" s="750" t="s">
        <v>600</v>
      </c>
      <c r="G20" s="749" t="s">
        <v>604</v>
      </c>
      <c r="H20" s="749">
        <v>156926</v>
      </c>
      <c r="I20" s="749">
        <v>56926</v>
      </c>
      <c r="J20" s="749" t="s">
        <v>633</v>
      </c>
      <c r="K20" s="749" t="s">
        <v>634</v>
      </c>
      <c r="L20" s="752">
        <v>48.4</v>
      </c>
      <c r="M20" s="752">
        <v>1</v>
      </c>
      <c r="N20" s="753">
        <v>48.4</v>
      </c>
    </row>
    <row r="21" spans="1:14" ht="14.4" customHeight="1" x14ac:dyDescent="0.3">
      <c r="A21" s="747" t="s">
        <v>554</v>
      </c>
      <c r="B21" s="748" t="s">
        <v>555</v>
      </c>
      <c r="C21" s="749" t="s">
        <v>565</v>
      </c>
      <c r="D21" s="750" t="s">
        <v>566</v>
      </c>
      <c r="E21" s="751">
        <v>50113001</v>
      </c>
      <c r="F21" s="750" t="s">
        <v>600</v>
      </c>
      <c r="G21" s="749" t="s">
        <v>556</v>
      </c>
      <c r="H21" s="749">
        <v>210789</v>
      </c>
      <c r="I21" s="749">
        <v>210789</v>
      </c>
      <c r="J21" s="749" t="s">
        <v>635</v>
      </c>
      <c r="K21" s="749" t="s">
        <v>636</v>
      </c>
      <c r="L21" s="752">
        <v>1049.1933333333334</v>
      </c>
      <c r="M21" s="752">
        <v>3</v>
      </c>
      <c r="N21" s="753">
        <v>3147.58</v>
      </c>
    </row>
    <row r="22" spans="1:14" ht="14.4" customHeight="1" x14ac:dyDescent="0.3">
      <c r="A22" s="747" t="s">
        <v>554</v>
      </c>
      <c r="B22" s="748" t="s">
        <v>555</v>
      </c>
      <c r="C22" s="749" t="s">
        <v>565</v>
      </c>
      <c r="D22" s="750" t="s">
        <v>566</v>
      </c>
      <c r="E22" s="751">
        <v>50113001</v>
      </c>
      <c r="F22" s="750" t="s">
        <v>600</v>
      </c>
      <c r="G22" s="749" t="s">
        <v>604</v>
      </c>
      <c r="H22" s="749">
        <v>196303</v>
      </c>
      <c r="I22" s="749">
        <v>96303</v>
      </c>
      <c r="J22" s="749" t="s">
        <v>637</v>
      </c>
      <c r="K22" s="749" t="s">
        <v>638</v>
      </c>
      <c r="L22" s="752">
        <v>43.92</v>
      </c>
      <c r="M22" s="752">
        <v>1</v>
      </c>
      <c r="N22" s="753">
        <v>43.92</v>
      </c>
    </row>
    <row r="23" spans="1:14" ht="14.4" customHeight="1" x14ac:dyDescent="0.3">
      <c r="A23" s="747" t="s">
        <v>554</v>
      </c>
      <c r="B23" s="748" t="s">
        <v>555</v>
      </c>
      <c r="C23" s="749" t="s">
        <v>565</v>
      </c>
      <c r="D23" s="750" t="s">
        <v>566</v>
      </c>
      <c r="E23" s="751">
        <v>50113001</v>
      </c>
      <c r="F23" s="750" t="s">
        <v>600</v>
      </c>
      <c r="G23" s="749" t="s">
        <v>604</v>
      </c>
      <c r="H23" s="749">
        <v>185060</v>
      </c>
      <c r="I23" s="749">
        <v>85060</v>
      </c>
      <c r="J23" s="749" t="s">
        <v>639</v>
      </c>
      <c r="K23" s="749" t="s">
        <v>640</v>
      </c>
      <c r="L23" s="752">
        <v>66.260000000000005</v>
      </c>
      <c r="M23" s="752">
        <v>2</v>
      </c>
      <c r="N23" s="753">
        <v>132.52000000000001</v>
      </c>
    </row>
    <row r="24" spans="1:14" ht="14.4" customHeight="1" x14ac:dyDescent="0.3">
      <c r="A24" s="747" t="s">
        <v>554</v>
      </c>
      <c r="B24" s="748" t="s">
        <v>555</v>
      </c>
      <c r="C24" s="749" t="s">
        <v>565</v>
      </c>
      <c r="D24" s="750" t="s">
        <v>566</v>
      </c>
      <c r="E24" s="751">
        <v>50113001</v>
      </c>
      <c r="F24" s="750" t="s">
        <v>600</v>
      </c>
      <c r="G24" s="749" t="s">
        <v>604</v>
      </c>
      <c r="H24" s="749">
        <v>100392</v>
      </c>
      <c r="I24" s="749">
        <v>392</v>
      </c>
      <c r="J24" s="749" t="s">
        <v>641</v>
      </c>
      <c r="K24" s="749" t="s">
        <v>642</v>
      </c>
      <c r="L24" s="752">
        <v>57.600000000000016</v>
      </c>
      <c r="M24" s="752">
        <v>1</v>
      </c>
      <c r="N24" s="753">
        <v>57.600000000000016</v>
      </c>
    </row>
    <row r="25" spans="1:14" ht="14.4" customHeight="1" x14ac:dyDescent="0.3">
      <c r="A25" s="747" t="s">
        <v>554</v>
      </c>
      <c r="B25" s="748" t="s">
        <v>555</v>
      </c>
      <c r="C25" s="749" t="s">
        <v>565</v>
      </c>
      <c r="D25" s="750" t="s">
        <v>566</v>
      </c>
      <c r="E25" s="751">
        <v>50113001</v>
      </c>
      <c r="F25" s="750" t="s">
        <v>600</v>
      </c>
      <c r="G25" s="749" t="s">
        <v>604</v>
      </c>
      <c r="H25" s="749">
        <v>140274</v>
      </c>
      <c r="I25" s="749">
        <v>40274</v>
      </c>
      <c r="J25" s="749" t="s">
        <v>643</v>
      </c>
      <c r="K25" s="749" t="s">
        <v>644</v>
      </c>
      <c r="L25" s="752">
        <v>51.770000000000039</v>
      </c>
      <c r="M25" s="752">
        <v>1</v>
      </c>
      <c r="N25" s="753">
        <v>51.770000000000039</v>
      </c>
    </row>
    <row r="26" spans="1:14" ht="14.4" customHeight="1" x14ac:dyDescent="0.3">
      <c r="A26" s="747" t="s">
        <v>554</v>
      </c>
      <c r="B26" s="748" t="s">
        <v>555</v>
      </c>
      <c r="C26" s="749" t="s">
        <v>565</v>
      </c>
      <c r="D26" s="750" t="s">
        <v>566</v>
      </c>
      <c r="E26" s="751">
        <v>50113001</v>
      </c>
      <c r="F26" s="750" t="s">
        <v>600</v>
      </c>
      <c r="G26" s="749" t="s">
        <v>604</v>
      </c>
      <c r="H26" s="749">
        <v>162320</v>
      </c>
      <c r="I26" s="749">
        <v>62320</v>
      </c>
      <c r="J26" s="749" t="s">
        <v>645</v>
      </c>
      <c r="K26" s="749" t="s">
        <v>646</v>
      </c>
      <c r="L26" s="752">
        <v>74.106666666666669</v>
      </c>
      <c r="M26" s="752">
        <v>6</v>
      </c>
      <c r="N26" s="753">
        <v>444.64</v>
      </c>
    </row>
    <row r="27" spans="1:14" ht="14.4" customHeight="1" x14ac:dyDescent="0.3">
      <c r="A27" s="747" t="s">
        <v>554</v>
      </c>
      <c r="B27" s="748" t="s">
        <v>555</v>
      </c>
      <c r="C27" s="749" t="s">
        <v>565</v>
      </c>
      <c r="D27" s="750" t="s">
        <v>566</v>
      </c>
      <c r="E27" s="751">
        <v>50113001</v>
      </c>
      <c r="F27" s="750" t="s">
        <v>600</v>
      </c>
      <c r="G27" s="749" t="s">
        <v>601</v>
      </c>
      <c r="H27" s="749">
        <v>132225</v>
      </c>
      <c r="I27" s="749">
        <v>32225</v>
      </c>
      <c r="J27" s="749" t="s">
        <v>647</v>
      </c>
      <c r="K27" s="749" t="s">
        <v>648</v>
      </c>
      <c r="L27" s="752">
        <v>72.330000000000027</v>
      </c>
      <c r="M27" s="752">
        <v>1</v>
      </c>
      <c r="N27" s="753">
        <v>72.330000000000027</v>
      </c>
    </row>
    <row r="28" spans="1:14" ht="14.4" customHeight="1" x14ac:dyDescent="0.3">
      <c r="A28" s="747" t="s">
        <v>554</v>
      </c>
      <c r="B28" s="748" t="s">
        <v>555</v>
      </c>
      <c r="C28" s="749" t="s">
        <v>565</v>
      </c>
      <c r="D28" s="750" t="s">
        <v>566</v>
      </c>
      <c r="E28" s="751">
        <v>50113001</v>
      </c>
      <c r="F28" s="750" t="s">
        <v>600</v>
      </c>
      <c r="G28" s="749" t="s">
        <v>604</v>
      </c>
      <c r="H28" s="749">
        <v>203954</v>
      </c>
      <c r="I28" s="749">
        <v>203954</v>
      </c>
      <c r="J28" s="749" t="s">
        <v>649</v>
      </c>
      <c r="K28" s="749" t="s">
        <v>650</v>
      </c>
      <c r="L28" s="752">
        <v>92.4</v>
      </c>
      <c r="M28" s="752">
        <v>5</v>
      </c>
      <c r="N28" s="753">
        <v>462</v>
      </c>
    </row>
    <row r="29" spans="1:14" ht="14.4" customHeight="1" x14ac:dyDescent="0.3">
      <c r="A29" s="747" t="s">
        <v>554</v>
      </c>
      <c r="B29" s="748" t="s">
        <v>555</v>
      </c>
      <c r="C29" s="749" t="s">
        <v>565</v>
      </c>
      <c r="D29" s="750" t="s">
        <v>566</v>
      </c>
      <c r="E29" s="751">
        <v>50113001</v>
      </c>
      <c r="F29" s="750" t="s">
        <v>600</v>
      </c>
      <c r="G29" s="749" t="s">
        <v>601</v>
      </c>
      <c r="H29" s="749">
        <v>158692</v>
      </c>
      <c r="I29" s="749">
        <v>158692</v>
      </c>
      <c r="J29" s="749" t="s">
        <v>651</v>
      </c>
      <c r="K29" s="749" t="s">
        <v>652</v>
      </c>
      <c r="L29" s="752">
        <v>26.379999999999992</v>
      </c>
      <c r="M29" s="752">
        <v>1</v>
      </c>
      <c r="N29" s="753">
        <v>26.379999999999992</v>
      </c>
    </row>
    <row r="30" spans="1:14" ht="14.4" customHeight="1" x14ac:dyDescent="0.3">
      <c r="A30" s="747" t="s">
        <v>554</v>
      </c>
      <c r="B30" s="748" t="s">
        <v>555</v>
      </c>
      <c r="C30" s="749" t="s">
        <v>565</v>
      </c>
      <c r="D30" s="750" t="s">
        <v>566</v>
      </c>
      <c r="E30" s="751">
        <v>50113001</v>
      </c>
      <c r="F30" s="750" t="s">
        <v>600</v>
      </c>
      <c r="G30" s="749" t="s">
        <v>556</v>
      </c>
      <c r="H30" s="749">
        <v>199671</v>
      </c>
      <c r="I30" s="749">
        <v>199671</v>
      </c>
      <c r="J30" s="749" t="s">
        <v>653</v>
      </c>
      <c r="K30" s="749" t="s">
        <v>654</v>
      </c>
      <c r="L30" s="752">
        <v>35.399999999999991</v>
      </c>
      <c r="M30" s="752">
        <v>1</v>
      </c>
      <c r="N30" s="753">
        <v>35.399999999999991</v>
      </c>
    </row>
    <row r="31" spans="1:14" ht="14.4" customHeight="1" x14ac:dyDescent="0.3">
      <c r="A31" s="747" t="s">
        <v>554</v>
      </c>
      <c r="B31" s="748" t="s">
        <v>555</v>
      </c>
      <c r="C31" s="749" t="s">
        <v>565</v>
      </c>
      <c r="D31" s="750" t="s">
        <v>566</v>
      </c>
      <c r="E31" s="751">
        <v>50113001</v>
      </c>
      <c r="F31" s="750" t="s">
        <v>600</v>
      </c>
      <c r="G31" s="749" t="s">
        <v>604</v>
      </c>
      <c r="H31" s="749">
        <v>500458</v>
      </c>
      <c r="I31" s="749">
        <v>0</v>
      </c>
      <c r="J31" s="749" t="s">
        <v>655</v>
      </c>
      <c r="K31" s="749" t="s">
        <v>556</v>
      </c>
      <c r="L31" s="752">
        <v>121.38</v>
      </c>
      <c r="M31" s="752">
        <v>1</v>
      </c>
      <c r="N31" s="753">
        <v>121.38</v>
      </c>
    </row>
    <row r="32" spans="1:14" ht="14.4" customHeight="1" x14ac:dyDescent="0.3">
      <c r="A32" s="747" t="s">
        <v>554</v>
      </c>
      <c r="B32" s="748" t="s">
        <v>555</v>
      </c>
      <c r="C32" s="749" t="s">
        <v>565</v>
      </c>
      <c r="D32" s="750" t="s">
        <v>566</v>
      </c>
      <c r="E32" s="751">
        <v>50113001</v>
      </c>
      <c r="F32" s="750" t="s">
        <v>600</v>
      </c>
      <c r="G32" s="749" t="s">
        <v>604</v>
      </c>
      <c r="H32" s="749">
        <v>194726</v>
      </c>
      <c r="I32" s="749">
        <v>194726</v>
      </c>
      <c r="J32" s="749" t="s">
        <v>656</v>
      </c>
      <c r="K32" s="749" t="s">
        <v>657</v>
      </c>
      <c r="L32" s="752">
        <v>840.94000000000028</v>
      </c>
      <c r="M32" s="752">
        <v>2</v>
      </c>
      <c r="N32" s="753">
        <v>1681.8800000000006</v>
      </c>
    </row>
    <row r="33" spans="1:14" ht="14.4" customHeight="1" x14ac:dyDescent="0.3">
      <c r="A33" s="747" t="s">
        <v>554</v>
      </c>
      <c r="B33" s="748" t="s">
        <v>555</v>
      </c>
      <c r="C33" s="749" t="s">
        <v>565</v>
      </c>
      <c r="D33" s="750" t="s">
        <v>566</v>
      </c>
      <c r="E33" s="751">
        <v>50113001</v>
      </c>
      <c r="F33" s="750" t="s">
        <v>600</v>
      </c>
      <c r="G33" s="749" t="s">
        <v>604</v>
      </c>
      <c r="H33" s="749">
        <v>199466</v>
      </c>
      <c r="I33" s="749">
        <v>199466</v>
      </c>
      <c r="J33" s="749" t="s">
        <v>658</v>
      </c>
      <c r="K33" s="749" t="s">
        <v>659</v>
      </c>
      <c r="L33" s="752">
        <v>112.51599999999999</v>
      </c>
      <c r="M33" s="752">
        <v>5</v>
      </c>
      <c r="N33" s="753">
        <v>562.57999999999993</v>
      </c>
    </row>
    <row r="34" spans="1:14" ht="14.4" customHeight="1" x14ac:dyDescent="0.3">
      <c r="A34" s="747" t="s">
        <v>554</v>
      </c>
      <c r="B34" s="748" t="s">
        <v>555</v>
      </c>
      <c r="C34" s="749" t="s">
        <v>565</v>
      </c>
      <c r="D34" s="750" t="s">
        <v>566</v>
      </c>
      <c r="E34" s="751">
        <v>50113001</v>
      </c>
      <c r="F34" s="750" t="s">
        <v>600</v>
      </c>
      <c r="G34" s="749" t="s">
        <v>604</v>
      </c>
      <c r="H34" s="749">
        <v>66132</v>
      </c>
      <c r="I34" s="749">
        <v>66132</v>
      </c>
      <c r="J34" s="749" t="s">
        <v>660</v>
      </c>
      <c r="K34" s="749" t="s">
        <v>661</v>
      </c>
      <c r="L34" s="752">
        <v>78.199999999999989</v>
      </c>
      <c r="M34" s="752">
        <v>1</v>
      </c>
      <c r="N34" s="753">
        <v>78.199999999999989</v>
      </c>
    </row>
    <row r="35" spans="1:14" ht="14.4" customHeight="1" x14ac:dyDescent="0.3">
      <c r="A35" s="747" t="s">
        <v>554</v>
      </c>
      <c r="B35" s="748" t="s">
        <v>555</v>
      </c>
      <c r="C35" s="749" t="s">
        <v>565</v>
      </c>
      <c r="D35" s="750" t="s">
        <v>566</v>
      </c>
      <c r="E35" s="751">
        <v>50113001</v>
      </c>
      <c r="F35" s="750" t="s">
        <v>600</v>
      </c>
      <c r="G35" s="749" t="s">
        <v>604</v>
      </c>
      <c r="H35" s="749">
        <v>171547</v>
      </c>
      <c r="I35" s="749">
        <v>171547</v>
      </c>
      <c r="J35" s="749" t="s">
        <v>662</v>
      </c>
      <c r="K35" s="749" t="s">
        <v>663</v>
      </c>
      <c r="L35" s="752">
        <v>54.969999999999992</v>
      </c>
      <c r="M35" s="752">
        <v>1</v>
      </c>
      <c r="N35" s="753">
        <v>54.969999999999992</v>
      </c>
    </row>
    <row r="36" spans="1:14" ht="14.4" customHeight="1" x14ac:dyDescent="0.3">
      <c r="A36" s="747" t="s">
        <v>554</v>
      </c>
      <c r="B36" s="748" t="s">
        <v>555</v>
      </c>
      <c r="C36" s="749" t="s">
        <v>565</v>
      </c>
      <c r="D36" s="750" t="s">
        <v>566</v>
      </c>
      <c r="E36" s="751">
        <v>50113001</v>
      </c>
      <c r="F36" s="750" t="s">
        <v>600</v>
      </c>
      <c r="G36" s="749" t="s">
        <v>601</v>
      </c>
      <c r="H36" s="749">
        <v>846446</v>
      </c>
      <c r="I36" s="749">
        <v>124343</v>
      </c>
      <c r="J36" s="749" t="s">
        <v>664</v>
      </c>
      <c r="K36" s="749" t="s">
        <v>652</v>
      </c>
      <c r="L36" s="752">
        <v>43.760000000000019</v>
      </c>
      <c r="M36" s="752">
        <v>1</v>
      </c>
      <c r="N36" s="753">
        <v>43.760000000000019</v>
      </c>
    </row>
    <row r="37" spans="1:14" ht="14.4" customHeight="1" x14ac:dyDescent="0.3">
      <c r="A37" s="747" t="s">
        <v>554</v>
      </c>
      <c r="B37" s="748" t="s">
        <v>555</v>
      </c>
      <c r="C37" s="749" t="s">
        <v>565</v>
      </c>
      <c r="D37" s="750" t="s">
        <v>566</v>
      </c>
      <c r="E37" s="751">
        <v>50113001</v>
      </c>
      <c r="F37" s="750" t="s">
        <v>600</v>
      </c>
      <c r="G37" s="749" t="s">
        <v>604</v>
      </c>
      <c r="H37" s="749">
        <v>169152</v>
      </c>
      <c r="I37" s="749">
        <v>169152</v>
      </c>
      <c r="J37" s="749" t="s">
        <v>665</v>
      </c>
      <c r="K37" s="749" t="s">
        <v>666</v>
      </c>
      <c r="L37" s="752">
        <v>115.37999999999998</v>
      </c>
      <c r="M37" s="752">
        <v>2</v>
      </c>
      <c r="N37" s="753">
        <v>230.75999999999996</v>
      </c>
    </row>
    <row r="38" spans="1:14" ht="14.4" customHeight="1" x14ac:dyDescent="0.3">
      <c r="A38" s="747" t="s">
        <v>554</v>
      </c>
      <c r="B38" s="748" t="s">
        <v>555</v>
      </c>
      <c r="C38" s="749" t="s">
        <v>565</v>
      </c>
      <c r="D38" s="750" t="s">
        <v>566</v>
      </c>
      <c r="E38" s="751">
        <v>50113001</v>
      </c>
      <c r="F38" s="750" t="s">
        <v>600</v>
      </c>
      <c r="G38" s="749" t="s">
        <v>604</v>
      </c>
      <c r="H38" s="749">
        <v>169154</v>
      </c>
      <c r="I38" s="749">
        <v>169154</v>
      </c>
      <c r="J38" s="749" t="s">
        <v>667</v>
      </c>
      <c r="K38" s="749" t="s">
        <v>668</v>
      </c>
      <c r="L38" s="752">
        <v>197.63</v>
      </c>
      <c r="M38" s="752">
        <v>1</v>
      </c>
      <c r="N38" s="753">
        <v>197.63</v>
      </c>
    </row>
    <row r="39" spans="1:14" ht="14.4" customHeight="1" x14ac:dyDescent="0.3">
      <c r="A39" s="747" t="s">
        <v>554</v>
      </c>
      <c r="B39" s="748" t="s">
        <v>555</v>
      </c>
      <c r="C39" s="749" t="s">
        <v>565</v>
      </c>
      <c r="D39" s="750" t="s">
        <v>566</v>
      </c>
      <c r="E39" s="751">
        <v>50113001</v>
      </c>
      <c r="F39" s="750" t="s">
        <v>600</v>
      </c>
      <c r="G39" s="749" t="s">
        <v>604</v>
      </c>
      <c r="H39" s="749">
        <v>193252</v>
      </c>
      <c r="I39" s="749">
        <v>93252</v>
      </c>
      <c r="J39" s="749" t="s">
        <v>669</v>
      </c>
      <c r="K39" s="749" t="s">
        <v>670</v>
      </c>
      <c r="L39" s="752">
        <v>1227.4900000000002</v>
      </c>
      <c r="M39" s="752">
        <v>2</v>
      </c>
      <c r="N39" s="753">
        <v>2454.9800000000005</v>
      </c>
    </row>
    <row r="40" spans="1:14" ht="14.4" customHeight="1" x14ac:dyDescent="0.3">
      <c r="A40" s="747" t="s">
        <v>554</v>
      </c>
      <c r="B40" s="748" t="s">
        <v>555</v>
      </c>
      <c r="C40" s="749" t="s">
        <v>565</v>
      </c>
      <c r="D40" s="750" t="s">
        <v>566</v>
      </c>
      <c r="E40" s="751">
        <v>50113001</v>
      </c>
      <c r="F40" s="750" t="s">
        <v>600</v>
      </c>
      <c r="G40" s="749" t="s">
        <v>601</v>
      </c>
      <c r="H40" s="749">
        <v>117425</v>
      </c>
      <c r="I40" s="749">
        <v>17425</v>
      </c>
      <c r="J40" s="749" t="s">
        <v>671</v>
      </c>
      <c r="K40" s="749" t="s">
        <v>672</v>
      </c>
      <c r="L40" s="752">
        <v>19.789999999999996</v>
      </c>
      <c r="M40" s="752">
        <v>2</v>
      </c>
      <c r="N40" s="753">
        <v>39.579999999999991</v>
      </c>
    </row>
    <row r="41" spans="1:14" ht="14.4" customHeight="1" x14ac:dyDescent="0.3">
      <c r="A41" s="747" t="s">
        <v>554</v>
      </c>
      <c r="B41" s="748" t="s">
        <v>555</v>
      </c>
      <c r="C41" s="749" t="s">
        <v>565</v>
      </c>
      <c r="D41" s="750" t="s">
        <v>566</v>
      </c>
      <c r="E41" s="751">
        <v>50113001</v>
      </c>
      <c r="F41" s="750" t="s">
        <v>600</v>
      </c>
      <c r="G41" s="749" t="s">
        <v>601</v>
      </c>
      <c r="H41" s="749">
        <v>117431</v>
      </c>
      <c r="I41" s="749">
        <v>17431</v>
      </c>
      <c r="J41" s="749" t="s">
        <v>673</v>
      </c>
      <c r="K41" s="749" t="s">
        <v>632</v>
      </c>
      <c r="L41" s="752">
        <v>27.100000000000005</v>
      </c>
      <c r="M41" s="752">
        <v>2</v>
      </c>
      <c r="N41" s="753">
        <v>54.20000000000001</v>
      </c>
    </row>
    <row r="42" spans="1:14" ht="14.4" customHeight="1" x14ac:dyDescent="0.3">
      <c r="A42" s="747" t="s">
        <v>554</v>
      </c>
      <c r="B42" s="748" t="s">
        <v>555</v>
      </c>
      <c r="C42" s="749" t="s">
        <v>565</v>
      </c>
      <c r="D42" s="750" t="s">
        <v>566</v>
      </c>
      <c r="E42" s="751">
        <v>50113001</v>
      </c>
      <c r="F42" s="750" t="s">
        <v>600</v>
      </c>
      <c r="G42" s="749" t="s">
        <v>604</v>
      </c>
      <c r="H42" s="749">
        <v>218863</v>
      </c>
      <c r="I42" s="749">
        <v>218863</v>
      </c>
      <c r="J42" s="749" t="s">
        <v>674</v>
      </c>
      <c r="K42" s="749" t="s">
        <v>675</v>
      </c>
      <c r="L42" s="752">
        <v>251.31800000000004</v>
      </c>
      <c r="M42" s="752">
        <v>5</v>
      </c>
      <c r="N42" s="753">
        <v>1256.5900000000001</v>
      </c>
    </row>
    <row r="43" spans="1:14" ht="14.4" customHeight="1" x14ac:dyDescent="0.3">
      <c r="A43" s="747" t="s">
        <v>554</v>
      </c>
      <c r="B43" s="748" t="s">
        <v>555</v>
      </c>
      <c r="C43" s="749" t="s">
        <v>565</v>
      </c>
      <c r="D43" s="750" t="s">
        <v>566</v>
      </c>
      <c r="E43" s="751">
        <v>50113001</v>
      </c>
      <c r="F43" s="750" t="s">
        <v>600</v>
      </c>
      <c r="G43" s="749" t="s">
        <v>604</v>
      </c>
      <c r="H43" s="749">
        <v>184284</v>
      </c>
      <c r="I43" s="749">
        <v>184284</v>
      </c>
      <c r="J43" s="749" t="s">
        <v>676</v>
      </c>
      <c r="K43" s="749" t="s">
        <v>677</v>
      </c>
      <c r="L43" s="752">
        <v>146.48999999999998</v>
      </c>
      <c r="M43" s="752">
        <v>1</v>
      </c>
      <c r="N43" s="753">
        <v>146.48999999999998</v>
      </c>
    </row>
    <row r="44" spans="1:14" ht="14.4" customHeight="1" x14ac:dyDescent="0.3">
      <c r="A44" s="747" t="s">
        <v>554</v>
      </c>
      <c r="B44" s="748" t="s">
        <v>555</v>
      </c>
      <c r="C44" s="749" t="s">
        <v>565</v>
      </c>
      <c r="D44" s="750" t="s">
        <v>566</v>
      </c>
      <c r="E44" s="751">
        <v>50113001</v>
      </c>
      <c r="F44" s="750" t="s">
        <v>600</v>
      </c>
      <c r="G44" s="749" t="s">
        <v>601</v>
      </c>
      <c r="H44" s="749">
        <v>214433</v>
      </c>
      <c r="I44" s="749">
        <v>214433</v>
      </c>
      <c r="J44" s="749" t="s">
        <v>678</v>
      </c>
      <c r="K44" s="749" t="s">
        <v>679</v>
      </c>
      <c r="L44" s="752">
        <v>12.209999999999999</v>
      </c>
      <c r="M44" s="752">
        <v>1</v>
      </c>
      <c r="N44" s="753">
        <v>12.209999999999999</v>
      </c>
    </row>
    <row r="45" spans="1:14" ht="14.4" customHeight="1" x14ac:dyDescent="0.3">
      <c r="A45" s="747" t="s">
        <v>554</v>
      </c>
      <c r="B45" s="748" t="s">
        <v>555</v>
      </c>
      <c r="C45" s="749" t="s">
        <v>565</v>
      </c>
      <c r="D45" s="750" t="s">
        <v>566</v>
      </c>
      <c r="E45" s="751">
        <v>50113001</v>
      </c>
      <c r="F45" s="750" t="s">
        <v>600</v>
      </c>
      <c r="G45" s="749" t="s">
        <v>601</v>
      </c>
      <c r="H45" s="749">
        <v>192034</v>
      </c>
      <c r="I45" s="749">
        <v>92034</v>
      </c>
      <c r="J45" s="749" t="s">
        <v>680</v>
      </c>
      <c r="K45" s="749" t="s">
        <v>681</v>
      </c>
      <c r="L45" s="752">
        <v>125.39</v>
      </c>
      <c r="M45" s="752">
        <v>1</v>
      </c>
      <c r="N45" s="753">
        <v>125.39</v>
      </c>
    </row>
    <row r="46" spans="1:14" ht="14.4" customHeight="1" x14ac:dyDescent="0.3">
      <c r="A46" s="747" t="s">
        <v>554</v>
      </c>
      <c r="B46" s="748" t="s">
        <v>555</v>
      </c>
      <c r="C46" s="749" t="s">
        <v>565</v>
      </c>
      <c r="D46" s="750" t="s">
        <v>566</v>
      </c>
      <c r="E46" s="751">
        <v>50113001</v>
      </c>
      <c r="F46" s="750" t="s">
        <v>600</v>
      </c>
      <c r="G46" s="749" t="s">
        <v>601</v>
      </c>
      <c r="H46" s="749">
        <v>144997</v>
      </c>
      <c r="I46" s="749">
        <v>44997</v>
      </c>
      <c r="J46" s="749" t="s">
        <v>682</v>
      </c>
      <c r="K46" s="749" t="s">
        <v>683</v>
      </c>
      <c r="L46" s="752">
        <v>238.26500000000004</v>
      </c>
      <c r="M46" s="752">
        <v>4</v>
      </c>
      <c r="N46" s="753">
        <v>953.06000000000017</v>
      </c>
    </row>
    <row r="47" spans="1:14" ht="14.4" customHeight="1" x14ac:dyDescent="0.3">
      <c r="A47" s="747" t="s">
        <v>554</v>
      </c>
      <c r="B47" s="748" t="s">
        <v>555</v>
      </c>
      <c r="C47" s="749" t="s">
        <v>565</v>
      </c>
      <c r="D47" s="750" t="s">
        <v>566</v>
      </c>
      <c r="E47" s="751">
        <v>50113001</v>
      </c>
      <c r="F47" s="750" t="s">
        <v>600</v>
      </c>
      <c r="G47" s="749" t="s">
        <v>601</v>
      </c>
      <c r="H47" s="749">
        <v>192587</v>
      </c>
      <c r="I47" s="749">
        <v>92587</v>
      </c>
      <c r="J47" s="749" t="s">
        <v>684</v>
      </c>
      <c r="K47" s="749" t="s">
        <v>685</v>
      </c>
      <c r="L47" s="752">
        <v>58.25</v>
      </c>
      <c r="M47" s="752">
        <v>1</v>
      </c>
      <c r="N47" s="753">
        <v>58.25</v>
      </c>
    </row>
    <row r="48" spans="1:14" ht="14.4" customHeight="1" x14ac:dyDescent="0.3">
      <c r="A48" s="747" t="s">
        <v>554</v>
      </c>
      <c r="B48" s="748" t="s">
        <v>555</v>
      </c>
      <c r="C48" s="749" t="s">
        <v>565</v>
      </c>
      <c r="D48" s="750" t="s">
        <v>566</v>
      </c>
      <c r="E48" s="751">
        <v>50113001</v>
      </c>
      <c r="F48" s="750" t="s">
        <v>600</v>
      </c>
      <c r="G48" s="749" t="s">
        <v>604</v>
      </c>
      <c r="H48" s="749">
        <v>198791</v>
      </c>
      <c r="I48" s="749">
        <v>98791</v>
      </c>
      <c r="J48" s="749" t="s">
        <v>686</v>
      </c>
      <c r="K48" s="749" t="s">
        <v>687</v>
      </c>
      <c r="L48" s="752">
        <v>98.260000000000019</v>
      </c>
      <c r="M48" s="752">
        <v>2</v>
      </c>
      <c r="N48" s="753">
        <v>196.52000000000004</v>
      </c>
    </row>
    <row r="49" spans="1:14" ht="14.4" customHeight="1" x14ac:dyDescent="0.3">
      <c r="A49" s="747" t="s">
        <v>554</v>
      </c>
      <c r="B49" s="748" t="s">
        <v>555</v>
      </c>
      <c r="C49" s="749" t="s">
        <v>565</v>
      </c>
      <c r="D49" s="750" t="s">
        <v>566</v>
      </c>
      <c r="E49" s="751">
        <v>50113001</v>
      </c>
      <c r="F49" s="750" t="s">
        <v>600</v>
      </c>
      <c r="G49" s="749" t="s">
        <v>604</v>
      </c>
      <c r="H49" s="749">
        <v>114075</v>
      </c>
      <c r="I49" s="749">
        <v>14075</v>
      </c>
      <c r="J49" s="749" t="s">
        <v>688</v>
      </c>
      <c r="K49" s="749" t="s">
        <v>689</v>
      </c>
      <c r="L49" s="752">
        <v>294.95000000000005</v>
      </c>
      <c r="M49" s="752">
        <v>3</v>
      </c>
      <c r="N49" s="753">
        <v>884.85000000000014</v>
      </c>
    </row>
    <row r="50" spans="1:14" ht="14.4" customHeight="1" x14ac:dyDescent="0.3">
      <c r="A50" s="747" t="s">
        <v>554</v>
      </c>
      <c r="B50" s="748" t="s">
        <v>555</v>
      </c>
      <c r="C50" s="749" t="s">
        <v>565</v>
      </c>
      <c r="D50" s="750" t="s">
        <v>566</v>
      </c>
      <c r="E50" s="751">
        <v>50113001</v>
      </c>
      <c r="F50" s="750" t="s">
        <v>600</v>
      </c>
      <c r="G50" s="749" t="s">
        <v>604</v>
      </c>
      <c r="H50" s="749">
        <v>194314</v>
      </c>
      <c r="I50" s="749">
        <v>94314</v>
      </c>
      <c r="J50" s="749" t="s">
        <v>690</v>
      </c>
      <c r="K50" s="749" t="s">
        <v>691</v>
      </c>
      <c r="L50" s="752">
        <v>104.01000000000003</v>
      </c>
      <c r="M50" s="752">
        <v>2</v>
      </c>
      <c r="N50" s="753">
        <v>208.02000000000007</v>
      </c>
    </row>
    <row r="51" spans="1:14" ht="14.4" customHeight="1" x14ac:dyDescent="0.3">
      <c r="A51" s="747" t="s">
        <v>554</v>
      </c>
      <c r="B51" s="748" t="s">
        <v>555</v>
      </c>
      <c r="C51" s="749" t="s">
        <v>565</v>
      </c>
      <c r="D51" s="750" t="s">
        <v>566</v>
      </c>
      <c r="E51" s="751">
        <v>50113001</v>
      </c>
      <c r="F51" s="750" t="s">
        <v>600</v>
      </c>
      <c r="G51" s="749" t="s">
        <v>604</v>
      </c>
      <c r="H51" s="749">
        <v>102477</v>
      </c>
      <c r="I51" s="749">
        <v>2477</v>
      </c>
      <c r="J51" s="749" t="s">
        <v>692</v>
      </c>
      <c r="K51" s="749" t="s">
        <v>693</v>
      </c>
      <c r="L51" s="752">
        <v>39.899999999999991</v>
      </c>
      <c r="M51" s="752">
        <v>13</v>
      </c>
      <c r="N51" s="753">
        <v>518.69999999999993</v>
      </c>
    </row>
    <row r="52" spans="1:14" ht="14.4" customHeight="1" x14ac:dyDescent="0.3">
      <c r="A52" s="747" t="s">
        <v>554</v>
      </c>
      <c r="B52" s="748" t="s">
        <v>555</v>
      </c>
      <c r="C52" s="749" t="s">
        <v>565</v>
      </c>
      <c r="D52" s="750" t="s">
        <v>566</v>
      </c>
      <c r="E52" s="751">
        <v>50113001</v>
      </c>
      <c r="F52" s="750" t="s">
        <v>600</v>
      </c>
      <c r="G52" s="749" t="s">
        <v>604</v>
      </c>
      <c r="H52" s="749">
        <v>208694</v>
      </c>
      <c r="I52" s="749">
        <v>208694</v>
      </c>
      <c r="J52" s="749" t="s">
        <v>692</v>
      </c>
      <c r="K52" s="749" t="s">
        <v>693</v>
      </c>
      <c r="L52" s="752">
        <v>40.154545454545456</v>
      </c>
      <c r="M52" s="752">
        <v>11</v>
      </c>
      <c r="N52" s="753">
        <v>441.70000000000005</v>
      </c>
    </row>
    <row r="53" spans="1:14" ht="14.4" customHeight="1" x14ac:dyDescent="0.3">
      <c r="A53" s="747" t="s">
        <v>554</v>
      </c>
      <c r="B53" s="748" t="s">
        <v>555</v>
      </c>
      <c r="C53" s="749" t="s">
        <v>565</v>
      </c>
      <c r="D53" s="750" t="s">
        <v>566</v>
      </c>
      <c r="E53" s="751">
        <v>50113001</v>
      </c>
      <c r="F53" s="750" t="s">
        <v>600</v>
      </c>
      <c r="G53" s="749" t="s">
        <v>604</v>
      </c>
      <c r="H53" s="749">
        <v>208695</v>
      </c>
      <c r="I53" s="749">
        <v>208695</v>
      </c>
      <c r="J53" s="749" t="s">
        <v>692</v>
      </c>
      <c r="K53" s="749" t="s">
        <v>694</v>
      </c>
      <c r="L53" s="752">
        <v>77.760000000000034</v>
      </c>
      <c r="M53" s="752">
        <v>62</v>
      </c>
      <c r="N53" s="753">
        <v>4821.1200000000017</v>
      </c>
    </row>
    <row r="54" spans="1:14" ht="14.4" customHeight="1" x14ac:dyDescent="0.3">
      <c r="A54" s="747" t="s">
        <v>554</v>
      </c>
      <c r="B54" s="748" t="s">
        <v>555</v>
      </c>
      <c r="C54" s="749" t="s">
        <v>565</v>
      </c>
      <c r="D54" s="750" t="s">
        <v>566</v>
      </c>
      <c r="E54" s="751">
        <v>50113001</v>
      </c>
      <c r="F54" s="750" t="s">
        <v>600</v>
      </c>
      <c r="G54" s="749" t="s">
        <v>604</v>
      </c>
      <c r="H54" s="749">
        <v>183318</v>
      </c>
      <c r="I54" s="749">
        <v>83318</v>
      </c>
      <c r="J54" s="749" t="s">
        <v>695</v>
      </c>
      <c r="K54" s="749" t="s">
        <v>696</v>
      </c>
      <c r="L54" s="752">
        <v>31.8</v>
      </c>
      <c r="M54" s="752">
        <v>1</v>
      </c>
      <c r="N54" s="753">
        <v>31.8</v>
      </c>
    </row>
    <row r="55" spans="1:14" ht="14.4" customHeight="1" x14ac:dyDescent="0.3">
      <c r="A55" s="747" t="s">
        <v>554</v>
      </c>
      <c r="B55" s="748" t="s">
        <v>555</v>
      </c>
      <c r="C55" s="749" t="s">
        <v>565</v>
      </c>
      <c r="D55" s="750" t="s">
        <v>566</v>
      </c>
      <c r="E55" s="751">
        <v>50113001</v>
      </c>
      <c r="F55" s="750" t="s">
        <v>600</v>
      </c>
      <c r="G55" s="749" t="s">
        <v>604</v>
      </c>
      <c r="H55" s="749">
        <v>153641</v>
      </c>
      <c r="I55" s="749">
        <v>53641</v>
      </c>
      <c r="J55" s="749" t="s">
        <v>697</v>
      </c>
      <c r="K55" s="749" t="s">
        <v>698</v>
      </c>
      <c r="L55" s="752">
        <v>37.629999999999995</v>
      </c>
      <c r="M55" s="752">
        <v>1</v>
      </c>
      <c r="N55" s="753">
        <v>37.629999999999995</v>
      </c>
    </row>
    <row r="56" spans="1:14" ht="14.4" customHeight="1" x14ac:dyDescent="0.3">
      <c r="A56" s="747" t="s">
        <v>554</v>
      </c>
      <c r="B56" s="748" t="s">
        <v>555</v>
      </c>
      <c r="C56" s="749" t="s">
        <v>565</v>
      </c>
      <c r="D56" s="750" t="s">
        <v>566</v>
      </c>
      <c r="E56" s="751">
        <v>50113001</v>
      </c>
      <c r="F56" s="750" t="s">
        <v>600</v>
      </c>
      <c r="G56" s="749" t="s">
        <v>556</v>
      </c>
      <c r="H56" s="749">
        <v>147477</v>
      </c>
      <c r="I56" s="749">
        <v>147477</v>
      </c>
      <c r="J56" s="749" t="s">
        <v>699</v>
      </c>
      <c r="K56" s="749" t="s">
        <v>700</v>
      </c>
      <c r="L56" s="752">
        <v>197.58</v>
      </c>
      <c r="M56" s="752">
        <v>1</v>
      </c>
      <c r="N56" s="753">
        <v>197.58</v>
      </c>
    </row>
    <row r="57" spans="1:14" ht="14.4" customHeight="1" x14ac:dyDescent="0.3">
      <c r="A57" s="747" t="s">
        <v>554</v>
      </c>
      <c r="B57" s="748" t="s">
        <v>555</v>
      </c>
      <c r="C57" s="749" t="s">
        <v>565</v>
      </c>
      <c r="D57" s="750" t="s">
        <v>566</v>
      </c>
      <c r="E57" s="751">
        <v>50113001</v>
      </c>
      <c r="F57" s="750" t="s">
        <v>600</v>
      </c>
      <c r="G57" s="749" t="s">
        <v>601</v>
      </c>
      <c r="H57" s="749">
        <v>148748</v>
      </c>
      <c r="I57" s="749">
        <v>148748</v>
      </c>
      <c r="J57" s="749" t="s">
        <v>701</v>
      </c>
      <c r="K57" s="749" t="s">
        <v>702</v>
      </c>
      <c r="L57" s="752">
        <v>404.79000000000013</v>
      </c>
      <c r="M57" s="752">
        <v>1</v>
      </c>
      <c r="N57" s="753">
        <v>404.79000000000013</v>
      </c>
    </row>
    <row r="58" spans="1:14" ht="14.4" customHeight="1" x14ac:dyDescent="0.3">
      <c r="A58" s="747" t="s">
        <v>554</v>
      </c>
      <c r="B58" s="748" t="s">
        <v>555</v>
      </c>
      <c r="C58" s="749" t="s">
        <v>565</v>
      </c>
      <c r="D58" s="750" t="s">
        <v>566</v>
      </c>
      <c r="E58" s="751">
        <v>50113001</v>
      </c>
      <c r="F58" s="750" t="s">
        <v>600</v>
      </c>
      <c r="G58" s="749" t="s">
        <v>601</v>
      </c>
      <c r="H58" s="749">
        <v>142150</v>
      </c>
      <c r="I58" s="749">
        <v>142150</v>
      </c>
      <c r="J58" s="749" t="s">
        <v>703</v>
      </c>
      <c r="K58" s="749" t="s">
        <v>704</v>
      </c>
      <c r="L58" s="752">
        <v>197.56000000000006</v>
      </c>
      <c r="M58" s="752">
        <v>1</v>
      </c>
      <c r="N58" s="753">
        <v>197.56000000000006</v>
      </c>
    </row>
    <row r="59" spans="1:14" ht="14.4" customHeight="1" x14ac:dyDescent="0.3">
      <c r="A59" s="747" t="s">
        <v>554</v>
      </c>
      <c r="B59" s="748" t="s">
        <v>555</v>
      </c>
      <c r="C59" s="749" t="s">
        <v>565</v>
      </c>
      <c r="D59" s="750" t="s">
        <v>566</v>
      </c>
      <c r="E59" s="751">
        <v>50113001</v>
      </c>
      <c r="F59" s="750" t="s">
        <v>600</v>
      </c>
      <c r="G59" s="749" t="s">
        <v>601</v>
      </c>
      <c r="H59" s="749">
        <v>215715</v>
      </c>
      <c r="I59" s="749">
        <v>215715</v>
      </c>
      <c r="J59" s="749" t="s">
        <v>705</v>
      </c>
      <c r="K59" s="749" t="s">
        <v>706</v>
      </c>
      <c r="L59" s="752">
        <v>66.340000000000018</v>
      </c>
      <c r="M59" s="752">
        <v>3</v>
      </c>
      <c r="N59" s="753">
        <v>199.02000000000004</v>
      </c>
    </row>
    <row r="60" spans="1:14" ht="14.4" customHeight="1" x14ac:dyDescent="0.3">
      <c r="A60" s="747" t="s">
        <v>554</v>
      </c>
      <c r="B60" s="748" t="s">
        <v>555</v>
      </c>
      <c r="C60" s="749" t="s">
        <v>565</v>
      </c>
      <c r="D60" s="750" t="s">
        <v>566</v>
      </c>
      <c r="E60" s="751">
        <v>50113001</v>
      </c>
      <c r="F60" s="750" t="s">
        <v>600</v>
      </c>
      <c r="G60" s="749" t="s">
        <v>604</v>
      </c>
      <c r="H60" s="749">
        <v>29468</v>
      </c>
      <c r="I60" s="749">
        <v>29468</v>
      </c>
      <c r="J60" s="749" t="s">
        <v>707</v>
      </c>
      <c r="K60" s="749" t="s">
        <v>708</v>
      </c>
      <c r="L60" s="752">
        <v>879.50999999999976</v>
      </c>
      <c r="M60" s="752">
        <v>1</v>
      </c>
      <c r="N60" s="753">
        <v>879.50999999999976</v>
      </c>
    </row>
    <row r="61" spans="1:14" ht="14.4" customHeight="1" x14ac:dyDescent="0.3">
      <c r="A61" s="747" t="s">
        <v>554</v>
      </c>
      <c r="B61" s="748" t="s">
        <v>555</v>
      </c>
      <c r="C61" s="749" t="s">
        <v>565</v>
      </c>
      <c r="D61" s="750" t="s">
        <v>566</v>
      </c>
      <c r="E61" s="751">
        <v>50113001</v>
      </c>
      <c r="F61" s="750" t="s">
        <v>600</v>
      </c>
      <c r="G61" s="749" t="s">
        <v>604</v>
      </c>
      <c r="H61" s="749">
        <v>183272</v>
      </c>
      <c r="I61" s="749">
        <v>215478</v>
      </c>
      <c r="J61" s="749" t="s">
        <v>709</v>
      </c>
      <c r="K61" s="749" t="s">
        <v>710</v>
      </c>
      <c r="L61" s="752">
        <v>161.74</v>
      </c>
      <c r="M61" s="752">
        <v>1</v>
      </c>
      <c r="N61" s="753">
        <v>161.74</v>
      </c>
    </row>
    <row r="62" spans="1:14" ht="14.4" customHeight="1" x14ac:dyDescent="0.3">
      <c r="A62" s="747" t="s">
        <v>554</v>
      </c>
      <c r="B62" s="748" t="s">
        <v>555</v>
      </c>
      <c r="C62" s="749" t="s">
        <v>565</v>
      </c>
      <c r="D62" s="750" t="s">
        <v>566</v>
      </c>
      <c r="E62" s="751">
        <v>50113001</v>
      </c>
      <c r="F62" s="750" t="s">
        <v>600</v>
      </c>
      <c r="G62" s="749" t="s">
        <v>601</v>
      </c>
      <c r="H62" s="749">
        <v>134505</v>
      </c>
      <c r="I62" s="749">
        <v>134505</v>
      </c>
      <c r="J62" s="749" t="s">
        <v>711</v>
      </c>
      <c r="K62" s="749" t="s">
        <v>712</v>
      </c>
      <c r="L62" s="752">
        <v>100.60000000000002</v>
      </c>
      <c r="M62" s="752">
        <v>1</v>
      </c>
      <c r="N62" s="753">
        <v>100.60000000000002</v>
      </c>
    </row>
    <row r="63" spans="1:14" ht="14.4" customHeight="1" x14ac:dyDescent="0.3">
      <c r="A63" s="747" t="s">
        <v>554</v>
      </c>
      <c r="B63" s="748" t="s">
        <v>555</v>
      </c>
      <c r="C63" s="749" t="s">
        <v>565</v>
      </c>
      <c r="D63" s="750" t="s">
        <v>566</v>
      </c>
      <c r="E63" s="751">
        <v>50113001</v>
      </c>
      <c r="F63" s="750" t="s">
        <v>600</v>
      </c>
      <c r="G63" s="749" t="s">
        <v>601</v>
      </c>
      <c r="H63" s="749">
        <v>847627</v>
      </c>
      <c r="I63" s="749">
        <v>134502</v>
      </c>
      <c r="J63" s="749" t="s">
        <v>713</v>
      </c>
      <c r="K63" s="749" t="s">
        <v>657</v>
      </c>
      <c r="L63" s="752">
        <v>50.3</v>
      </c>
      <c r="M63" s="752">
        <v>1</v>
      </c>
      <c r="N63" s="753">
        <v>50.3</v>
      </c>
    </row>
    <row r="64" spans="1:14" ht="14.4" customHeight="1" x14ac:dyDescent="0.3">
      <c r="A64" s="747" t="s">
        <v>554</v>
      </c>
      <c r="B64" s="748" t="s">
        <v>555</v>
      </c>
      <c r="C64" s="749" t="s">
        <v>565</v>
      </c>
      <c r="D64" s="750" t="s">
        <v>566</v>
      </c>
      <c r="E64" s="751">
        <v>50113001</v>
      </c>
      <c r="F64" s="750" t="s">
        <v>600</v>
      </c>
      <c r="G64" s="749" t="s">
        <v>604</v>
      </c>
      <c r="H64" s="749">
        <v>210108</v>
      </c>
      <c r="I64" s="749">
        <v>210108</v>
      </c>
      <c r="J64" s="749" t="s">
        <v>714</v>
      </c>
      <c r="K64" s="749" t="s">
        <v>715</v>
      </c>
      <c r="L64" s="752">
        <v>735.00999999999988</v>
      </c>
      <c r="M64" s="752">
        <v>1</v>
      </c>
      <c r="N64" s="753">
        <v>735.00999999999988</v>
      </c>
    </row>
    <row r="65" spans="1:14" ht="14.4" customHeight="1" x14ac:dyDescent="0.3">
      <c r="A65" s="747" t="s">
        <v>554</v>
      </c>
      <c r="B65" s="748" t="s">
        <v>555</v>
      </c>
      <c r="C65" s="749" t="s">
        <v>565</v>
      </c>
      <c r="D65" s="750" t="s">
        <v>566</v>
      </c>
      <c r="E65" s="751">
        <v>50113001</v>
      </c>
      <c r="F65" s="750" t="s">
        <v>600</v>
      </c>
      <c r="G65" s="749" t="s">
        <v>604</v>
      </c>
      <c r="H65" s="749">
        <v>187076</v>
      </c>
      <c r="I65" s="749">
        <v>87076</v>
      </c>
      <c r="J65" s="749" t="s">
        <v>716</v>
      </c>
      <c r="K65" s="749" t="s">
        <v>717</v>
      </c>
      <c r="L65" s="752">
        <v>133.51</v>
      </c>
      <c r="M65" s="752">
        <v>2</v>
      </c>
      <c r="N65" s="753">
        <v>267.02</v>
      </c>
    </row>
    <row r="66" spans="1:14" ht="14.4" customHeight="1" x14ac:dyDescent="0.3">
      <c r="A66" s="747" t="s">
        <v>554</v>
      </c>
      <c r="B66" s="748" t="s">
        <v>555</v>
      </c>
      <c r="C66" s="749" t="s">
        <v>565</v>
      </c>
      <c r="D66" s="750" t="s">
        <v>566</v>
      </c>
      <c r="E66" s="751">
        <v>50113001</v>
      </c>
      <c r="F66" s="750" t="s">
        <v>600</v>
      </c>
      <c r="G66" s="749" t="s">
        <v>604</v>
      </c>
      <c r="H66" s="749">
        <v>500618</v>
      </c>
      <c r="I66" s="749">
        <v>125753</v>
      </c>
      <c r="J66" s="749" t="s">
        <v>718</v>
      </c>
      <c r="K66" s="749" t="s">
        <v>719</v>
      </c>
      <c r="L66" s="752">
        <v>281.01428571428562</v>
      </c>
      <c r="M66" s="752">
        <v>7</v>
      </c>
      <c r="N66" s="753">
        <v>1967.0999999999995</v>
      </c>
    </row>
    <row r="67" spans="1:14" ht="14.4" customHeight="1" x14ac:dyDescent="0.3">
      <c r="A67" s="747" t="s">
        <v>554</v>
      </c>
      <c r="B67" s="748" t="s">
        <v>555</v>
      </c>
      <c r="C67" s="749" t="s">
        <v>565</v>
      </c>
      <c r="D67" s="750" t="s">
        <v>566</v>
      </c>
      <c r="E67" s="751">
        <v>50113001</v>
      </c>
      <c r="F67" s="750" t="s">
        <v>600</v>
      </c>
      <c r="G67" s="749" t="s">
        <v>604</v>
      </c>
      <c r="H67" s="749">
        <v>848560</v>
      </c>
      <c r="I67" s="749">
        <v>125752</v>
      </c>
      <c r="J67" s="749" t="s">
        <v>720</v>
      </c>
      <c r="K67" s="749" t="s">
        <v>721</v>
      </c>
      <c r="L67" s="752">
        <v>204.88166666666663</v>
      </c>
      <c r="M67" s="752">
        <v>6</v>
      </c>
      <c r="N67" s="753">
        <v>1229.2899999999997</v>
      </c>
    </row>
    <row r="68" spans="1:14" ht="14.4" customHeight="1" x14ac:dyDescent="0.3">
      <c r="A68" s="747" t="s">
        <v>554</v>
      </c>
      <c r="B68" s="748" t="s">
        <v>555</v>
      </c>
      <c r="C68" s="749" t="s">
        <v>565</v>
      </c>
      <c r="D68" s="750" t="s">
        <v>566</v>
      </c>
      <c r="E68" s="751">
        <v>50113001</v>
      </c>
      <c r="F68" s="750" t="s">
        <v>600</v>
      </c>
      <c r="G68" s="749" t="s">
        <v>604</v>
      </c>
      <c r="H68" s="749">
        <v>214904</v>
      </c>
      <c r="I68" s="749">
        <v>214904</v>
      </c>
      <c r="J68" s="749" t="s">
        <v>722</v>
      </c>
      <c r="K68" s="749" t="s">
        <v>723</v>
      </c>
      <c r="L68" s="752">
        <v>64.790000000000006</v>
      </c>
      <c r="M68" s="752">
        <v>1</v>
      </c>
      <c r="N68" s="753">
        <v>64.790000000000006</v>
      </c>
    </row>
    <row r="69" spans="1:14" ht="14.4" customHeight="1" x14ac:dyDescent="0.3">
      <c r="A69" s="747" t="s">
        <v>554</v>
      </c>
      <c r="B69" s="748" t="s">
        <v>555</v>
      </c>
      <c r="C69" s="749" t="s">
        <v>565</v>
      </c>
      <c r="D69" s="750" t="s">
        <v>566</v>
      </c>
      <c r="E69" s="751">
        <v>50113001</v>
      </c>
      <c r="F69" s="750" t="s">
        <v>600</v>
      </c>
      <c r="G69" s="749" t="s">
        <v>601</v>
      </c>
      <c r="H69" s="749">
        <v>147466</v>
      </c>
      <c r="I69" s="749">
        <v>147466</v>
      </c>
      <c r="J69" s="749" t="s">
        <v>724</v>
      </c>
      <c r="K69" s="749" t="s">
        <v>725</v>
      </c>
      <c r="L69" s="752">
        <v>131.14000000000004</v>
      </c>
      <c r="M69" s="752">
        <v>1</v>
      </c>
      <c r="N69" s="753">
        <v>131.14000000000004</v>
      </c>
    </row>
    <row r="70" spans="1:14" ht="14.4" customHeight="1" x14ac:dyDescent="0.3">
      <c r="A70" s="747" t="s">
        <v>554</v>
      </c>
      <c r="B70" s="748" t="s">
        <v>555</v>
      </c>
      <c r="C70" s="749" t="s">
        <v>565</v>
      </c>
      <c r="D70" s="750" t="s">
        <v>566</v>
      </c>
      <c r="E70" s="751">
        <v>50113001</v>
      </c>
      <c r="F70" s="750" t="s">
        <v>600</v>
      </c>
      <c r="G70" s="749" t="s">
        <v>601</v>
      </c>
      <c r="H70" s="749">
        <v>169189</v>
      </c>
      <c r="I70" s="749">
        <v>69189</v>
      </c>
      <c r="J70" s="749" t="s">
        <v>726</v>
      </c>
      <c r="K70" s="749" t="s">
        <v>727</v>
      </c>
      <c r="L70" s="752">
        <v>61.11999999999999</v>
      </c>
      <c r="M70" s="752">
        <v>1</v>
      </c>
      <c r="N70" s="753">
        <v>61.11999999999999</v>
      </c>
    </row>
    <row r="71" spans="1:14" ht="14.4" customHeight="1" x14ac:dyDescent="0.3">
      <c r="A71" s="747" t="s">
        <v>554</v>
      </c>
      <c r="B71" s="748" t="s">
        <v>555</v>
      </c>
      <c r="C71" s="749" t="s">
        <v>565</v>
      </c>
      <c r="D71" s="750" t="s">
        <v>566</v>
      </c>
      <c r="E71" s="751">
        <v>50113001</v>
      </c>
      <c r="F71" s="750" t="s">
        <v>600</v>
      </c>
      <c r="G71" s="749" t="s">
        <v>604</v>
      </c>
      <c r="H71" s="749">
        <v>149503</v>
      </c>
      <c r="I71" s="749">
        <v>49503</v>
      </c>
      <c r="J71" s="749" t="s">
        <v>728</v>
      </c>
      <c r="K71" s="749" t="s">
        <v>729</v>
      </c>
      <c r="L71" s="752">
        <v>109.07000000000002</v>
      </c>
      <c r="M71" s="752">
        <v>1</v>
      </c>
      <c r="N71" s="753">
        <v>109.07000000000002</v>
      </c>
    </row>
    <row r="72" spans="1:14" ht="14.4" customHeight="1" x14ac:dyDescent="0.3">
      <c r="A72" s="747" t="s">
        <v>554</v>
      </c>
      <c r="B72" s="748" t="s">
        <v>555</v>
      </c>
      <c r="C72" s="749" t="s">
        <v>565</v>
      </c>
      <c r="D72" s="750" t="s">
        <v>566</v>
      </c>
      <c r="E72" s="751">
        <v>50113001</v>
      </c>
      <c r="F72" s="750" t="s">
        <v>600</v>
      </c>
      <c r="G72" s="749" t="s">
        <v>601</v>
      </c>
      <c r="H72" s="749">
        <v>213489</v>
      </c>
      <c r="I72" s="749">
        <v>213489</v>
      </c>
      <c r="J72" s="749" t="s">
        <v>730</v>
      </c>
      <c r="K72" s="749" t="s">
        <v>731</v>
      </c>
      <c r="L72" s="752">
        <v>630.66</v>
      </c>
      <c r="M72" s="752">
        <v>6</v>
      </c>
      <c r="N72" s="753">
        <v>3783.96</v>
      </c>
    </row>
    <row r="73" spans="1:14" ht="14.4" customHeight="1" x14ac:dyDescent="0.3">
      <c r="A73" s="747" t="s">
        <v>554</v>
      </c>
      <c r="B73" s="748" t="s">
        <v>555</v>
      </c>
      <c r="C73" s="749" t="s">
        <v>565</v>
      </c>
      <c r="D73" s="750" t="s">
        <v>566</v>
      </c>
      <c r="E73" s="751">
        <v>50113001</v>
      </c>
      <c r="F73" s="750" t="s">
        <v>600</v>
      </c>
      <c r="G73" s="749" t="s">
        <v>601</v>
      </c>
      <c r="H73" s="749">
        <v>213490</v>
      </c>
      <c r="I73" s="749">
        <v>213490</v>
      </c>
      <c r="J73" s="749" t="s">
        <v>730</v>
      </c>
      <c r="K73" s="749" t="s">
        <v>732</v>
      </c>
      <c r="L73" s="752">
        <v>913.6500000000002</v>
      </c>
      <c r="M73" s="752">
        <v>1</v>
      </c>
      <c r="N73" s="753">
        <v>913.6500000000002</v>
      </c>
    </row>
    <row r="74" spans="1:14" ht="14.4" customHeight="1" x14ac:dyDescent="0.3">
      <c r="A74" s="747" t="s">
        <v>554</v>
      </c>
      <c r="B74" s="748" t="s">
        <v>555</v>
      </c>
      <c r="C74" s="749" t="s">
        <v>565</v>
      </c>
      <c r="D74" s="750" t="s">
        <v>566</v>
      </c>
      <c r="E74" s="751">
        <v>50113001</v>
      </c>
      <c r="F74" s="750" t="s">
        <v>600</v>
      </c>
      <c r="G74" s="749" t="s">
        <v>601</v>
      </c>
      <c r="H74" s="749">
        <v>156804</v>
      </c>
      <c r="I74" s="749">
        <v>56804</v>
      </c>
      <c r="J74" s="749" t="s">
        <v>733</v>
      </c>
      <c r="K74" s="749" t="s">
        <v>734</v>
      </c>
      <c r="L74" s="752">
        <v>31.650000000000006</v>
      </c>
      <c r="M74" s="752">
        <v>1</v>
      </c>
      <c r="N74" s="753">
        <v>31.650000000000006</v>
      </c>
    </row>
    <row r="75" spans="1:14" ht="14.4" customHeight="1" x14ac:dyDescent="0.3">
      <c r="A75" s="747" t="s">
        <v>554</v>
      </c>
      <c r="B75" s="748" t="s">
        <v>555</v>
      </c>
      <c r="C75" s="749" t="s">
        <v>565</v>
      </c>
      <c r="D75" s="750" t="s">
        <v>566</v>
      </c>
      <c r="E75" s="751">
        <v>50113001</v>
      </c>
      <c r="F75" s="750" t="s">
        <v>600</v>
      </c>
      <c r="G75" s="749" t="s">
        <v>604</v>
      </c>
      <c r="H75" s="749">
        <v>111242</v>
      </c>
      <c r="I75" s="749">
        <v>11242</v>
      </c>
      <c r="J75" s="749" t="s">
        <v>735</v>
      </c>
      <c r="K75" s="749" t="s">
        <v>736</v>
      </c>
      <c r="L75" s="752">
        <v>146.01000000000002</v>
      </c>
      <c r="M75" s="752">
        <v>1</v>
      </c>
      <c r="N75" s="753">
        <v>146.01000000000002</v>
      </c>
    </row>
    <row r="76" spans="1:14" ht="14.4" customHeight="1" x14ac:dyDescent="0.3">
      <c r="A76" s="747" t="s">
        <v>554</v>
      </c>
      <c r="B76" s="748" t="s">
        <v>555</v>
      </c>
      <c r="C76" s="749" t="s">
        <v>565</v>
      </c>
      <c r="D76" s="750" t="s">
        <v>566</v>
      </c>
      <c r="E76" s="751">
        <v>50113001</v>
      </c>
      <c r="F76" s="750" t="s">
        <v>600</v>
      </c>
      <c r="G76" s="749" t="s">
        <v>604</v>
      </c>
      <c r="H76" s="749">
        <v>156779</v>
      </c>
      <c r="I76" s="749">
        <v>56779</v>
      </c>
      <c r="J76" s="749" t="s">
        <v>737</v>
      </c>
      <c r="K76" s="749" t="s">
        <v>738</v>
      </c>
      <c r="L76" s="752">
        <v>90.57</v>
      </c>
      <c r="M76" s="752">
        <v>1</v>
      </c>
      <c r="N76" s="753">
        <v>90.57</v>
      </c>
    </row>
    <row r="77" spans="1:14" ht="14.4" customHeight="1" x14ac:dyDescent="0.3">
      <c r="A77" s="747" t="s">
        <v>554</v>
      </c>
      <c r="B77" s="748" t="s">
        <v>555</v>
      </c>
      <c r="C77" s="749" t="s">
        <v>565</v>
      </c>
      <c r="D77" s="750" t="s">
        <v>566</v>
      </c>
      <c r="E77" s="751">
        <v>50113001</v>
      </c>
      <c r="F77" s="750" t="s">
        <v>600</v>
      </c>
      <c r="G77" s="749" t="s">
        <v>604</v>
      </c>
      <c r="H77" s="749">
        <v>47244</v>
      </c>
      <c r="I77" s="749">
        <v>47244</v>
      </c>
      <c r="J77" s="749" t="s">
        <v>739</v>
      </c>
      <c r="K77" s="749" t="s">
        <v>740</v>
      </c>
      <c r="L77" s="752">
        <v>143</v>
      </c>
      <c r="M77" s="752">
        <v>1</v>
      </c>
      <c r="N77" s="753">
        <v>143</v>
      </c>
    </row>
    <row r="78" spans="1:14" ht="14.4" customHeight="1" x14ac:dyDescent="0.3">
      <c r="A78" s="747" t="s">
        <v>554</v>
      </c>
      <c r="B78" s="748" t="s">
        <v>555</v>
      </c>
      <c r="C78" s="749" t="s">
        <v>565</v>
      </c>
      <c r="D78" s="750" t="s">
        <v>566</v>
      </c>
      <c r="E78" s="751">
        <v>50113001</v>
      </c>
      <c r="F78" s="750" t="s">
        <v>600</v>
      </c>
      <c r="G78" s="749" t="s">
        <v>604</v>
      </c>
      <c r="H78" s="749">
        <v>102537</v>
      </c>
      <c r="I78" s="749">
        <v>2537</v>
      </c>
      <c r="J78" s="749" t="s">
        <v>741</v>
      </c>
      <c r="K78" s="749" t="s">
        <v>742</v>
      </c>
      <c r="L78" s="752">
        <v>38.350000000000016</v>
      </c>
      <c r="M78" s="752">
        <v>16</v>
      </c>
      <c r="N78" s="753">
        <v>613.60000000000025</v>
      </c>
    </row>
    <row r="79" spans="1:14" ht="14.4" customHeight="1" x14ac:dyDescent="0.3">
      <c r="A79" s="747" t="s">
        <v>554</v>
      </c>
      <c r="B79" s="748" t="s">
        <v>555</v>
      </c>
      <c r="C79" s="749" t="s">
        <v>565</v>
      </c>
      <c r="D79" s="750" t="s">
        <v>566</v>
      </c>
      <c r="E79" s="751">
        <v>50113001</v>
      </c>
      <c r="F79" s="750" t="s">
        <v>600</v>
      </c>
      <c r="G79" s="749" t="s">
        <v>604</v>
      </c>
      <c r="H79" s="749">
        <v>102538</v>
      </c>
      <c r="I79" s="749">
        <v>2538</v>
      </c>
      <c r="J79" s="749" t="s">
        <v>741</v>
      </c>
      <c r="K79" s="749" t="s">
        <v>743</v>
      </c>
      <c r="L79" s="752">
        <v>55.505625000000009</v>
      </c>
      <c r="M79" s="752">
        <v>16</v>
      </c>
      <c r="N79" s="753">
        <v>888.09000000000015</v>
      </c>
    </row>
    <row r="80" spans="1:14" ht="14.4" customHeight="1" x14ac:dyDescent="0.3">
      <c r="A80" s="747" t="s">
        <v>554</v>
      </c>
      <c r="B80" s="748" t="s">
        <v>555</v>
      </c>
      <c r="C80" s="749" t="s">
        <v>565</v>
      </c>
      <c r="D80" s="750" t="s">
        <v>566</v>
      </c>
      <c r="E80" s="751">
        <v>50113001</v>
      </c>
      <c r="F80" s="750" t="s">
        <v>600</v>
      </c>
      <c r="G80" s="749" t="s">
        <v>604</v>
      </c>
      <c r="H80" s="749">
        <v>102539</v>
      </c>
      <c r="I80" s="749">
        <v>2539</v>
      </c>
      <c r="J80" s="749" t="s">
        <v>741</v>
      </c>
      <c r="K80" s="749" t="s">
        <v>744</v>
      </c>
      <c r="L80" s="752">
        <v>52.614999999999995</v>
      </c>
      <c r="M80" s="752">
        <v>20</v>
      </c>
      <c r="N80" s="753">
        <v>1052.3</v>
      </c>
    </row>
    <row r="81" spans="1:14" ht="14.4" customHeight="1" x14ac:dyDescent="0.3">
      <c r="A81" s="747" t="s">
        <v>554</v>
      </c>
      <c r="B81" s="748" t="s">
        <v>555</v>
      </c>
      <c r="C81" s="749" t="s">
        <v>565</v>
      </c>
      <c r="D81" s="750" t="s">
        <v>566</v>
      </c>
      <c r="E81" s="751">
        <v>50113001</v>
      </c>
      <c r="F81" s="750" t="s">
        <v>600</v>
      </c>
      <c r="G81" s="749" t="s">
        <v>604</v>
      </c>
      <c r="H81" s="749">
        <v>125366</v>
      </c>
      <c r="I81" s="749">
        <v>25366</v>
      </c>
      <c r="J81" s="749" t="s">
        <v>745</v>
      </c>
      <c r="K81" s="749" t="s">
        <v>746</v>
      </c>
      <c r="L81" s="752">
        <v>111.7</v>
      </c>
      <c r="M81" s="752">
        <v>2</v>
      </c>
      <c r="N81" s="753">
        <v>223.4</v>
      </c>
    </row>
    <row r="82" spans="1:14" ht="14.4" customHeight="1" x14ac:dyDescent="0.3">
      <c r="A82" s="747" t="s">
        <v>554</v>
      </c>
      <c r="B82" s="748" t="s">
        <v>555</v>
      </c>
      <c r="C82" s="749" t="s">
        <v>565</v>
      </c>
      <c r="D82" s="750" t="s">
        <v>566</v>
      </c>
      <c r="E82" s="751">
        <v>50113001</v>
      </c>
      <c r="F82" s="750" t="s">
        <v>600</v>
      </c>
      <c r="G82" s="749" t="s">
        <v>604</v>
      </c>
      <c r="H82" s="749">
        <v>215606</v>
      </c>
      <c r="I82" s="749">
        <v>215606</v>
      </c>
      <c r="J82" s="749" t="s">
        <v>745</v>
      </c>
      <c r="K82" s="749" t="s">
        <v>746</v>
      </c>
      <c r="L82" s="752">
        <v>72.02000000000001</v>
      </c>
      <c r="M82" s="752">
        <v>2</v>
      </c>
      <c r="N82" s="753">
        <v>144.04000000000002</v>
      </c>
    </row>
    <row r="83" spans="1:14" ht="14.4" customHeight="1" x14ac:dyDescent="0.3">
      <c r="A83" s="747" t="s">
        <v>554</v>
      </c>
      <c r="B83" s="748" t="s">
        <v>555</v>
      </c>
      <c r="C83" s="749" t="s">
        <v>565</v>
      </c>
      <c r="D83" s="750" t="s">
        <v>566</v>
      </c>
      <c r="E83" s="751">
        <v>50113001</v>
      </c>
      <c r="F83" s="750" t="s">
        <v>600</v>
      </c>
      <c r="G83" s="749" t="s">
        <v>604</v>
      </c>
      <c r="H83" s="749">
        <v>109139</v>
      </c>
      <c r="I83" s="749">
        <v>176129</v>
      </c>
      <c r="J83" s="749" t="s">
        <v>747</v>
      </c>
      <c r="K83" s="749" t="s">
        <v>748</v>
      </c>
      <c r="L83" s="752">
        <v>634.27333333333343</v>
      </c>
      <c r="M83" s="752">
        <v>3</v>
      </c>
      <c r="N83" s="753">
        <v>1902.8200000000002</v>
      </c>
    </row>
    <row r="84" spans="1:14" ht="14.4" customHeight="1" x14ac:dyDescent="0.3">
      <c r="A84" s="747" t="s">
        <v>554</v>
      </c>
      <c r="B84" s="748" t="s">
        <v>555</v>
      </c>
      <c r="C84" s="749" t="s">
        <v>565</v>
      </c>
      <c r="D84" s="750" t="s">
        <v>566</v>
      </c>
      <c r="E84" s="751">
        <v>50113001</v>
      </c>
      <c r="F84" s="750" t="s">
        <v>600</v>
      </c>
      <c r="G84" s="749" t="s">
        <v>601</v>
      </c>
      <c r="H84" s="749">
        <v>100308</v>
      </c>
      <c r="I84" s="749">
        <v>100308</v>
      </c>
      <c r="J84" s="749" t="s">
        <v>749</v>
      </c>
      <c r="K84" s="749" t="s">
        <v>750</v>
      </c>
      <c r="L84" s="752">
        <v>42.555000000000021</v>
      </c>
      <c r="M84" s="752">
        <v>2</v>
      </c>
      <c r="N84" s="753">
        <v>85.110000000000042</v>
      </c>
    </row>
    <row r="85" spans="1:14" ht="14.4" customHeight="1" x14ac:dyDescent="0.3">
      <c r="A85" s="747" t="s">
        <v>554</v>
      </c>
      <c r="B85" s="748" t="s">
        <v>555</v>
      </c>
      <c r="C85" s="749" t="s">
        <v>565</v>
      </c>
      <c r="D85" s="750" t="s">
        <v>566</v>
      </c>
      <c r="E85" s="751">
        <v>50113001</v>
      </c>
      <c r="F85" s="750" t="s">
        <v>600</v>
      </c>
      <c r="G85" s="749" t="s">
        <v>604</v>
      </c>
      <c r="H85" s="749">
        <v>214355</v>
      </c>
      <c r="I85" s="749">
        <v>214355</v>
      </c>
      <c r="J85" s="749" t="s">
        <v>751</v>
      </c>
      <c r="K85" s="749" t="s">
        <v>752</v>
      </c>
      <c r="L85" s="752">
        <v>215.17999999999995</v>
      </c>
      <c r="M85" s="752">
        <v>1</v>
      </c>
      <c r="N85" s="753">
        <v>215.17999999999995</v>
      </c>
    </row>
    <row r="86" spans="1:14" ht="14.4" customHeight="1" x14ac:dyDescent="0.3">
      <c r="A86" s="747" t="s">
        <v>554</v>
      </c>
      <c r="B86" s="748" t="s">
        <v>555</v>
      </c>
      <c r="C86" s="749" t="s">
        <v>565</v>
      </c>
      <c r="D86" s="750" t="s">
        <v>566</v>
      </c>
      <c r="E86" s="751">
        <v>50113001</v>
      </c>
      <c r="F86" s="750" t="s">
        <v>600</v>
      </c>
      <c r="G86" s="749" t="s">
        <v>604</v>
      </c>
      <c r="H86" s="749">
        <v>223200</v>
      </c>
      <c r="I86" s="749">
        <v>223200</v>
      </c>
      <c r="J86" s="749" t="s">
        <v>753</v>
      </c>
      <c r="K86" s="749" t="s">
        <v>754</v>
      </c>
      <c r="L86" s="752">
        <v>144.72999999999999</v>
      </c>
      <c r="M86" s="752">
        <v>1</v>
      </c>
      <c r="N86" s="753">
        <v>144.72999999999999</v>
      </c>
    </row>
    <row r="87" spans="1:14" ht="14.4" customHeight="1" x14ac:dyDescent="0.3">
      <c r="A87" s="747" t="s">
        <v>554</v>
      </c>
      <c r="B87" s="748" t="s">
        <v>555</v>
      </c>
      <c r="C87" s="749" t="s">
        <v>565</v>
      </c>
      <c r="D87" s="750" t="s">
        <v>566</v>
      </c>
      <c r="E87" s="751">
        <v>50113001</v>
      </c>
      <c r="F87" s="750" t="s">
        <v>600</v>
      </c>
      <c r="G87" s="749" t="s">
        <v>604</v>
      </c>
      <c r="H87" s="749">
        <v>51366</v>
      </c>
      <c r="I87" s="749">
        <v>51366</v>
      </c>
      <c r="J87" s="749" t="s">
        <v>755</v>
      </c>
      <c r="K87" s="749" t="s">
        <v>756</v>
      </c>
      <c r="L87" s="752">
        <v>171.6</v>
      </c>
      <c r="M87" s="752">
        <v>1</v>
      </c>
      <c r="N87" s="753">
        <v>171.6</v>
      </c>
    </row>
    <row r="88" spans="1:14" ht="14.4" customHeight="1" x14ac:dyDescent="0.3">
      <c r="A88" s="747" t="s">
        <v>554</v>
      </c>
      <c r="B88" s="748" t="s">
        <v>555</v>
      </c>
      <c r="C88" s="749" t="s">
        <v>565</v>
      </c>
      <c r="D88" s="750" t="s">
        <v>566</v>
      </c>
      <c r="E88" s="751">
        <v>50113001</v>
      </c>
      <c r="F88" s="750" t="s">
        <v>600</v>
      </c>
      <c r="G88" s="749" t="s">
        <v>604</v>
      </c>
      <c r="H88" s="749">
        <v>51383</v>
      </c>
      <c r="I88" s="749">
        <v>51383</v>
      </c>
      <c r="J88" s="749" t="s">
        <v>755</v>
      </c>
      <c r="K88" s="749" t="s">
        <v>757</v>
      </c>
      <c r="L88" s="752">
        <v>93.5</v>
      </c>
      <c r="M88" s="752">
        <v>1</v>
      </c>
      <c r="N88" s="753">
        <v>93.5</v>
      </c>
    </row>
    <row r="89" spans="1:14" ht="14.4" customHeight="1" x14ac:dyDescent="0.3">
      <c r="A89" s="747" t="s">
        <v>554</v>
      </c>
      <c r="B89" s="748" t="s">
        <v>555</v>
      </c>
      <c r="C89" s="749" t="s">
        <v>565</v>
      </c>
      <c r="D89" s="750" t="s">
        <v>566</v>
      </c>
      <c r="E89" s="751">
        <v>50113001</v>
      </c>
      <c r="F89" s="750" t="s">
        <v>600</v>
      </c>
      <c r="G89" s="749" t="s">
        <v>604</v>
      </c>
      <c r="H89" s="749">
        <v>175428</v>
      </c>
      <c r="I89" s="749">
        <v>75428</v>
      </c>
      <c r="J89" s="749" t="s">
        <v>758</v>
      </c>
      <c r="K89" s="749" t="s">
        <v>759</v>
      </c>
      <c r="L89" s="752">
        <v>66.350000000000009</v>
      </c>
      <c r="M89" s="752">
        <v>3</v>
      </c>
      <c r="N89" s="753">
        <v>199.05</v>
      </c>
    </row>
    <row r="90" spans="1:14" ht="14.4" customHeight="1" x14ac:dyDescent="0.3">
      <c r="A90" s="747" t="s">
        <v>554</v>
      </c>
      <c r="B90" s="748" t="s">
        <v>555</v>
      </c>
      <c r="C90" s="749" t="s">
        <v>565</v>
      </c>
      <c r="D90" s="750" t="s">
        <v>566</v>
      </c>
      <c r="E90" s="751">
        <v>50113001</v>
      </c>
      <c r="F90" s="750" t="s">
        <v>600</v>
      </c>
      <c r="G90" s="749" t="s">
        <v>604</v>
      </c>
      <c r="H90" s="749">
        <v>175433</v>
      </c>
      <c r="I90" s="749">
        <v>75433</v>
      </c>
      <c r="J90" s="749" t="s">
        <v>758</v>
      </c>
      <c r="K90" s="749" t="s">
        <v>760</v>
      </c>
      <c r="L90" s="752">
        <v>33.18</v>
      </c>
      <c r="M90" s="752">
        <v>1</v>
      </c>
      <c r="N90" s="753">
        <v>33.18</v>
      </c>
    </row>
    <row r="91" spans="1:14" ht="14.4" customHeight="1" x14ac:dyDescent="0.3">
      <c r="A91" s="747" t="s">
        <v>554</v>
      </c>
      <c r="B91" s="748" t="s">
        <v>555</v>
      </c>
      <c r="C91" s="749" t="s">
        <v>565</v>
      </c>
      <c r="D91" s="750" t="s">
        <v>566</v>
      </c>
      <c r="E91" s="751">
        <v>50113001</v>
      </c>
      <c r="F91" s="750" t="s">
        <v>600</v>
      </c>
      <c r="G91" s="749" t="s">
        <v>604</v>
      </c>
      <c r="H91" s="749">
        <v>191877</v>
      </c>
      <c r="I91" s="749">
        <v>191877</v>
      </c>
      <c r="J91" s="749" t="s">
        <v>761</v>
      </c>
      <c r="K91" s="749" t="s">
        <v>654</v>
      </c>
      <c r="L91" s="752">
        <v>46.660000000000004</v>
      </c>
      <c r="M91" s="752">
        <v>1</v>
      </c>
      <c r="N91" s="753">
        <v>46.660000000000004</v>
      </c>
    </row>
    <row r="92" spans="1:14" ht="14.4" customHeight="1" x14ac:dyDescent="0.3">
      <c r="A92" s="747" t="s">
        <v>554</v>
      </c>
      <c r="B92" s="748" t="s">
        <v>555</v>
      </c>
      <c r="C92" s="749" t="s">
        <v>565</v>
      </c>
      <c r="D92" s="750" t="s">
        <v>566</v>
      </c>
      <c r="E92" s="751">
        <v>50113001</v>
      </c>
      <c r="F92" s="750" t="s">
        <v>600</v>
      </c>
      <c r="G92" s="749" t="s">
        <v>604</v>
      </c>
      <c r="H92" s="749">
        <v>100802</v>
      </c>
      <c r="I92" s="749">
        <v>0</v>
      </c>
      <c r="J92" s="749" t="s">
        <v>762</v>
      </c>
      <c r="K92" s="749" t="s">
        <v>763</v>
      </c>
      <c r="L92" s="752">
        <v>85.322146503246387</v>
      </c>
      <c r="M92" s="752">
        <v>2</v>
      </c>
      <c r="N92" s="753">
        <v>170.64429300649277</v>
      </c>
    </row>
    <row r="93" spans="1:14" ht="14.4" customHeight="1" x14ac:dyDescent="0.3">
      <c r="A93" s="747" t="s">
        <v>554</v>
      </c>
      <c r="B93" s="748" t="s">
        <v>555</v>
      </c>
      <c r="C93" s="749" t="s">
        <v>565</v>
      </c>
      <c r="D93" s="750" t="s">
        <v>566</v>
      </c>
      <c r="E93" s="751">
        <v>50113001</v>
      </c>
      <c r="F93" s="750" t="s">
        <v>600</v>
      </c>
      <c r="G93" s="749" t="s">
        <v>604</v>
      </c>
      <c r="H93" s="749">
        <v>134821</v>
      </c>
      <c r="I93" s="749">
        <v>134821</v>
      </c>
      <c r="J93" s="749" t="s">
        <v>764</v>
      </c>
      <c r="K93" s="749" t="s">
        <v>765</v>
      </c>
      <c r="L93" s="752">
        <v>264.99</v>
      </c>
      <c r="M93" s="752">
        <v>2</v>
      </c>
      <c r="N93" s="753">
        <v>529.98</v>
      </c>
    </row>
    <row r="94" spans="1:14" ht="14.4" customHeight="1" x14ac:dyDescent="0.3">
      <c r="A94" s="747" t="s">
        <v>554</v>
      </c>
      <c r="B94" s="748" t="s">
        <v>555</v>
      </c>
      <c r="C94" s="749" t="s">
        <v>565</v>
      </c>
      <c r="D94" s="750" t="s">
        <v>566</v>
      </c>
      <c r="E94" s="751">
        <v>50113001</v>
      </c>
      <c r="F94" s="750" t="s">
        <v>600</v>
      </c>
      <c r="G94" s="749" t="s">
        <v>601</v>
      </c>
      <c r="H94" s="749">
        <v>215964</v>
      </c>
      <c r="I94" s="749">
        <v>215964</v>
      </c>
      <c r="J94" s="749" t="s">
        <v>766</v>
      </c>
      <c r="K94" s="749" t="s">
        <v>767</v>
      </c>
      <c r="L94" s="752">
        <v>162.82999999999987</v>
      </c>
      <c r="M94" s="752">
        <v>1</v>
      </c>
      <c r="N94" s="753">
        <v>162.82999999999987</v>
      </c>
    </row>
    <row r="95" spans="1:14" ht="14.4" customHeight="1" x14ac:dyDescent="0.3">
      <c r="A95" s="747" t="s">
        <v>554</v>
      </c>
      <c r="B95" s="748" t="s">
        <v>555</v>
      </c>
      <c r="C95" s="749" t="s">
        <v>565</v>
      </c>
      <c r="D95" s="750" t="s">
        <v>566</v>
      </c>
      <c r="E95" s="751">
        <v>50113001</v>
      </c>
      <c r="F95" s="750" t="s">
        <v>600</v>
      </c>
      <c r="G95" s="749" t="s">
        <v>601</v>
      </c>
      <c r="H95" s="749">
        <v>224671</v>
      </c>
      <c r="I95" s="749">
        <v>224671</v>
      </c>
      <c r="J95" s="749" t="s">
        <v>768</v>
      </c>
      <c r="K95" s="749" t="s">
        <v>769</v>
      </c>
      <c r="L95" s="752">
        <v>499.14</v>
      </c>
      <c r="M95" s="752">
        <v>1</v>
      </c>
      <c r="N95" s="753">
        <v>499.14</v>
      </c>
    </row>
    <row r="96" spans="1:14" ht="14.4" customHeight="1" x14ac:dyDescent="0.3">
      <c r="A96" s="747" t="s">
        <v>554</v>
      </c>
      <c r="B96" s="748" t="s">
        <v>555</v>
      </c>
      <c r="C96" s="749" t="s">
        <v>565</v>
      </c>
      <c r="D96" s="750" t="s">
        <v>566</v>
      </c>
      <c r="E96" s="751">
        <v>50113001</v>
      </c>
      <c r="F96" s="750" t="s">
        <v>600</v>
      </c>
      <c r="G96" s="749" t="s">
        <v>604</v>
      </c>
      <c r="H96" s="749">
        <v>845697</v>
      </c>
      <c r="I96" s="749">
        <v>200935</v>
      </c>
      <c r="J96" s="749" t="s">
        <v>770</v>
      </c>
      <c r="K96" s="749" t="s">
        <v>771</v>
      </c>
      <c r="L96" s="752">
        <v>44.850000000000009</v>
      </c>
      <c r="M96" s="752">
        <v>1</v>
      </c>
      <c r="N96" s="753">
        <v>44.850000000000009</v>
      </c>
    </row>
    <row r="97" spans="1:14" ht="14.4" customHeight="1" x14ac:dyDescent="0.3">
      <c r="A97" s="747" t="s">
        <v>554</v>
      </c>
      <c r="B97" s="748" t="s">
        <v>555</v>
      </c>
      <c r="C97" s="749" t="s">
        <v>565</v>
      </c>
      <c r="D97" s="750" t="s">
        <v>566</v>
      </c>
      <c r="E97" s="751">
        <v>50113001</v>
      </c>
      <c r="F97" s="750" t="s">
        <v>600</v>
      </c>
      <c r="G97" s="749" t="s">
        <v>601</v>
      </c>
      <c r="H97" s="749">
        <v>169623</v>
      </c>
      <c r="I97" s="749">
        <v>169623</v>
      </c>
      <c r="J97" s="749" t="s">
        <v>772</v>
      </c>
      <c r="K97" s="749" t="s">
        <v>773</v>
      </c>
      <c r="L97" s="752">
        <v>33.139999999999993</v>
      </c>
      <c r="M97" s="752">
        <v>1</v>
      </c>
      <c r="N97" s="753">
        <v>33.139999999999993</v>
      </c>
    </row>
    <row r="98" spans="1:14" ht="14.4" customHeight="1" x14ac:dyDescent="0.3">
      <c r="A98" s="747" t="s">
        <v>554</v>
      </c>
      <c r="B98" s="748" t="s">
        <v>555</v>
      </c>
      <c r="C98" s="749" t="s">
        <v>565</v>
      </c>
      <c r="D98" s="750" t="s">
        <v>566</v>
      </c>
      <c r="E98" s="751">
        <v>50113001</v>
      </c>
      <c r="F98" s="750" t="s">
        <v>600</v>
      </c>
      <c r="G98" s="749" t="s">
        <v>604</v>
      </c>
      <c r="H98" s="749">
        <v>394073</v>
      </c>
      <c r="I98" s="749">
        <v>1000</v>
      </c>
      <c r="J98" s="749" t="s">
        <v>774</v>
      </c>
      <c r="K98" s="749" t="s">
        <v>775</v>
      </c>
      <c r="L98" s="752">
        <v>690.46984139058134</v>
      </c>
      <c r="M98" s="752">
        <v>1</v>
      </c>
      <c r="N98" s="753">
        <v>690.46984139058134</v>
      </c>
    </row>
    <row r="99" spans="1:14" ht="14.4" customHeight="1" x14ac:dyDescent="0.3">
      <c r="A99" s="747" t="s">
        <v>554</v>
      </c>
      <c r="B99" s="748" t="s">
        <v>555</v>
      </c>
      <c r="C99" s="749" t="s">
        <v>565</v>
      </c>
      <c r="D99" s="750" t="s">
        <v>566</v>
      </c>
      <c r="E99" s="751">
        <v>50113001</v>
      </c>
      <c r="F99" s="750" t="s">
        <v>600</v>
      </c>
      <c r="G99" s="749" t="s">
        <v>604</v>
      </c>
      <c r="H99" s="749">
        <v>921093</v>
      </c>
      <c r="I99" s="749">
        <v>0</v>
      </c>
      <c r="J99" s="749" t="s">
        <v>776</v>
      </c>
      <c r="K99" s="749" t="s">
        <v>556</v>
      </c>
      <c r="L99" s="752">
        <v>254.40539624449198</v>
      </c>
      <c r="M99" s="752">
        <v>1</v>
      </c>
      <c r="N99" s="753">
        <v>254.40539624449198</v>
      </c>
    </row>
    <row r="100" spans="1:14" ht="14.4" customHeight="1" x14ac:dyDescent="0.3">
      <c r="A100" s="747" t="s">
        <v>554</v>
      </c>
      <c r="B100" s="748" t="s">
        <v>555</v>
      </c>
      <c r="C100" s="749" t="s">
        <v>565</v>
      </c>
      <c r="D100" s="750" t="s">
        <v>566</v>
      </c>
      <c r="E100" s="751">
        <v>50113001</v>
      </c>
      <c r="F100" s="750" t="s">
        <v>600</v>
      </c>
      <c r="G100" s="749" t="s">
        <v>604</v>
      </c>
      <c r="H100" s="749">
        <v>397238</v>
      </c>
      <c r="I100" s="749">
        <v>0</v>
      </c>
      <c r="J100" s="749" t="s">
        <v>777</v>
      </c>
      <c r="K100" s="749" t="s">
        <v>556</v>
      </c>
      <c r="L100" s="752">
        <v>123.25592675282283</v>
      </c>
      <c r="M100" s="752">
        <v>1</v>
      </c>
      <c r="N100" s="753">
        <v>123.25592675282283</v>
      </c>
    </row>
    <row r="101" spans="1:14" ht="14.4" customHeight="1" x14ac:dyDescent="0.3">
      <c r="A101" s="747" t="s">
        <v>554</v>
      </c>
      <c r="B101" s="748" t="s">
        <v>555</v>
      </c>
      <c r="C101" s="749" t="s">
        <v>565</v>
      </c>
      <c r="D101" s="750" t="s">
        <v>566</v>
      </c>
      <c r="E101" s="751">
        <v>50113001</v>
      </c>
      <c r="F101" s="750" t="s">
        <v>600</v>
      </c>
      <c r="G101" s="749" t="s">
        <v>604</v>
      </c>
      <c r="H101" s="749">
        <v>921017</v>
      </c>
      <c r="I101" s="749">
        <v>0</v>
      </c>
      <c r="J101" s="749" t="s">
        <v>778</v>
      </c>
      <c r="K101" s="749" t="s">
        <v>556</v>
      </c>
      <c r="L101" s="752">
        <v>35.661368660503129</v>
      </c>
      <c r="M101" s="752">
        <v>1</v>
      </c>
      <c r="N101" s="753">
        <v>35.661368660503129</v>
      </c>
    </row>
    <row r="102" spans="1:14" ht="14.4" customHeight="1" x14ac:dyDescent="0.3">
      <c r="A102" s="747" t="s">
        <v>554</v>
      </c>
      <c r="B102" s="748" t="s">
        <v>555</v>
      </c>
      <c r="C102" s="749" t="s">
        <v>565</v>
      </c>
      <c r="D102" s="750" t="s">
        <v>566</v>
      </c>
      <c r="E102" s="751">
        <v>50113001</v>
      </c>
      <c r="F102" s="750" t="s">
        <v>600</v>
      </c>
      <c r="G102" s="749" t="s">
        <v>604</v>
      </c>
      <c r="H102" s="749">
        <v>500668</v>
      </c>
      <c r="I102" s="749">
        <v>0</v>
      </c>
      <c r="J102" s="749" t="s">
        <v>779</v>
      </c>
      <c r="K102" s="749" t="s">
        <v>780</v>
      </c>
      <c r="L102" s="752">
        <v>184.01996298341041</v>
      </c>
      <c r="M102" s="752">
        <v>1</v>
      </c>
      <c r="N102" s="753">
        <v>184.01996298341041</v>
      </c>
    </row>
    <row r="103" spans="1:14" ht="14.4" customHeight="1" x14ac:dyDescent="0.3">
      <c r="A103" s="747" t="s">
        <v>554</v>
      </c>
      <c r="B103" s="748" t="s">
        <v>555</v>
      </c>
      <c r="C103" s="749" t="s">
        <v>565</v>
      </c>
      <c r="D103" s="750" t="s">
        <v>566</v>
      </c>
      <c r="E103" s="751">
        <v>50113001</v>
      </c>
      <c r="F103" s="750" t="s">
        <v>600</v>
      </c>
      <c r="G103" s="749" t="s">
        <v>604</v>
      </c>
      <c r="H103" s="749">
        <v>215172</v>
      </c>
      <c r="I103" s="749">
        <v>215172</v>
      </c>
      <c r="J103" s="749" t="s">
        <v>781</v>
      </c>
      <c r="K103" s="749" t="s">
        <v>782</v>
      </c>
      <c r="L103" s="752">
        <v>282.37</v>
      </c>
      <c r="M103" s="752">
        <v>1</v>
      </c>
      <c r="N103" s="753">
        <v>282.37</v>
      </c>
    </row>
    <row r="104" spans="1:14" ht="14.4" customHeight="1" x14ac:dyDescent="0.3">
      <c r="A104" s="747" t="s">
        <v>554</v>
      </c>
      <c r="B104" s="748" t="s">
        <v>555</v>
      </c>
      <c r="C104" s="749" t="s">
        <v>565</v>
      </c>
      <c r="D104" s="750" t="s">
        <v>566</v>
      </c>
      <c r="E104" s="751">
        <v>50113001</v>
      </c>
      <c r="F104" s="750" t="s">
        <v>600</v>
      </c>
      <c r="G104" s="749" t="s">
        <v>604</v>
      </c>
      <c r="H104" s="749">
        <v>840220</v>
      </c>
      <c r="I104" s="749">
        <v>0</v>
      </c>
      <c r="J104" s="749" t="s">
        <v>783</v>
      </c>
      <c r="K104" s="749" t="s">
        <v>556</v>
      </c>
      <c r="L104" s="752">
        <v>214.08000000000007</v>
      </c>
      <c r="M104" s="752">
        <v>1</v>
      </c>
      <c r="N104" s="753">
        <v>214.08000000000007</v>
      </c>
    </row>
    <row r="105" spans="1:14" ht="14.4" customHeight="1" x14ac:dyDescent="0.3">
      <c r="A105" s="747" t="s">
        <v>554</v>
      </c>
      <c r="B105" s="748" t="s">
        <v>555</v>
      </c>
      <c r="C105" s="749" t="s">
        <v>565</v>
      </c>
      <c r="D105" s="750" t="s">
        <v>566</v>
      </c>
      <c r="E105" s="751">
        <v>50113001</v>
      </c>
      <c r="F105" s="750" t="s">
        <v>600</v>
      </c>
      <c r="G105" s="749" t="s">
        <v>604</v>
      </c>
      <c r="H105" s="749">
        <v>119570</v>
      </c>
      <c r="I105" s="749">
        <v>19570</v>
      </c>
      <c r="J105" s="749" t="s">
        <v>784</v>
      </c>
      <c r="K105" s="749" t="s">
        <v>785</v>
      </c>
      <c r="L105" s="752">
        <v>126.73</v>
      </c>
      <c r="M105" s="752">
        <v>1</v>
      </c>
      <c r="N105" s="753">
        <v>126.73</v>
      </c>
    </row>
    <row r="106" spans="1:14" ht="14.4" customHeight="1" x14ac:dyDescent="0.3">
      <c r="A106" s="747" t="s">
        <v>554</v>
      </c>
      <c r="B106" s="748" t="s">
        <v>555</v>
      </c>
      <c r="C106" s="749" t="s">
        <v>565</v>
      </c>
      <c r="D106" s="750" t="s">
        <v>566</v>
      </c>
      <c r="E106" s="751">
        <v>50113001</v>
      </c>
      <c r="F106" s="750" t="s">
        <v>600</v>
      </c>
      <c r="G106" s="749" t="s">
        <v>601</v>
      </c>
      <c r="H106" s="749">
        <v>848895</v>
      </c>
      <c r="I106" s="749">
        <v>151056</v>
      </c>
      <c r="J106" s="749" t="s">
        <v>786</v>
      </c>
      <c r="K106" s="749" t="s">
        <v>787</v>
      </c>
      <c r="L106" s="752">
        <v>174.61</v>
      </c>
      <c r="M106" s="752">
        <v>1</v>
      </c>
      <c r="N106" s="753">
        <v>174.61</v>
      </c>
    </row>
    <row r="107" spans="1:14" ht="14.4" customHeight="1" x14ac:dyDescent="0.3">
      <c r="A107" s="747" t="s">
        <v>554</v>
      </c>
      <c r="B107" s="748" t="s">
        <v>555</v>
      </c>
      <c r="C107" s="749" t="s">
        <v>565</v>
      </c>
      <c r="D107" s="750" t="s">
        <v>566</v>
      </c>
      <c r="E107" s="751">
        <v>50113001</v>
      </c>
      <c r="F107" s="750" t="s">
        <v>600</v>
      </c>
      <c r="G107" s="749" t="s">
        <v>601</v>
      </c>
      <c r="H107" s="749">
        <v>117135</v>
      </c>
      <c r="I107" s="749">
        <v>17135</v>
      </c>
      <c r="J107" s="749" t="s">
        <v>788</v>
      </c>
      <c r="K107" s="749" t="s">
        <v>789</v>
      </c>
      <c r="L107" s="752">
        <v>65.44</v>
      </c>
      <c r="M107" s="752">
        <v>1</v>
      </c>
      <c r="N107" s="753">
        <v>65.44</v>
      </c>
    </row>
    <row r="108" spans="1:14" ht="14.4" customHeight="1" x14ac:dyDescent="0.3">
      <c r="A108" s="747" t="s">
        <v>554</v>
      </c>
      <c r="B108" s="748" t="s">
        <v>555</v>
      </c>
      <c r="C108" s="749" t="s">
        <v>565</v>
      </c>
      <c r="D108" s="750" t="s">
        <v>566</v>
      </c>
      <c r="E108" s="751">
        <v>50113001</v>
      </c>
      <c r="F108" s="750" t="s">
        <v>600</v>
      </c>
      <c r="G108" s="749" t="s">
        <v>601</v>
      </c>
      <c r="H108" s="749">
        <v>117139</v>
      </c>
      <c r="I108" s="749">
        <v>17139</v>
      </c>
      <c r="J108" s="749" t="s">
        <v>790</v>
      </c>
      <c r="K108" s="749" t="s">
        <v>791</v>
      </c>
      <c r="L108" s="752">
        <v>105.7</v>
      </c>
      <c r="M108" s="752">
        <v>1</v>
      </c>
      <c r="N108" s="753">
        <v>105.7</v>
      </c>
    </row>
    <row r="109" spans="1:14" ht="14.4" customHeight="1" x14ac:dyDescent="0.3">
      <c r="A109" s="747" t="s">
        <v>554</v>
      </c>
      <c r="B109" s="748" t="s">
        <v>555</v>
      </c>
      <c r="C109" s="749" t="s">
        <v>565</v>
      </c>
      <c r="D109" s="750" t="s">
        <v>566</v>
      </c>
      <c r="E109" s="751">
        <v>50113001</v>
      </c>
      <c r="F109" s="750" t="s">
        <v>600</v>
      </c>
      <c r="G109" s="749" t="s">
        <v>604</v>
      </c>
      <c r="H109" s="749">
        <v>225400</v>
      </c>
      <c r="I109" s="749">
        <v>225400</v>
      </c>
      <c r="J109" s="749" t="s">
        <v>792</v>
      </c>
      <c r="K109" s="749" t="s">
        <v>793</v>
      </c>
      <c r="L109" s="752">
        <v>53.03</v>
      </c>
      <c r="M109" s="752">
        <v>1</v>
      </c>
      <c r="N109" s="753">
        <v>53.03</v>
      </c>
    </row>
    <row r="110" spans="1:14" ht="14.4" customHeight="1" x14ac:dyDescent="0.3">
      <c r="A110" s="747" t="s">
        <v>554</v>
      </c>
      <c r="B110" s="748" t="s">
        <v>555</v>
      </c>
      <c r="C110" s="749" t="s">
        <v>565</v>
      </c>
      <c r="D110" s="750" t="s">
        <v>566</v>
      </c>
      <c r="E110" s="751">
        <v>50113001</v>
      </c>
      <c r="F110" s="750" t="s">
        <v>600</v>
      </c>
      <c r="G110" s="749" t="s">
        <v>604</v>
      </c>
      <c r="H110" s="749">
        <v>189997</v>
      </c>
      <c r="I110" s="749">
        <v>89997</v>
      </c>
      <c r="J110" s="749" t="s">
        <v>794</v>
      </c>
      <c r="K110" s="749" t="s">
        <v>795</v>
      </c>
      <c r="L110" s="752">
        <v>173.90999999999997</v>
      </c>
      <c r="M110" s="752">
        <v>1</v>
      </c>
      <c r="N110" s="753">
        <v>173.90999999999997</v>
      </c>
    </row>
    <row r="111" spans="1:14" ht="14.4" customHeight="1" x14ac:dyDescent="0.3">
      <c r="A111" s="747" t="s">
        <v>554</v>
      </c>
      <c r="B111" s="748" t="s">
        <v>555</v>
      </c>
      <c r="C111" s="749" t="s">
        <v>565</v>
      </c>
      <c r="D111" s="750" t="s">
        <v>566</v>
      </c>
      <c r="E111" s="751">
        <v>50113001</v>
      </c>
      <c r="F111" s="750" t="s">
        <v>600</v>
      </c>
      <c r="G111" s="749" t="s">
        <v>601</v>
      </c>
      <c r="H111" s="749">
        <v>207098</v>
      </c>
      <c r="I111" s="749">
        <v>207098</v>
      </c>
      <c r="J111" s="749" t="s">
        <v>796</v>
      </c>
      <c r="K111" s="749" t="s">
        <v>797</v>
      </c>
      <c r="L111" s="752">
        <v>137.97999999999996</v>
      </c>
      <c r="M111" s="752">
        <v>1</v>
      </c>
      <c r="N111" s="753">
        <v>137.97999999999996</v>
      </c>
    </row>
    <row r="112" spans="1:14" ht="14.4" customHeight="1" x14ac:dyDescent="0.3">
      <c r="A112" s="747" t="s">
        <v>554</v>
      </c>
      <c r="B112" s="748" t="s">
        <v>555</v>
      </c>
      <c r="C112" s="749" t="s">
        <v>565</v>
      </c>
      <c r="D112" s="750" t="s">
        <v>566</v>
      </c>
      <c r="E112" s="751">
        <v>50113001</v>
      </c>
      <c r="F112" s="750" t="s">
        <v>600</v>
      </c>
      <c r="G112" s="749" t="s">
        <v>601</v>
      </c>
      <c r="H112" s="749">
        <v>115316</v>
      </c>
      <c r="I112" s="749">
        <v>15316</v>
      </c>
      <c r="J112" s="749" t="s">
        <v>798</v>
      </c>
      <c r="K112" s="749" t="s">
        <v>799</v>
      </c>
      <c r="L112" s="752">
        <v>19.009999999999998</v>
      </c>
      <c r="M112" s="752">
        <v>1</v>
      </c>
      <c r="N112" s="753">
        <v>19.009999999999998</v>
      </c>
    </row>
    <row r="113" spans="1:14" ht="14.4" customHeight="1" x14ac:dyDescent="0.3">
      <c r="A113" s="747" t="s">
        <v>554</v>
      </c>
      <c r="B113" s="748" t="s">
        <v>555</v>
      </c>
      <c r="C113" s="749" t="s">
        <v>565</v>
      </c>
      <c r="D113" s="750" t="s">
        <v>566</v>
      </c>
      <c r="E113" s="751">
        <v>50113001</v>
      </c>
      <c r="F113" s="750" t="s">
        <v>600</v>
      </c>
      <c r="G113" s="749" t="s">
        <v>604</v>
      </c>
      <c r="H113" s="749">
        <v>117992</v>
      </c>
      <c r="I113" s="749">
        <v>17992</v>
      </c>
      <c r="J113" s="749" t="s">
        <v>800</v>
      </c>
      <c r="K113" s="749" t="s">
        <v>801</v>
      </c>
      <c r="L113" s="752">
        <v>94.239999999999938</v>
      </c>
      <c r="M113" s="752">
        <v>1</v>
      </c>
      <c r="N113" s="753">
        <v>94.239999999999938</v>
      </c>
    </row>
    <row r="114" spans="1:14" ht="14.4" customHeight="1" x14ac:dyDescent="0.3">
      <c r="A114" s="747" t="s">
        <v>554</v>
      </c>
      <c r="B114" s="748" t="s">
        <v>555</v>
      </c>
      <c r="C114" s="749" t="s">
        <v>565</v>
      </c>
      <c r="D114" s="750" t="s">
        <v>566</v>
      </c>
      <c r="E114" s="751">
        <v>50113001</v>
      </c>
      <c r="F114" s="750" t="s">
        <v>600</v>
      </c>
      <c r="G114" s="749" t="s">
        <v>604</v>
      </c>
      <c r="H114" s="749">
        <v>102684</v>
      </c>
      <c r="I114" s="749">
        <v>2684</v>
      </c>
      <c r="J114" s="749" t="s">
        <v>802</v>
      </c>
      <c r="K114" s="749" t="s">
        <v>803</v>
      </c>
      <c r="L114" s="752">
        <v>73.710000000000008</v>
      </c>
      <c r="M114" s="752">
        <v>2</v>
      </c>
      <c r="N114" s="753">
        <v>147.42000000000002</v>
      </c>
    </row>
    <row r="115" spans="1:14" ht="14.4" customHeight="1" x14ac:dyDescent="0.3">
      <c r="A115" s="747" t="s">
        <v>554</v>
      </c>
      <c r="B115" s="748" t="s">
        <v>555</v>
      </c>
      <c r="C115" s="749" t="s">
        <v>565</v>
      </c>
      <c r="D115" s="750" t="s">
        <v>566</v>
      </c>
      <c r="E115" s="751">
        <v>50113001</v>
      </c>
      <c r="F115" s="750" t="s">
        <v>600</v>
      </c>
      <c r="G115" s="749" t="s">
        <v>604</v>
      </c>
      <c r="H115" s="749">
        <v>111485</v>
      </c>
      <c r="I115" s="749">
        <v>11485</v>
      </c>
      <c r="J115" s="749" t="s">
        <v>804</v>
      </c>
      <c r="K115" s="749" t="s">
        <v>805</v>
      </c>
      <c r="L115" s="752">
        <v>103.17000000000003</v>
      </c>
      <c r="M115" s="752">
        <v>5</v>
      </c>
      <c r="N115" s="753">
        <v>515.85000000000014</v>
      </c>
    </row>
    <row r="116" spans="1:14" ht="14.4" customHeight="1" x14ac:dyDescent="0.3">
      <c r="A116" s="747" t="s">
        <v>554</v>
      </c>
      <c r="B116" s="748" t="s">
        <v>555</v>
      </c>
      <c r="C116" s="749" t="s">
        <v>565</v>
      </c>
      <c r="D116" s="750" t="s">
        <v>566</v>
      </c>
      <c r="E116" s="751">
        <v>50113001</v>
      </c>
      <c r="F116" s="750" t="s">
        <v>600</v>
      </c>
      <c r="G116" s="749" t="s">
        <v>601</v>
      </c>
      <c r="H116" s="749">
        <v>146079</v>
      </c>
      <c r="I116" s="749">
        <v>146079</v>
      </c>
      <c r="J116" s="749" t="s">
        <v>806</v>
      </c>
      <c r="K116" s="749" t="s">
        <v>807</v>
      </c>
      <c r="L116" s="752">
        <v>199.38000000000005</v>
      </c>
      <c r="M116" s="752">
        <v>1</v>
      </c>
      <c r="N116" s="753">
        <v>199.38000000000005</v>
      </c>
    </row>
    <row r="117" spans="1:14" ht="14.4" customHeight="1" x14ac:dyDescent="0.3">
      <c r="A117" s="747" t="s">
        <v>554</v>
      </c>
      <c r="B117" s="748" t="s">
        <v>555</v>
      </c>
      <c r="C117" s="749" t="s">
        <v>565</v>
      </c>
      <c r="D117" s="750" t="s">
        <v>566</v>
      </c>
      <c r="E117" s="751">
        <v>50113001</v>
      </c>
      <c r="F117" s="750" t="s">
        <v>600</v>
      </c>
      <c r="G117" s="749" t="s">
        <v>604</v>
      </c>
      <c r="H117" s="749">
        <v>850459</v>
      </c>
      <c r="I117" s="749">
        <v>127760</v>
      </c>
      <c r="J117" s="749" t="s">
        <v>808</v>
      </c>
      <c r="K117" s="749" t="s">
        <v>809</v>
      </c>
      <c r="L117" s="752">
        <v>59.95000000000001</v>
      </c>
      <c r="M117" s="752">
        <v>1</v>
      </c>
      <c r="N117" s="753">
        <v>59.95000000000001</v>
      </c>
    </row>
    <row r="118" spans="1:14" ht="14.4" customHeight="1" x14ac:dyDescent="0.3">
      <c r="A118" s="747" t="s">
        <v>554</v>
      </c>
      <c r="B118" s="748" t="s">
        <v>555</v>
      </c>
      <c r="C118" s="749" t="s">
        <v>565</v>
      </c>
      <c r="D118" s="750" t="s">
        <v>566</v>
      </c>
      <c r="E118" s="751">
        <v>50113001</v>
      </c>
      <c r="F118" s="750" t="s">
        <v>600</v>
      </c>
      <c r="G118" s="749" t="s">
        <v>556</v>
      </c>
      <c r="H118" s="749">
        <v>127778</v>
      </c>
      <c r="I118" s="749">
        <v>127778</v>
      </c>
      <c r="J118" s="749" t="s">
        <v>810</v>
      </c>
      <c r="K118" s="749" t="s">
        <v>811</v>
      </c>
      <c r="L118" s="752">
        <v>144.80999999999997</v>
      </c>
      <c r="M118" s="752">
        <v>3</v>
      </c>
      <c r="N118" s="753">
        <v>434.42999999999995</v>
      </c>
    </row>
    <row r="119" spans="1:14" ht="14.4" customHeight="1" x14ac:dyDescent="0.3">
      <c r="A119" s="747" t="s">
        <v>554</v>
      </c>
      <c r="B119" s="748" t="s">
        <v>555</v>
      </c>
      <c r="C119" s="749" t="s">
        <v>565</v>
      </c>
      <c r="D119" s="750" t="s">
        <v>566</v>
      </c>
      <c r="E119" s="751">
        <v>50113001</v>
      </c>
      <c r="F119" s="750" t="s">
        <v>600</v>
      </c>
      <c r="G119" s="749" t="s">
        <v>601</v>
      </c>
      <c r="H119" s="749">
        <v>170760</v>
      </c>
      <c r="I119" s="749">
        <v>170760</v>
      </c>
      <c r="J119" s="749" t="s">
        <v>812</v>
      </c>
      <c r="K119" s="749" t="s">
        <v>813</v>
      </c>
      <c r="L119" s="752">
        <v>104.14000000000003</v>
      </c>
      <c r="M119" s="752">
        <v>1</v>
      </c>
      <c r="N119" s="753">
        <v>104.14000000000003</v>
      </c>
    </row>
    <row r="120" spans="1:14" ht="14.4" customHeight="1" x14ac:dyDescent="0.3">
      <c r="A120" s="747" t="s">
        <v>554</v>
      </c>
      <c r="B120" s="748" t="s">
        <v>555</v>
      </c>
      <c r="C120" s="749" t="s">
        <v>565</v>
      </c>
      <c r="D120" s="750" t="s">
        <v>566</v>
      </c>
      <c r="E120" s="751">
        <v>50113001</v>
      </c>
      <c r="F120" s="750" t="s">
        <v>600</v>
      </c>
      <c r="G120" s="749" t="s">
        <v>604</v>
      </c>
      <c r="H120" s="749">
        <v>196190</v>
      </c>
      <c r="I120" s="749">
        <v>96190</v>
      </c>
      <c r="J120" s="749" t="s">
        <v>814</v>
      </c>
      <c r="K120" s="749" t="s">
        <v>815</v>
      </c>
      <c r="L120" s="752">
        <v>52.670000000000023</v>
      </c>
      <c r="M120" s="752">
        <v>1</v>
      </c>
      <c r="N120" s="753">
        <v>52.670000000000023</v>
      </c>
    </row>
    <row r="121" spans="1:14" ht="14.4" customHeight="1" x14ac:dyDescent="0.3">
      <c r="A121" s="747" t="s">
        <v>554</v>
      </c>
      <c r="B121" s="748" t="s">
        <v>555</v>
      </c>
      <c r="C121" s="749" t="s">
        <v>565</v>
      </c>
      <c r="D121" s="750" t="s">
        <v>566</v>
      </c>
      <c r="E121" s="751">
        <v>50113001</v>
      </c>
      <c r="F121" s="750" t="s">
        <v>600</v>
      </c>
      <c r="G121" s="749" t="s">
        <v>601</v>
      </c>
      <c r="H121" s="749">
        <v>116923</v>
      </c>
      <c r="I121" s="749">
        <v>16923</v>
      </c>
      <c r="J121" s="749" t="s">
        <v>816</v>
      </c>
      <c r="K121" s="749" t="s">
        <v>817</v>
      </c>
      <c r="L121" s="752">
        <v>78.513333333333321</v>
      </c>
      <c r="M121" s="752">
        <v>3</v>
      </c>
      <c r="N121" s="753">
        <v>235.53999999999996</v>
      </c>
    </row>
    <row r="122" spans="1:14" ht="14.4" customHeight="1" x14ac:dyDescent="0.3">
      <c r="A122" s="747" t="s">
        <v>554</v>
      </c>
      <c r="B122" s="748" t="s">
        <v>555</v>
      </c>
      <c r="C122" s="749" t="s">
        <v>565</v>
      </c>
      <c r="D122" s="750" t="s">
        <v>566</v>
      </c>
      <c r="E122" s="751">
        <v>50113001</v>
      </c>
      <c r="F122" s="750" t="s">
        <v>600</v>
      </c>
      <c r="G122" s="749" t="s">
        <v>601</v>
      </c>
      <c r="H122" s="749">
        <v>191788</v>
      </c>
      <c r="I122" s="749">
        <v>91788</v>
      </c>
      <c r="J122" s="749" t="s">
        <v>818</v>
      </c>
      <c r="K122" s="749" t="s">
        <v>819</v>
      </c>
      <c r="L122" s="752">
        <v>9.1199999999999992</v>
      </c>
      <c r="M122" s="752">
        <v>2</v>
      </c>
      <c r="N122" s="753">
        <v>18.239999999999998</v>
      </c>
    </row>
    <row r="123" spans="1:14" ht="14.4" customHeight="1" x14ac:dyDescent="0.3">
      <c r="A123" s="747" t="s">
        <v>554</v>
      </c>
      <c r="B123" s="748" t="s">
        <v>555</v>
      </c>
      <c r="C123" s="749" t="s">
        <v>565</v>
      </c>
      <c r="D123" s="750" t="s">
        <v>566</v>
      </c>
      <c r="E123" s="751">
        <v>50113001</v>
      </c>
      <c r="F123" s="750" t="s">
        <v>600</v>
      </c>
      <c r="G123" s="749" t="s">
        <v>604</v>
      </c>
      <c r="H123" s="749">
        <v>184399</v>
      </c>
      <c r="I123" s="749">
        <v>84399</v>
      </c>
      <c r="J123" s="749" t="s">
        <v>820</v>
      </c>
      <c r="K123" s="749" t="s">
        <v>821</v>
      </c>
      <c r="L123" s="752">
        <v>320.25000000000011</v>
      </c>
      <c r="M123" s="752">
        <v>2</v>
      </c>
      <c r="N123" s="753">
        <v>640.50000000000023</v>
      </c>
    </row>
    <row r="124" spans="1:14" ht="14.4" customHeight="1" x14ac:dyDescent="0.3">
      <c r="A124" s="747" t="s">
        <v>554</v>
      </c>
      <c r="B124" s="748" t="s">
        <v>555</v>
      </c>
      <c r="C124" s="749" t="s">
        <v>565</v>
      </c>
      <c r="D124" s="750" t="s">
        <v>566</v>
      </c>
      <c r="E124" s="751">
        <v>50113001</v>
      </c>
      <c r="F124" s="750" t="s">
        <v>600</v>
      </c>
      <c r="G124" s="749" t="s">
        <v>601</v>
      </c>
      <c r="H124" s="749">
        <v>155823</v>
      </c>
      <c r="I124" s="749">
        <v>55823</v>
      </c>
      <c r="J124" s="749" t="s">
        <v>822</v>
      </c>
      <c r="K124" s="749" t="s">
        <v>823</v>
      </c>
      <c r="L124" s="752">
        <v>33.469999999999992</v>
      </c>
      <c r="M124" s="752">
        <v>10</v>
      </c>
      <c r="N124" s="753">
        <v>334.69999999999993</v>
      </c>
    </row>
    <row r="125" spans="1:14" ht="14.4" customHeight="1" x14ac:dyDescent="0.3">
      <c r="A125" s="747" t="s">
        <v>554</v>
      </c>
      <c r="B125" s="748" t="s">
        <v>555</v>
      </c>
      <c r="C125" s="749" t="s">
        <v>565</v>
      </c>
      <c r="D125" s="750" t="s">
        <v>566</v>
      </c>
      <c r="E125" s="751">
        <v>50113001</v>
      </c>
      <c r="F125" s="750" t="s">
        <v>600</v>
      </c>
      <c r="G125" s="749" t="s">
        <v>601</v>
      </c>
      <c r="H125" s="749">
        <v>201236</v>
      </c>
      <c r="I125" s="749">
        <v>201236</v>
      </c>
      <c r="J125" s="749" t="s">
        <v>824</v>
      </c>
      <c r="K125" s="749" t="s">
        <v>825</v>
      </c>
      <c r="L125" s="752">
        <v>356.04</v>
      </c>
      <c r="M125" s="752">
        <v>23</v>
      </c>
      <c r="N125" s="753">
        <v>8188.920000000001</v>
      </c>
    </row>
    <row r="126" spans="1:14" ht="14.4" customHeight="1" x14ac:dyDescent="0.3">
      <c r="A126" s="747" t="s">
        <v>554</v>
      </c>
      <c r="B126" s="748" t="s">
        <v>555</v>
      </c>
      <c r="C126" s="749" t="s">
        <v>565</v>
      </c>
      <c r="D126" s="750" t="s">
        <v>566</v>
      </c>
      <c r="E126" s="751">
        <v>50113001</v>
      </c>
      <c r="F126" s="750" t="s">
        <v>600</v>
      </c>
      <c r="G126" s="749" t="s">
        <v>601</v>
      </c>
      <c r="H126" s="749">
        <v>201204</v>
      </c>
      <c r="I126" s="749">
        <v>201204</v>
      </c>
      <c r="J126" s="749" t="s">
        <v>826</v>
      </c>
      <c r="K126" s="749" t="s">
        <v>702</v>
      </c>
      <c r="L126" s="752">
        <v>188.27000000000004</v>
      </c>
      <c r="M126" s="752">
        <v>2</v>
      </c>
      <c r="N126" s="753">
        <v>376.54000000000008</v>
      </c>
    </row>
    <row r="127" spans="1:14" ht="14.4" customHeight="1" x14ac:dyDescent="0.3">
      <c r="A127" s="747" t="s">
        <v>554</v>
      </c>
      <c r="B127" s="748" t="s">
        <v>555</v>
      </c>
      <c r="C127" s="749" t="s">
        <v>565</v>
      </c>
      <c r="D127" s="750" t="s">
        <v>566</v>
      </c>
      <c r="E127" s="751">
        <v>50113001</v>
      </c>
      <c r="F127" s="750" t="s">
        <v>600</v>
      </c>
      <c r="G127" s="749" t="s">
        <v>604</v>
      </c>
      <c r="H127" s="749">
        <v>100874</v>
      </c>
      <c r="I127" s="749">
        <v>874</v>
      </c>
      <c r="J127" s="749" t="s">
        <v>827</v>
      </c>
      <c r="K127" s="749" t="s">
        <v>828</v>
      </c>
      <c r="L127" s="752">
        <v>48.390000000000015</v>
      </c>
      <c r="M127" s="752">
        <v>1</v>
      </c>
      <c r="N127" s="753">
        <v>48.390000000000015</v>
      </c>
    </row>
    <row r="128" spans="1:14" ht="14.4" customHeight="1" x14ac:dyDescent="0.3">
      <c r="A128" s="747" t="s">
        <v>554</v>
      </c>
      <c r="B128" s="748" t="s">
        <v>555</v>
      </c>
      <c r="C128" s="749" t="s">
        <v>565</v>
      </c>
      <c r="D128" s="750" t="s">
        <v>566</v>
      </c>
      <c r="E128" s="751">
        <v>50113001</v>
      </c>
      <c r="F128" s="750" t="s">
        <v>600</v>
      </c>
      <c r="G128" s="749" t="s">
        <v>604</v>
      </c>
      <c r="H128" s="749">
        <v>101940</v>
      </c>
      <c r="I128" s="749">
        <v>1940</v>
      </c>
      <c r="J128" s="749" t="s">
        <v>829</v>
      </c>
      <c r="K128" s="749" t="s">
        <v>830</v>
      </c>
      <c r="L128" s="752">
        <v>34.825714285714291</v>
      </c>
      <c r="M128" s="752">
        <v>21</v>
      </c>
      <c r="N128" s="753">
        <v>731.34000000000015</v>
      </c>
    </row>
    <row r="129" spans="1:14" ht="14.4" customHeight="1" x14ac:dyDescent="0.3">
      <c r="A129" s="747" t="s">
        <v>554</v>
      </c>
      <c r="B129" s="748" t="s">
        <v>555</v>
      </c>
      <c r="C129" s="749" t="s">
        <v>565</v>
      </c>
      <c r="D129" s="750" t="s">
        <v>566</v>
      </c>
      <c r="E129" s="751">
        <v>50113001</v>
      </c>
      <c r="F129" s="750" t="s">
        <v>600</v>
      </c>
      <c r="G129" s="749" t="s">
        <v>604</v>
      </c>
      <c r="H129" s="749">
        <v>849941</v>
      </c>
      <c r="I129" s="749">
        <v>162142</v>
      </c>
      <c r="J129" s="749" t="s">
        <v>831</v>
      </c>
      <c r="K129" s="749" t="s">
        <v>832</v>
      </c>
      <c r="L129" s="752">
        <v>29.709999999999994</v>
      </c>
      <c r="M129" s="752">
        <v>4</v>
      </c>
      <c r="N129" s="753">
        <v>118.83999999999997</v>
      </c>
    </row>
    <row r="130" spans="1:14" ht="14.4" customHeight="1" x14ac:dyDescent="0.3">
      <c r="A130" s="747" t="s">
        <v>554</v>
      </c>
      <c r="B130" s="748" t="s">
        <v>555</v>
      </c>
      <c r="C130" s="749" t="s">
        <v>565</v>
      </c>
      <c r="D130" s="750" t="s">
        <v>566</v>
      </c>
      <c r="E130" s="751">
        <v>50113001</v>
      </c>
      <c r="F130" s="750" t="s">
        <v>600</v>
      </c>
      <c r="G130" s="749" t="s">
        <v>604</v>
      </c>
      <c r="H130" s="749">
        <v>154424</v>
      </c>
      <c r="I130" s="749">
        <v>54424</v>
      </c>
      <c r="J130" s="749" t="s">
        <v>833</v>
      </c>
      <c r="K130" s="749" t="s">
        <v>834</v>
      </c>
      <c r="L130" s="752">
        <v>178.66999999999993</v>
      </c>
      <c r="M130" s="752">
        <v>1</v>
      </c>
      <c r="N130" s="753">
        <v>178.66999999999993</v>
      </c>
    </row>
    <row r="131" spans="1:14" ht="14.4" customHeight="1" x14ac:dyDescent="0.3">
      <c r="A131" s="747" t="s">
        <v>554</v>
      </c>
      <c r="B131" s="748" t="s">
        <v>555</v>
      </c>
      <c r="C131" s="749" t="s">
        <v>565</v>
      </c>
      <c r="D131" s="750" t="s">
        <v>566</v>
      </c>
      <c r="E131" s="751">
        <v>50113001</v>
      </c>
      <c r="F131" s="750" t="s">
        <v>600</v>
      </c>
      <c r="G131" s="749" t="s">
        <v>601</v>
      </c>
      <c r="H131" s="749">
        <v>210570</v>
      </c>
      <c r="I131" s="749">
        <v>210570</v>
      </c>
      <c r="J131" s="749" t="s">
        <v>835</v>
      </c>
      <c r="K131" s="749" t="s">
        <v>836</v>
      </c>
      <c r="L131" s="752">
        <v>2011.79</v>
      </c>
      <c r="M131" s="752">
        <v>1</v>
      </c>
      <c r="N131" s="753">
        <v>2011.79</v>
      </c>
    </row>
    <row r="132" spans="1:14" ht="14.4" customHeight="1" x14ac:dyDescent="0.3">
      <c r="A132" s="747" t="s">
        <v>554</v>
      </c>
      <c r="B132" s="748" t="s">
        <v>555</v>
      </c>
      <c r="C132" s="749" t="s">
        <v>565</v>
      </c>
      <c r="D132" s="750" t="s">
        <v>566</v>
      </c>
      <c r="E132" s="751">
        <v>50113001</v>
      </c>
      <c r="F132" s="750" t="s">
        <v>600</v>
      </c>
      <c r="G132" s="749" t="s">
        <v>601</v>
      </c>
      <c r="H132" s="749">
        <v>845796</v>
      </c>
      <c r="I132" s="749">
        <v>126031</v>
      </c>
      <c r="J132" s="749" t="s">
        <v>837</v>
      </c>
      <c r="K132" s="749" t="s">
        <v>677</v>
      </c>
      <c r="L132" s="752">
        <v>53.31</v>
      </c>
      <c r="M132" s="752">
        <v>1</v>
      </c>
      <c r="N132" s="753">
        <v>53.31</v>
      </c>
    </row>
    <row r="133" spans="1:14" ht="14.4" customHeight="1" x14ac:dyDescent="0.3">
      <c r="A133" s="747" t="s">
        <v>554</v>
      </c>
      <c r="B133" s="748" t="s">
        <v>555</v>
      </c>
      <c r="C133" s="749" t="s">
        <v>565</v>
      </c>
      <c r="D133" s="750" t="s">
        <v>566</v>
      </c>
      <c r="E133" s="751">
        <v>50113001</v>
      </c>
      <c r="F133" s="750" t="s">
        <v>600</v>
      </c>
      <c r="G133" s="749" t="s">
        <v>601</v>
      </c>
      <c r="H133" s="749">
        <v>844651</v>
      </c>
      <c r="I133" s="749">
        <v>101205</v>
      </c>
      <c r="J133" s="749" t="s">
        <v>838</v>
      </c>
      <c r="K133" s="749" t="s">
        <v>652</v>
      </c>
      <c r="L133" s="752">
        <v>86.083333333333371</v>
      </c>
      <c r="M133" s="752">
        <v>3</v>
      </c>
      <c r="N133" s="753">
        <v>258.25000000000011</v>
      </c>
    </row>
    <row r="134" spans="1:14" ht="14.4" customHeight="1" x14ac:dyDescent="0.3">
      <c r="A134" s="747" t="s">
        <v>554</v>
      </c>
      <c r="B134" s="748" t="s">
        <v>555</v>
      </c>
      <c r="C134" s="749" t="s">
        <v>565</v>
      </c>
      <c r="D134" s="750" t="s">
        <v>566</v>
      </c>
      <c r="E134" s="751">
        <v>50113001</v>
      </c>
      <c r="F134" s="750" t="s">
        <v>600</v>
      </c>
      <c r="G134" s="749" t="s">
        <v>601</v>
      </c>
      <c r="H134" s="749">
        <v>154432</v>
      </c>
      <c r="I134" s="749">
        <v>54432</v>
      </c>
      <c r="J134" s="749" t="s">
        <v>839</v>
      </c>
      <c r="K134" s="749" t="s">
        <v>840</v>
      </c>
      <c r="L134" s="752">
        <v>62.03000000000003</v>
      </c>
      <c r="M134" s="752">
        <v>1</v>
      </c>
      <c r="N134" s="753">
        <v>62.03000000000003</v>
      </c>
    </row>
    <row r="135" spans="1:14" ht="14.4" customHeight="1" x14ac:dyDescent="0.3">
      <c r="A135" s="747" t="s">
        <v>554</v>
      </c>
      <c r="B135" s="748" t="s">
        <v>555</v>
      </c>
      <c r="C135" s="749" t="s">
        <v>565</v>
      </c>
      <c r="D135" s="750" t="s">
        <v>566</v>
      </c>
      <c r="E135" s="751">
        <v>50113001</v>
      </c>
      <c r="F135" s="750" t="s">
        <v>600</v>
      </c>
      <c r="G135" s="749" t="s">
        <v>604</v>
      </c>
      <c r="H135" s="749">
        <v>172476</v>
      </c>
      <c r="I135" s="749">
        <v>172476</v>
      </c>
      <c r="J135" s="749" t="s">
        <v>841</v>
      </c>
      <c r="K135" s="749" t="s">
        <v>842</v>
      </c>
      <c r="L135" s="752">
        <v>40.245000000000005</v>
      </c>
      <c r="M135" s="752">
        <v>4</v>
      </c>
      <c r="N135" s="753">
        <v>160.98000000000002</v>
      </c>
    </row>
    <row r="136" spans="1:14" ht="14.4" customHeight="1" x14ac:dyDescent="0.3">
      <c r="A136" s="747" t="s">
        <v>554</v>
      </c>
      <c r="B136" s="748" t="s">
        <v>555</v>
      </c>
      <c r="C136" s="749" t="s">
        <v>565</v>
      </c>
      <c r="D136" s="750" t="s">
        <v>566</v>
      </c>
      <c r="E136" s="751">
        <v>50113001</v>
      </c>
      <c r="F136" s="750" t="s">
        <v>600</v>
      </c>
      <c r="G136" s="749" t="s">
        <v>604</v>
      </c>
      <c r="H136" s="749">
        <v>177047</v>
      </c>
      <c r="I136" s="749">
        <v>77047</v>
      </c>
      <c r="J136" s="749" t="s">
        <v>843</v>
      </c>
      <c r="K136" s="749" t="s">
        <v>844</v>
      </c>
      <c r="L136" s="752">
        <v>115.54333333333335</v>
      </c>
      <c r="M136" s="752">
        <v>3</v>
      </c>
      <c r="N136" s="753">
        <v>346.63000000000005</v>
      </c>
    </row>
    <row r="137" spans="1:14" ht="14.4" customHeight="1" x14ac:dyDescent="0.3">
      <c r="A137" s="747" t="s">
        <v>554</v>
      </c>
      <c r="B137" s="748" t="s">
        <v>555</v>
      </c>
      <c r="C137" s="749" t="s">
        <v>565</v>
      </c>
      <c r="D137" s="750" t="s">
        <v>566</v>
      </c>
      <c r="E137" s="751">
        <v>50113001</v>
      </c>
      <c r="F137" s="750" t="s">
        <v>600</v>
      </c>
      <c r="G137" s="749" t="s">
        <v>604</v>
      </c>
      <c r="H137" s="749">
        <v>204363</v>
      </c>
      <c r="I137" s="749">
        <v>204363</v>
      </c>
      <c r="J137" s="749" t="s">
        <v>845</v>
      </c>
      <c r="K137" s="749" t="s">
        <v>846</v>
      </c>
      <c r="L137" s="752">
        <v>1401.4550000000002</v>
      </c>
      <c r="M137" s="752">
        <v>2</v>
      </c>
      <c r="N137" s="753">
        <v>2802.9100000000003</v>
      </c>
    </row>
    <row r="138" spans="1:14" ht="14.4" customHeight="1" x14ac:dyDescent="0.3">
      <c r="A138" s="747" t="s">
        <v>554</v>
      </c>
      <c r="B138" s="748" t="s">
        <v>555</v>
      </c>
      <c r="C138" s="749" t="s">
        <v>565</v>
      </c>
      <c r="D138" s="750" t="s">
        <v>566</v>
      </c>
      <c r="E138" s="751">
        <v>50113001</v>
      </c>
      <c r="F138" s="750" t="s">
        <v>600</v>
      </c>
      <c r="G138" s="749" t="s">
        <v>601</v>
      </c>
      <c r="H138" s="749">
        <v>988793</v>
      </c>
      <c r="I138" s="749">
        <v>142866</v>
      </c>
      <c r="J138" s="749" t="s">
        <v>847</v>
      </c>
      <c r="K138" s="749" t="s">
        <v>848</v>
      </c>
      <c r="L138" s="752">
        <v>354.50499999999994</v>
      </c>
      <c r="M138" s="752">
        <v>2</v>
      </c>
      <c r="N138" s="753">
        <v>709.00999999999988</v>
      </c>
    </row>
    <row r="139" spans="1:14" ht="14.4" customHeight="1" x14ac:dyDescent="0.3">
      <c r="A139" s="747" t="s">
        <v>554</v>
      </c>
      <c r="B139" s="748" t="s">
        <v>555</v>
      </c>
      <c r="C139" s="749" t="s">
        <v>565</v>
      </c>
      <c r="D139" s="750" t="s">
        <v>566</v>
      </c>
      <c r="E139" s="751">
        <v>50113001</v>
      </c>
      <c r="F139" s="750" t="s">
        <v>600</v>
      </c>
      <c r="G139" s="749" t="s">
        <v>601</v>
      </c>
      <c r="H139" s="749">
        <v>142870</v>
      </c>
      <c r="I139" s="749">
        <v>142870</v>
      </c>
      <c r="J139" s="749" t="s">
        <v>849</v>
      </c>
      <c r="K139" s="749" t="s">
        <v>850</v>
      </c>
      <c r="L139" s="752">
        <v>727.24999999999977</v>
      </c>
      <c r="M139" s="752">
        <v>2</v>
      </c>
      <c r="N139" s="753">
        <v>1454.4999999999995</v>
      </c>
    </row>
    <row r="140" spans="1:14" ht="14.4" customHeight="1" x14ac:dyDescent="0.3">
      <c r="A140" s="747" t="s">
        <v>554</v>
      </c>
      <c r="B140" s="748" t="s">
        <v>555</v>
      </c>
      <c r="C140" s="749" t="s">
        <v>565</v>
      </c>
      <c r="D140" s="750" t="s">
        <v>566</v>
      </c>
      <c r="E140" s="751">
        <v>50113001</v>
      </c>
      <c r="F140" s="750" t="s">
        <v>600</v>
      </c>
      <c r="G140" s="749" t="s">
        <v>601</v>
      </c>
      <c r="H140" s="749">
        <v>142865</v>
      </c>
      <c r="I140" s="749">
        <v>142865</v>
      </c>
      <c r="J140" s="749" t="s">
        <v>851</v>
      </c>
      <c r="K140" s="749" t="s">
        <v>852</v>
      </c>
      <c r="L140" s="752">
        <v>47.19</v>
      </c>
      <c r="M140" s="752">
        <v>9</v>
      </c>
      <c r="N140" s="753">
        <v>424.71</v>
      </c>
    </row>
    <row r="141" spans="1:14" ht="14.4" customHeight="1" x14ac:dyDescent="0.3">
      <c r="A141" s="747" t="s">
        <v>554</v>
      </c>
      <c r="B141" s="748" t="s">
        <v>555</v>
      </c>
      <c r="C141" s="749" t="s">
        <v>565</v>
      </c>
      <c r="D141" s="750" t="s">
        <v>566</v>
      </c>
      <c r="E141" s="751">
        <v>50113001</v>
      </c>
      <c r="F141" s="750" t="s">
        <v>600</v>
      </c>
      <c r="G141" s="749" t="s">
        <v>601</v>
      </c>
      <c r="H141" s="749">
        <v>176189</v>
      </c>
      <c r="I141" s="749">
        <v>176189</v>
      </c>
      <c r="J141" s="749" t="s">
        <v>853</v>
      </c>
      <c r="K141" s="749" t="s">
        <v>854</v>
      </c>
      <c r="L141" s="752">
        <v>1307.43</v>
      </c>
      <c r="M141" s="752">
        <v>1</v>
      </c>
      <c r="N141" s="753">
        <v>1307.43</v>
      </c>
    </row>
    <row r="142" spans="1:14" ht="14.4" customHeight="1" x14ac:dyDescent="0.3">
      <c r="A142" s="747" t="s">
        <v>554</v>
      </c>
      <c r="B142" s="748" t="s">
        <v>555</v>
      </c>
      <c r="C142" s="749" t="s">
        <v>565</v>
      </c>
      <c r="D142" s="750" t="s">
        <v>566</v>
      </c>
      <c r="E142" s="751">
        <v>50113001</v>
      </c>
      <c r="F142" s="750" t="s">
        <v>600</v>
      </c>
      <c r="G142" s="749" t="s">
        <v>556</v>
      </c>
      <c r="H142" s="749">
        <v>146965</v>
      </c>
      <c r="I142" s="749">
        <v>46965</v>
      </c>
      <c r="J142" s="749" t="s">
        <v>855</v>
      </c>
      <c r="K142" s="749" t="s">
        <v>856</v>
      </c>
      <c r="L142" s="752">
        <v>189.10333333333332</v>
      </c>
      <c r="M142" s="752">
        <v>3</v>
      </c>
      <c r="N142" s="753">
        <v>567.30999999999995</v>
      </c>
    </row>
    <row r="143" spans="1:14" ht="14.4" customHeight="1" x14ac:dyDescent="0.3">
      <c r="A143" s="747" t="s">
        <v>554</v>
      </c>
      <c r="B143" s="748" t="s">
        <v>555</v>
      </c>
      <c r="C143" s="749" t="s">
        <v>565</v>
      </c>
      <c r="D143" s="750" t="s">
        <v>566</v>
      </c>
      <c r="E143" s="751">
        <v>50113001</v>
      </c>
      <c r="F143" s="750" t="s">
        <v>600</v>
      </c>
      <c r="G143" s="749" t="s">
        <v>604</v>
      </c>
      <c r="H143" s="749">
        <v>845414</v>
      </c>
      <c r="I143" s="749">
        <v>104692</v>
      </c>
      <c r="J143" s="749" t="s">
        <v>857</v>
      </c>
      <c r="K143" s="749" t="s">
        <v>858</v>
      </c>
      <c r="L143" s="752">
        <v>2969.37</v>
      </c>
      <c r="M143" s="752">
        <v>1</v>
      </c>
      <c r="N143" s="753">
        <v>2969.37</v>
      </c>
    </row>
    <row r="144" spans="1:14" ht="14.4" customHeight="1" x14ac:dyDescent="0.3">
      <c r="A144" s="747" t="s">
        <v>554</v>
      </c>
      <c r="B144" s="748" t="s">
        <v>555</v>
      </c>
      <c r="C144" s="749" t="s">
        <v>565</v>
      </c>
      <c r="D144" s="750" t="s">
        <v>566</v>
      </c>
      <c r="E144" s="751">
        <v>50113001</v>
      </c>
      <c r="F144" s="750" t="s">
        <v>600</v>
      </c>
      <c r="G144" s="749" t="s">
        <v>601</v>
      </c>
      <c r="H144" s="749">
        <v>197227</v>
      </c>
      <c r="I144" s="749">
        <v>197227</v>
      </c>
      <c r="J144" s="749" t="s">
        <v>859</v>
      </c>
      <c r="K144" s="749" t="s">
        <v>860</v>
      </c>
      <c r="L144" s="752">
        <v>135.6999999999999</v>
      </c>
      <c r="M144" s="752">
        <v>1</v>
      </c>
      <c r="N144" s="753">
        <v>135.6999999999999</v>
      </c>
    </row>
    <row r="145" spans="1:14" ht="14.4" customHeight="1" x14ac:dyDescent="0.3">
      <c r="A145" s="747" t="s">
        <v>554</v>
      </c>
      <c r="B145" s="748" t="s">
        <v>555</v>
      </c>
      <c r="C145" s="749" t="s">
        <v>565</v>
      </c>
      <c r="D145" s="750" t="s">
        <v>566</v>
      </c>
      <c r="E145" s="751">
        <v>50113001</v>
      </c>
      <c r="F145" s="750" t="s">
        <v>600</v>
      </c>
      <c r="G145" s="749" t="s">
        <v>601</v>
      </c>
      <c r="H145" s="749">
        <v>197231</v>
      </c>
      <c r="I145" s="749">
        <v>197231</v>
      </c>
      <c r="J145" s="749" t="s">
        <v>861</v>
      </c>
      <c r="K145" s="749" t="s">
        <v>860</v>
      </c>
      <c r="L145" s="752">
        <v>254.89666666666662</v>
      </c>
      <c r="M145" s="752">
        <v>3</v>
      </c>
      <c r="N145" s="753">
        <v>764.68999999999983</v>
      </c>
    </row>
    <row r="146" spans="1:14" ht="14.4" customHeight="1" x14ac:dyDescent="0.3">
      <c r="A146" s="747" t="s">
        <v>554</v>
      </c>
      <c r="B146" s="748" t="s">
        <v>555</v>
      </c>
      <c r="C146" s="749" t="s">
        <v>565</v>
      </c>
      <c r="D146" s="750" t="s">
        <v>566</v>
      </c>
      <c r="E146" s="751">
        <v>50113001</v>
      </c>
      <c r="F146" s="750" t="s">
        <v>600</v>
      </c>
      <c r="G146" s="749" t="s">
        <v>604</v>
      </c>
      <c r="H146" s="749">
        <v>114989</v>
      </c>
      <c r="I146" s="749">
        <v>14989</v>
      </c>
      <c r="J146" s="749" t="s">
        <v>862</v>
      </c>
      <c r="K146" s="749" t="s">
        <v>863</v>
      </c>
      <c r="L146" s="752">
        <v>86.414999999999992</v>
      </c>
      <c r="M146" s="752">
        <v>2</v>
      </c>
      <c r="N146" s="753">
        <v>172.82999999999998</v>
      </c>
    </row>
    <row r="147" spans="1:14" ht="14.4" customHeight="1" x14ac:dyDescent="0.3">
      <c r="A147" s="747" t="s">
        <v>554</v>
      </c>
      <c r="B147" s="748" t="s">
        <v>555</v>
      </c>
      <c r="C147" s="749" t="s">
        <v>565</v>
      </c>
      <c r="D147" s="750" t="s">
        <v>566</v>
      </c>
      <c r="E147" s="751">
        <v>50113001</v>
      </c>
      <c r="F147" s="750" t="s">
        <v>600</v>
      </c>
      <c r="G147" s="749" t="s">
        <v>604</v>
      </c>
      <c r="H147" s="749">
        <v>114957</v>
      </c>
      <c r="I147" s="749">
        <v>14957</v>
      </c>
      <c r="J147" s="749" t="s">
        <v>864</v>
      </c>
      <c r="K147" s="749" t="s">
        <v>865</v>
      </c>
      <c r="L147" s="752">
        <v>40.070000000000007</v>
      </c>
      <c r="M147" s="752">
        <v>10</v>
      </c>
      <c r="N147" s="753">
        <v>400.70000000000005</v>
      </c>
    </row>
    <row r="148" spans="1:14" ht="14.4" customHeight="1" x14ac:dyDescent="0.3">
      <c r="A148" s="747" t="s">
        <v>554</v>
      </c>
      <c r="B148" s="748" t="s">
        <v>555</v>
      </c>
      <c r="C148" s="749" t="s">
        <v>565</v>
      </c>
      <c r="D148" s="750" t="s">
        <v>566</v>
      </c>
      <c r="E148" s="751">
        <v>50113001</v>
      </c>
      <c r="F148" s="750" t="s">
        <v>600</v>
      </c>
      <c r="G148" s="749" t="s">
        <v>604</v>
      </c>
      <c r="H148" s="749">
        <v>114958</v>
      </c>
      <c r="I148" s="749">
        <v>14958</v>
      </c>
      <c r="J148" s="749" t="s">
        <v>866</v>
      </c>
      <c r="K148" s="749" t="s">
        <v>867</v>
      </c>
      <c r="L148" s="752">
        <v>32.884285714285717</v>
      </c>
      <c r="M148" s="752">
        <v>7</v>
      </c>
      <c r="N148" s="753">
        <v>230.19</v>
      </c>
    </row>
    <row r="149" spans="1:14" ht="14.4" customHeight="1" x14ac:dyDescent="0.3">
      <c r="A149" s="747" t="s">
        <v>554</v>
      </c>
      <c r="B149" s="748" t="s">
        <v>555</v>
      </c>
      <c r="C149" s="749" t="s">
        <v>565</v>
      </c>
      <c r="D149" s="750" t="s">
        <v>566</v>
      </c>
      <c r="E149" s="751">
        <v>50113001</v>
      </c>
      <c r="F149" s="750" t="s">
        <v>600</v>
      </c>
      <c r="G149" s="749" t="s">
        <v>604</v>
      </c>
      <c r="H149" s="749">
        <v>185256</v>
      </c>
      <c r="I149" s="749">
        <v>85256</v>
      </c>
      <c r="J149" s="749" t="s">
        <v>868</v>
      </c>
      <c r="K149" s="749" t="s">
        <v>869</v>
      </c>
      <c r="L149" s="752">
        <v>29.480000000000004</v>
      </c>
      <c r="M149" s="752">
        <v>1</v>
      </c>
      <c r="N149" s="753">
        <v>29.480000000000004</v>
      </c>
    </row>
    <row r="150" spans="1:14" ht="14.4" customHeight="1" x14ac:dyDescent="0.3">
      <c r="A150" s="747" t="s">
        <v>554</v>
      </c>
      <c r="B150" s="748" t="s">
        <v>555</v>
      </c>
      <c r="C150" s="749" t="s">
        <v>565</v>
      </c>
      <c r="D150" s="750" t="s">
        <v>566</v>
      </c>
      <c r="E150" s="751">
        <v>50113001</v>
      </c>
      <c r="F150" s="750" t="s">
        <v>600</v>
      </c>
      <c r="G150" s="749" t="s">
        <v>604</v>
      </c>
      <c r="H150" s="749">
        <v>845467</v>
      </c>
      <c r="I150" s="749">
        <v>114360</v>
      </c>
      <c r="J150" s="749" t="s">
        <v>870</v>
      </c>
      <c r="K150" s="749" t="s">
        <v>871</v>
      </c>
      <c r="L150" s="752">
        <v>68.213333333333324</v>
      </c>
      <c r="M150" s="752">
        <v>6</v>
      </c>
      <c r="N150" s="753">
        <v>409.28</v>
      </c>
    </row>
    <row r="151" spans="1:14" ht="14.4" customHeight="1" x14ac:dyDescent="0.3">
      <c r="A151" s="747" t="s">
        <v>554</v>
      </c>
      <c r="B151" s="748" t="s">
        <v>555</v>
      </c>
      <c r="C151" s="749" t="s">
        <v>565</v>
      </c>
      <c r="D151" s="750" t="s">
        <v>566</v>
      </c>
      <c r="E151" s="751">
        <v>50113001</v>
      </c>
      <c r="F151" s="750" t="s">
        <v>600</v>
      </c>
      <c r="G151" s="749" t="s">
        <v>604</v>
      </c>
      <c r="H151" s="749">
        <v>845286</v>
      </c>
      <c r="I151" s="749">
        <v>114364</v>
      </c>
      <c r="J151" s="749" t="s">
        <v>872</v>
      </c>
      <c r="K151" s="749" t="s">
        <v>873</v>
      </c>
      <c r="L151" s="752">
        <v>125.795</v>
      </c>
      <c r="M151" s="752">
        <v>6</v>
      </c>
      <c r="N151" s="753">
        <v>754.77</v>
      </c>
    </row>
    <row r="152" spans="1:14" ht="14.4" customHeight="1" x14ac:dyDescent="0.3">
      <c r="A152" s="747" t="s">
        <v>554</v>
      </c>
      <c r="B152" s="748" t="s">
        <v>555</v>
      </c>
      <c r="C152" s="749" t="s">
        <v>565</v>
      </c>
      <c r="D152" s="750" t="s">
        <v>566</v>
      </c>
      <c r="E152" s="751">
        <v>50113001</v>
      </c>
      <c r="F152" s="750" t="s">
        <v>600</v>
      </c>
      <c r="G152" s="749" t="s">
        <v>601</v>
      </c>
      <c r="H152" s="749">
        <v>145551</v>
      </c>
      <c r="I152" s="749">
        <v>145551</v>
      </c>
      <c r="J152" s="749" t="s">
        <v>874</v>
      </c>
      <c r="K152" s="749" t="s">
        <v>773</v>
      </c>
      <c r="L152" s="752">
        <v>69.035000000000011</v>
      </c>
      <c r="M152" s="752">
        <v>2</v>
      </c>
      <c r="N152" s="753">
        <v>138.07000000000002</v>
      </c>
    </row>
    <row r="153" spans="1:14" ht="14.4" customHeight="1" x14ac:dyDescent="0.3">
      <c r="A153" s="747" t="s">
        <v>554</v>
      </c>
      <c r="B153" s="748" t="s">
        <v>555</v>
      </c>
      <c r="C153" s="749" t="s">
        <v>565</v>
      </c>
      <c r="D153" s="750" t="s">
        <v>566</v>
      </c>
      <c r="E153" s="751">
        <v>50113001</v>
      </c>
      <c r="F153" s="750" t="s">
        <v>600</v>
      </c>
      <c r="G153" s="749" t="s">
        <v>604</v>
      </c>
      <c r="H153" s="749">
        <v>208646</v>
      </c>
      <c r="I153" s="749">
        <v>208646</v>
      </c>
      <c r="J153" s="749" t="s">
        <v>875</v>
      </c>
      <c r="K153" s="749" t="s">
        <v>876</v>
      </c>
      <c r="L153" s="752">
        <v>63.379999999999953</v>
      </c>
      <c r="M153" s="752">
        <v>2</v>
      </c>
      <c r="N153" s="753">
        <v>126.75999999999991</v>
      </c>
    </row>
    <row r="154" spans="1:14" ht="14.4" customHeight="1" x14ac:dyDescent="0.3">
      <c r="A154" s="747" t="s">
        <v>554</v>
      </c>
      <c r="B154" s="748" t="s">
        <v>555</v>
      </c>
      <c r="C154" s="749" t="s">
        <v>565</v>
      </c>
      <c r="D154" s="750" t="s">
        <v>566</v>
      </c>
      <c r="E154" s="751">
        <v>50113001</v>
      </c>
      <c r="F154" s="750" t="s">
        <v>600</v>
      </c>
      <c r="G154" s="749" t="s">
        <v>604</v>
      </c>
      <c r="H154" s="749">
        <v>145961</v>
      </c>
      <c r="I154" s="749">
        <v>45961</v>
      </c>
      <c r="J154" s="749" t="s">
        <v>877</v>
      </c>
      <c r="K154" s="749" t="s">
        <v>878</v>
      </c>
      <c r="L154" s="752">
        <v>481.35</v>
      </c>
      <c r="M154" s="752">
        <v>1</v>
      </c>
      <c r="N154" s="753">
        <v>481.35</v>
      </c>
    </row>
    <row r="155" spans="1:14" ht="14.4" customHeight="1" x14ac:dyDescent="0.3">
      <c r="A155" s="747" t="s">
        <v>554</v>
      </c>
      <c r="B155" s="748" t="s">
        <v>555</v>
      </c>
      <c r="C155" s="749" t="s">
        <v>565</v>
      </c>
      <c r="D155" s="750" t="s">
        <v>566</v>
      </c>
      <c r="E155" s="751">
        <v>50113001</v>
      </c>
      <c r="F155" s="750" t="s">
        <v>600</v>
      </c>
      <c r="G155" s="749" t="s">
        <v>604</v>
      </c>
      <c r="H155" s="749">
        <v>208203</v>
      </c>
      <c r="I155" s="749">
        <v>208203</v>
      </c>
      <c r="J155" s="749" t="s">
        <v>879</v>
      </c>
      <c r="K155" s="749" t="s">
        <v>880</v>
      </c>
      <c r="L155" s="752">
        <v>97.96999999999997</v>
      </c>
      <c r="M155" s="752">
        <v>1</v>
      </c>
      <c r="N155" s="753">
        <v>97.96999999999997</v>
      </c>
    </row>
    <row r="156" spans="1:14" ht="14.4" customHeight="1" x14ac:dyDescent="0.3">
      <c r="A156" s="747" t="s">
        <v>554</v>
      </c>
      <c r="B156" s="748" t="s">
        <v>555</v>
      </c>
      <c r="C156" s="749" t="s">
        <v>565</v>
      </c>
      <c r="D156" s="750" t="s">
        <v>566</v>
      </c>
      <c r="E156" s="751">
        <v>50113001</v>
      </c>
      <c r="F156" s="750" t="s">
        <v>600</v>
      </c>
      <c r="G156" s="749" t="s">
        <v>604</v>
      </c>
      <c r="H156" s="749">
        <v>208204</v>
      </c>
      <c r="I156" s="749">
        <v>208204</v>
      </c>
      <c r="J156" s="749" t="s">
        <v>879</v>
      </c>
      <c r="K156" s="749" t="s">
        <v>881</v>
      </c>
      <c r="L156" s="752">
        <v>48.979999999999983</v>
      </c>
      <c r="M156" s="752">
        <v>1</v>
      </c>
      <c r="N156" s="753">
        <v>48.979999999999983</v>
      </c>
    </row>
    <row r="157" spans="1:14" ht="14.4" customHeight="1" x14ac:dyDescent="0.3">
      <c r="A157" s="747" t="s">
        <v>554</v>
      </c>
      <c r="B157" s="748" t="s">
        <v>555</v>
      </c>
      <c r="C157" s="749" t="s">
        <v>565</v>
      </c>
      <c r="D157" s="750" t="s">
        <v>566</v>
      </c>
      <c r="E157" s="751">
        <v>50113001</v>
      </c>
      <c r="F157" s="750" t="s">
        <v>600</v>
      </c>
      <c r="G157" s="749" t="s">
        <v>601</v>
      </c>
      <c r="H157" s="749">
        <v>158172</v>
      </c>
      <c r="I157" s="749">
        <v>58172</v>
      </c>
      <c r="J157" s="749" t="s">
        <v>882</v>
      </c>
      <c r="K157" s="749" t="s">
        <v>883</v>
      </c>
      <c r="L157" s="752">
        <v>251.78</v>
      </c>
      <c r="M157" s="752">
        <v>1</v>
      </c>
      <c r="N157" s="753">
        <v>251.78</v>
      </c>
    </row>
    <row r="158" spans="1:14" ht="14.4" customHeight="1" x14ac:dyDescent="0.3">
      <c r="A158" s="747" t="s">
        <v>554</v>
      </c>
      <c r="B158" s="748" t="s">
        <v>555</v>
      </c>
      <c r="C158" s="749" t="s">
        <v>565</v>
      </c>
      <c r="D158" s="750" t="s">
        <v>566</v>
      </c>
      <c r="E158" s="751">
        <v>50113001</v>
      </c>
      <c r="F158" s="750" t="s">
        <v>600</v>
      </c>
      <c r="G158" s="749" t="s">
        <v>604</v>
      </c>
      <c r="H158" s="749">
        <v>844145</v>
      </c>
      <c r="I158" s="749">
        <v>56350</v>
      </c>
      <c r="J158" s="749" t="s">
        <v>884</v>
      </c>
      <c r="K158" s="749" t="s">
        <v>885</v>
      </c>
      <c r="L158" s="752">
        <v>33.22</v>
      </c>
      <c r="M158" s="752">
        <v>1</v>
      </c>
      <c r="N158" s="753">
        <v>33.22</v>
      </c>
    </row>
    <row r="159" spans="1:14" ht="14.4" customHeight="1" x14ac:dyDescent="0.3">
      <c r="A159" s="747" t="s">
        <v>554</v>
      </c>
      <c r="B159" s="748" t="s">
        <v>555</v>
      </c>
      <c r="C159" s="749" t="s">
        <v>565</v>
      </c>
      <c r="D159" s="750" t="s">
        <v>566</v>
      </c>
      <c r="E159" s="751">
        <v>50113001</v>
      </c>
      <c r="F159" s="750" t="s">
        <v>600</v>
      </c>
      <c r="G159" s="749" t="s">
        <v>604</v>
      </c>
      <c r="H159" s="749">
        <v>130381</v>
      </c>
      <c r="I159" s="749">
        <v>30381</v>
      </c>
      <c r="J159" s="749" t="s">
        <v>886</v>
      </c>
      <c r="K159" s="749" t="s">
        <v>887</v>
      </c>
      <c r="L159" s="752">
        <v>103.1</v>
      </c>
      <c r="M159" s="752">
        <v>1</v>
      </c>
      <c r="N159" s="753">
        <v>103.1</v>
      </c>
    </row>
    <row r="160" spans="1:14" ht="14.4" customHeight="1" x14ac:dyDescent="0.3">
      <c r="A160" s="747" t="s">
        <v>554</v>
      </c>
      <c r="B160" s="748" t="s">
        <v>555</v>
      </c>
      <c r="C160" s="749" t="s">
        <v>565</v>
      </c>
      <c r="D160" s="750" t="s">
        <v>566</v>
      </c>
      <c r="E160" s="751">
        <v>50113001</v>
      </c>
      <c r="F160" s="750" t="s">
        <v>600</v>
      </c>
      <c r="G160" s="749" t="s">
        <v>604</v>
      </c>
      <c r="H160" s="749">
        <v>225261</v>
      </c>
      <c r="I160" s="749">
        <v>225261</v>
      </c>
      <c r="J160" s="749" t="s">
        <v>888</v>
      </c>
      <c r="K160" s="749" t="s">
        <v>889</v>
      </c>
      <c r="L160" s="752">
        <v>58.440000000000012</v>
      </c>
      <c r="M160" s="752">
        <v>1</v>
      </c>
      <c r="N160" s="753">
        <v>58.440000000000012</v>
      </c>
    </row>
    <row r="161" spans="1:14" ht="14.4" customHeight="1" x14ac:dyDescent="0.3">
      <c r="A161" s="747" t="s">
        <v>554</v>
      </c>
      <c r="B161" s="748" t="s">
        <v>555</v>
      </c>
      <c r="C161" s="749" t="s">
        <v>565</v>
      </c>
      <c r="D161" s="750" t="s">
        <v>566</v>
      </c>
      <c r="E161" s="751">
        <v>50113001</v>
      </c>
      <c r="F161" s="750" t="s">
        <v>600</v>
      </c>
      <c r="G161" s="749" t="s">
        <v>604</v>
      </c>
      <c r="H161" s="749">
        <v>990192</v>
      </c>
      <c r="I161" s="749">
        <v>0</v>
      </c>
      <c r="J161" s="749" t="s">
        <v>890</v>
      </c>
      <c r="K161" s="749" t="s">
        <v>556</v>
      </c>
      <c r="L161" s="752">
        <v>60.320000000000022</v>
      </c>
      <c r="M161" s="752">
        <v>1</v>
      </c>
      <c r="N161" s="753">
        <v>60.320000000000022</v>
      </c>
    </row>
    <row r="162" spans="1:14" ht="14.4" customHeight="1" x14ac:dyDescent="0.3">
      <c r="A162" s="747" t="s">
        <v>554</v>
      </c>
      <c r="B162" s="748" t="s">
        <v>555</v>
      </c>
      <c r="C162" s="749" t="s">
        <v>565</v>
      </c>
      <c r="D162" s="750" t="s">
        <v>566</v>
      </c>
      <c r="E162" s="751">
        <v>50113001</v>
      </c>
      <c r="F162" s="750" t="s">
        <v>600</v>
      </c>
      <c r="G162" s="749" t="s">
        <v>604</v>
      </c>
      <c r="H162" s="749">
        <v>130502</v>
      </c>
      <c r="I162" s="749">
        <v>130502</v>
      </c>
      <c r="J162" s="749" t="s">
        <v>891</v>
      </c>
      <c r="K162" s="749" t="s">
        <v>892</v>
      </c>
      <c r="L162" s="752">
        <v>229.88</v>
      </c>
      <c r="M162" s="752">
        <v>1</v>
      </c>
      <c r="N162" s="753">
        <v>229.88</v>
      </c>
    </row>
    <row r="163" spans="1:14" ht="14.4" customHeight="1" x14ac:dyDescent="0.3">
      <c r="A163" s="747" t="s">
        <v>554</v>
      </c>
      <c r="B163" s="748" t="s">
        <v>555</v>
      </c>
      <c r="C163" s="749" t="s">
        <v>565</v>
      </c>
      <c r="D163" s="750" t="s">
        <v>566</v>
      </c>
      <c r="E163" s="751">
        <v>50113001</v>
      </c>
      <c r="F163" s="750" t="s">
        <v>600</v>
      </c>
      <c r="G163" s="749" t="s">
        <v>601</v>
      </c>
      <c r="H163" s="749">
        <v>189657</v>
      </c>
      <c r="I163" s="749">
        <v>189657</v>
      </c>
      <c r="J163" s="749" t="s">
        <v>893</v>
      </c>
      <c r="K163" s="749" t="s">
        <v>799</v>
      </c>
      <c r="L163" s="752">
        <v>77.22</v>
      </c>
      <c r="M163" s="752">
        <v>1</v>
      </c>
      <c r="N163" s="753">
        <v>77.22</v>
      </c>
    </row>
    <row r="164" spans="1:14" ht="14.4" customHeight="1" x14ac:dyDescent="0.3">
      <c r="A164" s="747" t="s">
        <v>554</v>
      </c>
      <c r="B164" s="748" t="s">
        <v>555</v>
      </c>
      <c r="C164" s="749" t="s">
        <v>565</v>
      </c>
      <c r="D164" s="750" t="s">
        <v>566</v>
      </c>
      <c r="E164" s="751">
        <v>50113001</v>
      </c>
      <c r="F164" s="750" t="s">
        <v>600</v>
      </c>
      <c r="G164" s="749" t="s">
        <v>604</v>
      </c>
      <c r="H164" s="749">
        <v>846846</v>
      </c>
      <c r="I164" s="749">
        <v>0</v>
      </c>
      <c r="J164" s="749" t="s">
        <v>894</v>
      </c>
      <c r="K164" s="749" t="s">
        <v>556</v>
      </c>
      <c r="L164" s="752">
        <v>36.18</v>
      </c>
      <c r="M164" s="752">
        <v>2</v>
      </c>
      <c r="N164" s="753">
        <v>72.36</v>
      </c>
    </row>
    <row r="165" spans="1:14" ht="14.4" customHeight="1" x14ac:dyDescent="0.3">
      <c r="A165" s="747" t="s">
        <v>554</v>
      </c>
      <c r="B165" s="748" t="s">
        <v>555</v>
      </c>
      <c r="C165" s="749" t="s">
        <v>565</v>
      </c>
      <c r="D165" s="750" t="s">
        <v>566</v>
      </c>
      <c r="E165" s="751">
        <v>50113001</v>
      </c>
      <c r="F165" s="750" t="s">
        <v>600</v>
      </c>
      <c r="G165" s="749" t="s">
        <v>604</v>
      </c>
      <c r="H165" s="749">
        <v>990345</v>
      </c>
      <c r="I165" s="749">
        <v>0</v>
      </c>
      <c r="J165" s="749" t="s">
        <v>895</v>
      </c>
      <c r="K165" s="749" t="s">
        <v>556</v>
      </c>
      <c r="L165" s="752">
        <v>51.429999999999993</v>
      </c>
      <c r="M165" s="752">
        <v>5</v>
      </c>
      <c r="N165" s="753">
        <v>257.14999999999998</v>
      </c>
    </row>
    <row r="166" spans="1:14" ht="14.4" customHeight="1" x14ac:dyDescent="0.3">
      <c r="A166" s="747" t="s">
        <v>554</v>
      </c>
      <c r="B166" s="748" t="s">
        <v>555</v>
      </c>
      <c r="C166" s="749" t="s">
        <v>565</v>
      </c>
      <c r="D166" s="750" t="s">
        <v>566</v>
      </c>
      <c r="E166" s="751">
        <v>50113001</v>
      </c>
      <c r="F166" s="750" t="s">
        <v>600</v>
      </c>
      <c r="G166" s="749" t="s">
        <v>604</v>
      </c>
      <c r="H166" s="749">
        <v>175025</v>
      </c>
      <c r="I166" s="749">
        <v>75025</v>
      </c>
      <c r="J166" s="749" t="s">
        <v>896</v>
      </c>
      <c r="K166" s="749" t="s">
        <v>897</v>
      </c>
      <c r="L166" s="752">
        <v>38.320000000000007</v>
      </c>
      <c r="M166" s="752">
        <v>22</v>
      </c>
      <c r="N166" s="753">
        <v>843.04000000000019</v>
      </c>
    </row>
    <row r="167" spans="1:14" ht="14.4" customHeight="1" x14ac:dyDescent="0.3">
      <c r="A167" s="747" t="s">
        <v>554</v>
      </c>
      <c r="B167" s="748" t="s">
        <v>555</v>
      </c>
      <c r="C167" s="749" t="s">
        <v>565</v>
      </c>
      <c r="D167" s="750" t="s">
        <v>566</v>
      </c>
      <c r="E167" s="751">
        <v>50113001</v>
      </c>
      <c r="F167" s="750" t="s">
        <v>600</v>
      </c>
      <c r="G167" s="749" t="s">
        <v>604</v>
      </c>
      <c r="H167" s="749">
        <v>148578</v>
      </c>
      <c r="I167" s="749">
        <v>48578</v>
      </c>
      <c r="J167" s="749" t="s">
        <v>898</v>
      </c>
      <c r="K167" s="749" t="s">
        <v>899</v>
      </c>
      <c r="L167" s="752">
        <v>54.98</v>
      </c>
      <c r="M167" s="752">
        <v>8</v>
      </c>
      <c r="N167" s="753">
        <v>439.84</v>
      </c>
    </row>
    <row r="168" spans="1:14" ht="14.4" customHeight="1" x14ac:dyDescent="0.3">
      <c r="A168" s="747" t="s">
        <v>554</v>
      </c>
      <c r="B168" s="748" t="s">
        <v>555</v>
      </c>
      <c r="C168" s="749" t="s">
        <v>565</v>
      </c>
      <c r="D168" s="750" t="s">
        <v>566</v>
      </c>
      <c r="E168" s="751">
        <v>50113001</v>
      </c>
      <c r="F168" s="750" t="s">
        <v>600</v>
      </c>
      <c r="G168" s="749" t="s">
        <v>604</v>
      </c>
      <c r="H168" s="749">
        <v>102429</v>
      </c>
      <c r="I168" s="749">
        <v>2429</v>
      </c>
      <c r="J168" s="749" t="s">
        <v>900</v>
      </c>
      <c r="K168" s="749" t="s">
        <v>668</v>
      </c>
      <c r="L168" s="752">
        <v>50.413333333333334</v>
      </c>
      <c r="M168" s="752">
        <v>6</v>
      </c>
      <c r="N168" s="753">
        <v>302.48</v>
      </c>
    </row>
    <row r="169" spans="1:14" ht="14.4" customHeight="1" x14ac:dyDescent="0.3">
      <c r="A169" s="747" t="s">
        <v>554</v>
      </c>
      <c r="B169" s="748" t="s">
        <v>555</v>
      </c>
      <c r="C169" s="749" t="s">
        <v>565</v>
      </c>
      <c r="D169" s="750" t="s">
        <v>566</v>
      </c>
      <c r="E169" s="751">
        <v>50113001</v>
      </c>
      <c r="F169" s="750" t="s">
        <v>600</v>
      </c>
      <c r="G169" s="749" t="s">
        <v>601</v>
      </c>
      <c r="H169" s="749">
        <v>190968</v>
      </c>
      <c r="I169" s="749">
        <v>190968</v>
      </c>
      <c r="J169" s="749" t="s">
        <v>901</v>
      </c>
      <c r="K169" s="749" t="s">
        <v>799</v>
      </c>
      <c r="L169" s="752">
        <v>195.81</v>
      </c>
      <c r="M169" s="752">
        <v>1</v>
      </c>
      <c r="N169" s="753">
        <v>195.81</v>
      </c>
    </row>
    <row r="170" spans="1:14" ht="14.4" customHeight="1" x14ac:dyDescent="0.3">
      <c r="A170" s="747" t="s">
        <v>554</v>
      </c>
      <c r="B170" s="748" t="s">
        <v>555</v>
      </c>
      <c r="C170" s="749" t="s">
        <v>565</v>
      </c>
      <c r="D170" s="750" t="s">
        <v>566</v>
      </c>
      <c r="E170" s="751">
        <v>50113001</v>
      </c>
      <c r="F170" s="750" t="s">
        <v>600</v>
      </c>
      <c r="G170" s="749" t="s">
        <v>601</v>
      </c>
      <c r="H170" s="749">
        <v>190963</v>
      </c>
      <c r="I170" s="749">
        <v>190963</v>
      </c>
      <c r="J170" s="749" t="s">
        <v>902</v>
      </c>
      <c r="K170" s="749" t="s">
        <v>799</v>
      </c>
      <c r="L170" s="752">
        <v>168.44</v>
      </c>
      <c r="M170" s="752">
        <v>1</v>
      </c>
      <c r="N170" s="753">
        <v>168.44</v>
      </c>
    </row>
    <row r="171" spans="1:14" ht="14.4" customHeight="1" x14ac:dyDescent="0.3">
      <c r="A171" s="747" t="s">
        <v>554</v>
      </c>
      <c r="B171" s="748" t="s">
        <v>555</v>
      </c>
      <c r="C171" s="749" t="s">
        <v>565</v>
      </c>
      <c r="D171" s="750" t="s">
        <v>566</v>
      </c>
      <c r="E171" s="751">
        <v>50113001</v>
      </c>
      <c r="F171" s="750" t="s">
        <v>600</v>
      </c>
      <c r="G171" s="749" t="s">
        <v>601</v>
      </c>
      <c r="H171" s="749">
        <v>190958</v>
      </c>
      <c r="I171" s="749">
        <v>190958</v>
      </c>
      <c r="J171" s="749" t="s">
        <v>903</v>
      </c>
      <c r="K171" s="749" t="s">
        <v>799</v>
      </c>
      <c r="L171" s="752">
        <v>140.72</v>
      </c>
      <c r="M171" s="752">
        <v>1</v>
      </c>
      <c r="N171" s="753">
        <v>140.72</v>
      </c>
    </row>
    <row r="172" spans="1:14" ht="14.4" customHeight="1" x14ac:dyDescent="0.3">
      <c r="A172" s="747" t="s">
        <v>554</v>
      </c>
      <c r="B172" s="748" t="s">
        <v>555</v>
      </c>
      <c r="C172" s="749" t="s">
        <v>565</v>
      </c>
      <c r="D172" s="750" t="s">
        <v>566</v>
      </c>
      <c r="E172" s="751">
        <v>50113001</v>
      </c>
      <c r="F172" s="750" t="s">
        <v>600</v>
      </c>
      <c r="G172" s="749" t="s">
        <v>601</v>
      </c>
      <c r="H172" s="749">
        <v>56976</v>
      </c>
      <c r="I172" s="749">
        <v>56976</v>
      </c>
      <c r="J172" s="749" t="s">
        <v>904</v>
      </c>
      <c r="K172" s="749" t="s">
        <v>905</v>
      </c>
      <c r="L172" s="752">
        <v>11.84</v>
      </c>
      <c r="M172" s="752">
        <v>1</v>
      </c>
      <c r="N172" s="753">
        <v>11.84</v>
      </c>
    </row>
    <row r="173" spans="1:14" ht="14.4" customHeight="1" x14ac:dyDescent="0.3">
      <c r="A173" s="747" t="s">
        <v>554</v>
      </c>
      <c r="B173" s="748" t="s">
        <v>555</v>
      </c>
      <c r="C173" s="749" t="s">
        <v>565</v>
      </c>
      <c r="D173" s="750" t="s">
        <v>566</v>
      </c>
      <c r="E173" s="751">
        <v>50113001</v>
      </c>
      <c r="F173" s="750" t="s">
        <v>600</v>
      </c>
      <c r="G173" s="749" t="s">
        <v>604</v>
      </c>
      <c r="H173" s="749">
        <v>146444</v>
      </c>
      <c r="I173" s="749">
        <v>46444</v>
      </c>
      <c r="J173" s="749" t="s">
        <v>906</v>
      </c>
      <c r="K173" s="749" t="s">
        <v>907</v>
      </c>
      <c r="L173" s="752">
        <v>349.87000000000006</v>
      </c>
      <c r="M173" s="752">
        <v>1</v>
      </c>
      <c r="N173" s="753">
        <v>349.87000000000006</v>
      </c>
    </row>
    <row r="174" spans="1:14" ht="14.4" customHeight="1" x14ac:dyDescent="0.3">
      <c r="A174" s="747" t="s">
        <v>554</v>
      </c>
      <c r="B174" s="748" t="s">
        <v>555</v>
      </c>
      <c r="C174" s="749" t="s">
        <v>565</v>
      </c>
      <c r="D174" s="750" t="s">
        <v>566</v>
      </c>
      <c r="E174" s="751">
        <v>50113001</v>
      </c>
      <c r="F174" s="750" t="s">
        <v>600</v>
      </c>
      <c r="G174" s="749" t="s">
        <v>604</v>
      </c>
      <c r="H174" s="749">
        <v>154094</v>
      </c>
      <c r="I174" s="749">
        <v>54094</v>
      </c>
      <c r="J174" s="749" t="s">
        <v>908</v>
      </c>
      <c r="K174" s="749" t="s">
        <v>909</v>
      </c>
      <c r="L174" s="752">
        <v>111.38000000000001</v>
      </c>
      <c r="M174" s="752">
        <v>1</v>
      </c>
      <c r="N174" s="753">
        <v>111.38000000000001</v>
      </c>
    </row>
    <row r="175" spans="1:14" ht="14.4" customHeight="1" x14ac:dyDescent="0.3">
      <c r="A175" s="747" t="s">
        <v>554</v>
      </c>
      <c r="B175" s="748" t="s">
        <v>555</v>
      </c>
      <c r="C175" s="749" t="s">
        <v>565</v>
      </c>
      <c r="D175" s="750" t="s">
        <v>566</v>
      </c>
      <c r="E175" s="751">
        <v>50113001</v>
      </c>
      <c r="F175" s="750" t="s">
        <v>600</v>
      </c>
      <c r="G175" s="749" t="s">
        <v>601</v>
      </c>
      <c r="H175" s="749">
        <v>174700</v>
      </c>
      <c r="I175" s="749">
        <v>174700</v>
      </c>
      <c r="J175" s="749" t="s">
        <v>910</v>
      </c>
      <c r="K175" s="749" t="s">
        <v>911</v>
      </c>
      <c r="L175" s="752">
        <v>945.63000000000022</v>
      </c>
      <c r="M175" s="752">
        <v>1</v>
      </c>
      <c r="N175" s="753">
        <v>945.63000000000022</v>
      </c>
    </row>
    <row r="176" spans="1:14" ht="14.4" customHeight="1" x14ac:dyDescent="0.3">
      <c r="A176" s="747" t="s">
        <v>554</v>
      </c>
      <c r="B176" s="748" t="s">
        <v>555</v>
      </c>
      <c r="C176" s="749" t="s">
        <v>565</v>
      </c>
      <c r="D176" s="750" t="s">
        <v>566</v>
      </c>
      <c r="E176" s="751">
        <v>50113001</v>
      </c>
      <c r="F176" s="750" t="s">
        <v>600</v>
      </c>
      <c r="G176" s="749" t="s">
        <v>601</v>
      </c>
      <c r="H176" s="749">
        <v>148306</v>
      </c>
      <c r="I176" s="749">
        <v>148306</v>
      </c>
      <c r="J176" s="749" t="s">
        <v>912</v>
      </c>
      <c r="K176" s="749" t="s">
        <v>913</v>
      </c>
      <c r="L176" s="752">
        <v>106.72000000000003</v>
      </c>
      <c r="M176" s="752">
        <v>1</v>
      </c>
      <c r="N176" s="753">
        <v>106.72000000000003</v>
      </c>
    </row>
    <row r="177" spans="1:14" ht="14.4" customHeight="1" x14ac:dyDescent="0.3">
      <c r="A177" s="747" t="s">
        <v>554</v>
      </c>
      <c r="B177" s="748" t="s">
        <v>555</v>
      </c>
      <c r="C177" s="749" t="s">
        <v>565</v>
      </c>
      <c r="D177" s="750" t="s">
        <v>566</v>
      </c>
      <c r="E177" s="751">
        <v>50113001</v>
      </c>
      <c r="F177" s="750" t="s">
        <v>600</v>
      </c>
      <c r="G177" s="749" t="s">
        <v>601</v>
      </c>
      <c r="H177" s="749">
        <v>150309</v>
      </c>
      <c r="I177" s="749">
        <v>50309</v>
      </c>
      <c r="J177" s="749" t="s">
        <v>914</v>
      </c>
      <c r="K177" s="749" t="s">
        <v>773</v>
      </c>
      <c r="L177" s="752">
        <v>34.690000000000005</v>
      </c>
      <c r="M177" s="752">
        <v>2</v>
      </c>
      <c r="N177" s="753">
        <v>69.38000000000001</v>
      </c>
    </row>
    <row r="178" spans="1:14" ht="14.4" customHeight="1" x14ac:dyDescent="0.3">
      <c r="A178" s="747" t="s">
        <v>554</v>
      </c>
      <c r="B178" s="748" t="s">
        <v>555</v>
      </c>
      <c r="C178" s="749" t="s">
        <v>565</v>
      </c>
      <c r="D178" s="750" t="s">
        <v>566</v>
      </c>
      <c r="E178" s="751">
        <v>50113001</v>
      </c>
      <c r="F178" s="750" t="s">
        <v>600</v>
      </c>
      <c r="G178" s="749" t="s">
        <v>601</v>
      </c>
      <c r="H178" s="749">
        <v>150316</v>
      </c>
      <c r="I178" s="749">
        <v>50316</v>
      </c>
      <c r="J178" s="749" t="s">
        <v>915</v>
      </c>
      <c r="K178" s="749" t="s">
        <v>632</v>
      </c>
      <c r="L178" s="752">
        <v>68.7</v>
      </c>
      <c r="M178" s="752">
        <v>1</v>
      </c>
      <c r="N178" s="753">
        <v>68.7</v>
      </c>
    </row>
    <row r="179" spans="1:14" ht="14.4" customHeight="1" x14ac:dyDescent="0.3">
      <c r="A179" s="747" t="s">
        <v>554</v>
      </c>
      <c r="B179" s="748" t="s">
        <v>555</v>
      </c>
      <c r="C179" s="749" t="s">
        <v>565</v>
      </c>
      <c r="D179" s="750" t="s">
        <v>566</v>
      </c>
      <c r="E179" s="751">
        <v>50113001</v>
      </c>
      <c r="F179" s="750" t="s">
        <v>600</v>
      </c>
      <c r="G179" s="749" t="s">
        <v>604</v>
      </c>
      <c r="H179" s="749">
        <v>849317</v>
      </c>
      <c r="I179" s="749">
        <v>109821</v>
      </c>
      <c r="J179" s="749" t="s">
        <v>916</v>
      </c>
      <c r="K179" s="749" t="s">
        <v>917</v>
      </c>
      <c r="L179" s="752">
        <v>88.68</v>
      </c>
      <c r="M179" s="752">
        <v>2</v>
      </c>
      <c r="N179" s="753">
        <v>177.36</v>
      </c>
    </row>
    <row r="180" spans="1:14" ht="14.4" customHeight="1" x14ac:dyDescent="0.3">
      <c r="A180" s="747" t="s">
        <v>554</v>
      </c>
      <c r="B180" s="748" t="s">
        <v>555</v>
      </c>
      <c r="C180" s="749" t="s">
        <v>565</v>
      </c>
      <c r="D180" s="750" t="s">
        <v>566</v>
      </c>
      <c r="E180" s="751">
        <v>50113001</v>
      </c>
      <c r="F180" s="750" t="s">
        <v>600</v>
      </c>
      <c r="G180" s="749" t="s">
        <v>601</v>
      </c>
      <c r="H180" s="749">
        <v>849320</v>
      </c>
      <c r="I180" s="749">
        <v>134270</v>
      </c>
      <c r="J180" s="749" t="s">
        <v>918</v>
      </c>
      <c r="K180" s="749" t="s">
        <v>919</v>
      </c>
      <c r="L180" s="752">
        <v>77.860000000000014</v>
      </c>
      <c r="M180" s="752">
        <v>1</v>
      </c>
      <c r="N180" s="753">
        <v>77.860000000000014</v>
      </c>
    </row>
    <row r="181" spans="1:14" ht="14.4" customHeight="1" x14ac:dyDescent="0.3">
      <c r="A181" s="747" t="s">
        <v>554</v>
      </c>
      <c r="B181" s="748" t="s">
        <v>555</v>
      </c>
      <c r="C181" s="749" t="s">
        <v>565</v>
      </c>
      <c r="D181" s="750" t="s">
        <v>566</v>
      </c>
      <c r="E181" s="751">
        <v>50113001</v>
      </c>
      <c r="F181" s="750" t="s">
        <v>600</v>
      </c>
      <c r="G181" s="749" t="s">
        <v>601</v>
      </c>
      <c r="H181" s="749">
        <v>115562</v>
      </c>
      <c r="I181" s="749">
        <v>115562</v>
      </c>
      <c r="J181" s="749" t="s">
        <v>920</v>
      </c>
      <c r="K181" s="749" t="s">
        <v>921</v>
      </c>
      <c r="L181" s="752">
        <v>131.05000000000001</v>
      </c>
      <c r="M181" s="752">
        <v>2</v>
      </c>
      <c r="N181" s="753">
        <v>262.10000000000002</v>
      </c>
    </row>
    <row r="182" spans="1:14" ht="14.4" customHeight="1" x14ac:dyDescent="0.3">
      <c r="A182" s="747" t="s">
        <v>554</v>
      </c>
      <c r="B182" s="748" t="s">
        <v>555</v>
      </c>
      <c r="C182" s="749" t="s">
        <v>565</v>
      </c>
      <c r="D182" s="750" t="s">
        <v>566</v>
      </c>
      <c r="E182" s="751">
        <v>50113001</v>
      </c>
      <c r="F182" s="750" t="s">
        <v>600</v>
      </c>
      <c r="G182" s="749" t="s">
        <v>601</v>
      </c>
      <c r="H182" s="749">
        <v>115551</v>
      </c>
      <c r="I182" s="749">
        <v>115551</v>
      </c>
      <c r="J182" s="749" t="s">
        <v>922</v>
      </c>
      <c r="K182" s="749" t="s">
        <v>923</v>
      </c>
      <c r="L182" s="752">
        <v>70.77</v>
      </c>
      <c r="M182" s="752">
        <v>4</v>
      </c>
      <c r="N182" s="753">
        <v>283.08</v>
      </c>
    </row>
    <row r="183" spans="1:14" ht="14.4" customHeight="1" x14ac:dyDescent="0.3">
      <c r="A183" s="747" t="s">
        <v>554</v>
      </c>
      <c r="B183" s="748" t="s">
        <v>555</v>
      </c>
      <c r="C183" s="749" t="s">
        <v>565</v>
      </c>
      <c r="D183" s="750" t="s">
        <v>566</v>
      </c>
      <c r="E183" s="751">
        <v>50113001</v>
      </c>
      <c r="F183" s="750" t="s">
        <v>600</v>
      </c>
      <c r="G183" s="749" t="s">
        <v>604</v>
      </c>
      <c r="H183" s="749">
        <v>130434</v>
      </c>
      <c r="I183" s="749">
        <v>30434</v>
      </c>
      <c r="J183" s="749" t="s">
        <v>924</v>
      </c>
      <c r="K183" s="749" t="s">
        <v>925</v>
      </c>
      <c r="L183" s="752">
        <v>155.86000000000004</v>
      </c>
      <c r="M183" s="752">
        <v>1</v>
      </c>
      <c r="N183" s="753">
        <v>155.86000000000004</v>
      </c>
    </row>
    <row r="184" spans="1:14" ht="14.4" customHeight="1" x14ac:dyDescent="0.3">
      <c r="A184" s="747" t="s">
        <v>554</v>
      </c>
      <c r="B184" s="748" t="s">
        <v>555</v>
      </c>
      <c r="C184" s="749" t="s">
        <v>565</v>
      </c>
      <c r="D184" s="750" t="s">
        <v>566</v>
      </c>
      <c r="E184" s="751">
        <v>50113001</v>
      </c>
      <c r="F184" s="750" t="s">
        <v>600</v>
      </c>
      <c r="G184" s="749" t="s">
        <v>604</v>
      </c>
      <c r="H184" s="749">
        <v>840155</v>
      </c>
      <c r="I184" s="749">
        <v>0</v>
      </c>
      <c r="J184" s="749" t="s">
        <v>926</v>
      </c>
      <c r="K184" s="749" t="s">
        <v>556</v>
      </c>
      <c r="L184" s="752">
        <v>62.849999999999987</v>
      </c>
      <c r="M184" s="752">
        <v>1</v>
      </c>
      <c r="N184" s="753">
        <v>62.849999999999987</v>
      </c>
    </row>
    <row r="185" spans="1:14" ht="14.4" customHeight="1" x14ac:dyDescent="0.3">
      <c r="A185" s="747" t="s">
        <v>554</v>
      </c>
      <c r="B185" s="748" t="s">
        <v>555</v>
      </c>
      <c r="C185" s="749" t="s">
        <v>565</v>
      </c>
      <c r="D185" s="750" t="s">
        <v>566</v>
      </c>
      <c r="E185" s="751">
        <v>50113001</v>
      </c>
      <c r="F185" s="750" t="s">
        <v>600</v>
      </c>
      <c r="G185" s="749" t="s">
        <v>604</v>
      </c>
      <c r="H185" s="749">
        <v>173303</v>
      </c>
      <c r="I185" s="749">
        <v>173303</v>
      </c>
      <c r="J185" s="749" t="s">
        <v>927</v>
      </c>
      <c r="K185" s="749" t="s">
        <v>928</v>
      </c>
      <c r="L185" s="752">
        <v>248.51000000000005</v>
      </c>
      <c r="M185" s="752">
        <v>1</v>
      </c>
      <c r="N185" s="753">
        <v>248.51000000000005</v>
      </c>
    </row>
    <row r="186" spans="1:14" ht="14.4" customHeight="1" x14ac:dyDescent="0.3">
      <c r="A186" s="747" t="s">
        <v>554</v>
      </c>
      <c r="B186" s="748" t="s">
        <v>555</v>
      </c>
      <c r="C186" s="749" t="s">
        <v>565</v>
      </c>
      <c r="D186" s="750" t="s">
        <v>566</v>
      </c>
      <c r="E186" s="751">
        <v>50113001</v>
      </c>
      <c r="F186" s="750" t="s">
        <v>600</v>
      </c>
      <c r="G186" s="749" t="s">
        <v>604</v>
      </c>
      <c r="H186" s="749">
        <v>158893</v>
      </c>
      <c r="I186" s="749">
        <v>58893</v>
      </c>
      <c r="J186" s="749" t="s">
        <v>929</v>
      </c>
      <c r="K186" s="749" t="s">
        <v>930</v>
      </c>
      <c r="L186" s="752">
        <v>159.6</v>
      </c>
      <c r="M186" s="752">
        <v>3</v>
      </c>
      <c r="N186" s="753">
        <v>478.79999999999995</v>
      </c>
    </row>
    <row r="187" spans="1:14" ht="14.4" customHeight="1" x14ac:dyDescent="0.3">
      <c r="A187" s="747" t="s">
        <v>554</v>
      </c>
      <c r="B187" s="748" t="s">
        <v>555</v>
      </c>
      <c r="C187" s="749" t="s">
        <v>565</v>
      </c>
      <c r="D187" s="750" t="s">
        <v>566</v>
      </c>
      <c r="E187" s="751">
        <v>50113001</v>
      </c>
      <c r="F187" s="750" t="s">
        <v>600</v>
      </c>
      <c r="G187" s="749" t="s">
        <v>556</v>
      </c>
      <c r="H187" s="749">
        <v>141445</v>
      </c>
      <c r="I187" s="749">
        <v>41445</v>
      </c>
      <c r="J187" s="749" t="s">
        <v>931</v>
      </c>
      <c r="K187" s="749" t="s">
        <v>704</v>
      </c>
      <c r="L187" s="752">
        <v>197.55999999999995</v>
      </c>
      <c r="M187" s="752">
        <v>1</v>
      </c>
      <c r="N187" s="753">
        <v>197.55999999999995</v>
      </c>
    </row>
    <row r="188" spans="1:14" ht="14.4" customHeight="1" x14ac:dyDescent="0.3">
      <c r="A188" s="747" t="s">
        <v>554</v>
      </c>
      <c r="B188" s="748" t="s">
        <v>555</v>
      </c>
      <c r="C188" s="749" t="s">
        <v>565</v>
      </c>
      <c r="D188" s="750" t="s">
        <v>566</v>
      </c>
      <c r="E188" s="751">
        <v>50113001</v>
      </c>
      <c r="F188" s="750" t="s">
        <v>600</v>
      </c>
      <c r="G188" s="749" t="s">
        <v>604</v>
      </c>
      <c r="H188" s="749">
        <v>201607</v>
      </c>
      <c r="I188" s="749">
        <v>201607</v>
      </c>
      <c r="J188" s="749" t="s">
        <v>932</v>
      </c>
      <c r="K188" s="749" t="s">
        <v>933</v>
      </c>
      <c r="L188" s="752">
        <v>19.930000000000021</v>
      </c>
      <c r="M188" s="752">
        <v>1</v>
      </c>
      <c r="N188" s="753">
        <v>19.930000000000021</v>
      </c>
    </row>
    <row r="189" spans="1:14" ht="14.4" customHeight="1" x14ac:dyDescent="0.3">
      <c r="A189" s="747" t="s">
        <v>554</v>
      </c>
      <c r="B189" s="748" t="s">
        <v>555</v>
      </c>
      <c r="C189" s="749" t="s">
        <v>565</v>
      </c>
      <c r="D189" s="750" t="s">
        <v>566</v>
      </c>
      <c r="E189" s="751">
        <v>50113001</v>
      </c>
      <c r="F189" s="750" t="s">
        <v>600</v>
      </c>
      <c r="G189" s="749" t="s">
        <v>604</v>
      </c>
      <c r="H189" s="749">
        <v>201608</v>
      </c>
      <c r="I189" s="749">
        <v>201608</v>
      </c>
      <c r="J189" s="749" t="s">
        <v>932</v>
      </c>
      <c r="K189" s="749" t="s">
        <v>934</v>
      </c>
      <c r="L189" s="752">
        <v>35.790000000000006</v>
      </c>
      <c r="M189" s="752">
        <v>1</v>
      </c>
      <c r="N189" s="753">
        <v>35.790000000000006</v>
      </c>
    </row>
    <row r="190" spans="1:14" ht="14.4" customHeight="1" x14ac:dyDescent="0.3">
      <c r="A190" s="747" t="s">
        <v>554</v>
      </c>
      <c r="B190" s="748" t="s">
        <v>555</v>
      </c>
      <c r="C190" s="749" t="s">
        <v>565</v>
      </c>
      <c r="D190" s="750" t="s">
        <v>566</v>
      </c>
      <c r="E190" s="751">
        <v>50113001</v>
      </c>
      <c r="F190" s="750" t="s">
        <v>600</v>
      </c>
      <c r="G190" s="749" t="s">
        <v>601</v>
      </c>
      <c r="H190" s="749">
        <v>144637</v>
      </c>
      <c r="I190" s="749">
        <v>44637</v>
      </c>
      <c r="J190" s="749" t="s">
        <v>935</v>
      </c>
      <c r="K190" s="749" t="s">
        <v>936</v>
      </c>
      <c r="L190" s="752">
        <v>629.97</v>
      </c>
      <c r="M190" s="752">
        <v>3</v>
      </c>
      <c r="N190" s="753">
        <v>1889.91</v>
      </c>
    </row>
    <row r="191" spans="1:14" ht="14.4" customHeight="1" x14ac:dyDescent="0.3">
      <c r="A191" s="747" t="s">
        <v>554</v>
      </c>
      <c r="B191" s="748" t="s">
        <v>555</v>
      </c>
      <c r="C191" s="749" t="s">
        <v>565</v>
      </c>
      <c r="D191" s="750" t="s">
        <v>566</v>
      </c>
      <c r="E191" s="751">
        <v>50113001</v>
      </c>
      <c r="F191" s="750" t="s">
        <v>600</v>
      </c>
      <c r="G191" s="749" t="s">
        <v>601</v>
      </c>
      <c r="H191" s="749">
        <v>144645</v>
      </c>
      <c r="I191" s="749">
        <v>44645</v>
      </c>
      <c r="J191" s="749" t="s">
        <v>937</v>
      </c>
      <c r="K191" s="749" t="s">
        <v>938</v>
      </c>
      <c r="L191" s="752">
        <v>1314.31</v>
      </c>
      <c r="M191" s="752">
        <v>1</v>
      </c>
      <c r="N191" s="753">
        <v>1314.31</v>
      </c>
    </row>
    <row r="192" spans="1:14" ht="14.4" customHeight="1" x14ac:dyDescent="0.3">
      <c r="A192" s="747" t="s">
        <v>554</v>
      </c>
      <c r="B192" s="748" t="s">
        <v>555</v>
      </c>
      <c r="C192" s="749" t="s">
        <v>565</v>
      </c>
      <c r="D192" s="750" t="s">
        <v>566</v>
      </c>
      <c r="E192" s="751">
        <v>50113001</v>
      </c>
      <c r="F192" s="750" t="s">
        <v>600</v>
      </c>
      <c r="G192" s="749" t="s">
        <v>601</v>
      </c>
      <c r="H192" s="749">
        <v>166030</v>
      </c>
      <c r="I192" s="749">
        <v>66030</v>
      </c>
      <c r="J192" s="749" t="s">
        <v>939</v>
      </c>
      <c r="K192" s="749" t="s">
        <v>940</v>
      </c>
      <c r="L192" s="752">
        <v>29.87</v>
      </c>
      <c r="M192" s="752">
        <v>1</v>
      </c>
      <c r="N192" s="753">
        <v>29.87</v>
      </c>
    </row>
    <row r="193" spans="1:14" ht="14.4" customHeight="1" x14ac:dyDescent="0.3">
      <c r="A193" s="747" t="s">
        <v>554</v>
      </c>
      <c r="B193" s="748" t="s">
        <v>555</v>
      </c>
      <c r="C193" s="749" t="s">
        <v>565</v>
      </c>
      <c r="D193" s="750" t="s">
        <v>566</v>
      </c>
      <c r="E193" s="751">
        <v>50113001</v>
      </c>
      <c r="F193" s="750" t="s">
        <v>600</v>
      </c>
      <c r="G193" s="749" t="s">
        <v>601</v>
      </c>
      <c r="H193" s="749">
        <v>153950</v>
      </c>
      <c r="I193" s="749">
        <v>53950</v>
      </c>
      <c r="J193" s="749" t="s">
        <v>941</v>
      </c>
      <c r="K193" s="749" t="s">
        <v>942</v>
      </c>
      <c r="L193" s="752">
        <v>91.53333333333336</v>
      </c>
      <c r="M193" s="752">
        <v>3</v>
      </c>
      <c r="N193" s="753">
        <v>274.60000000000008</v>
      </c>
    </row>
    <row r="194" spans="1:14" ht="14.4" customHeight="1" x14ac:dyDescent="0.3">
      <c r="A194" s="747" t="s">
        <v>554</v>
      </c>
      <c r="B194" s="748" t="s">
        <v>555</v>
      </c>
      <c r="C194" s="749" t="s">
        <v>565</v>
      </c>
      <c r="D194" s="750" t="s">
        <v>566</v>
      </c>
      <c r="E194" s="751">
        <v>50113001</v>
      </c>
      <c r="F194" s="750" t="s">
        <v>600</v>
      </c>
      <c r="G194" s="749" t="s">
        <v>601</v>
      </c>
      <c r="H194" s="749">
        <v>989453</v>
      </c>
      <c r="I194" s="749">
        <v>146899</v>
      </c>
      <c r="J194" s="749" t="s">
        <v>943</v>
      </c>
      <c r="K194" s="749" t="s">
        <v>944</v>
      </c>
      <c r="L194" s="752">
        <v>45.490000000000009</v>
      </c>
      <c r="M194" s="752">
        <v>2</v>
      </c>
      <c r="N194" s="753">
        <v>90.980000000000018</v>
      </c>
    </row>
    <row r="195" spans="1:14" ht="14.4" customHeight="1" x14ac:dyDescent="0.3">
      <c r="A195" s="747" t="s">
        <v>554</v>
      </c>
      <c r="B195" s="748" t="s">
        <v>555</v>
      </c>
      <c r="C195" s="749" t="s">
        <v>565</v>
      </c>
      <c r="D195" s="750" t="s">
        <v>566</v>
      </c>
      <c r="E195" s="751">
        <v>50113001</v>
      </c>
      <c r="F195" s="750" t="s">
        <v>600</v>
      </c>
      <c r="G195" s="749" t="s">
        <v>604</v>
      </c>
      <c r="H195" s="749">
        <v>844412</v>
      </c>
      <c r="I195" s="749">
        <v>102590</v>
      </c>
      <c r="J195" s="749" t="s">
        <v>945</v>
      </c>
      <c r="K195" s="749" t="s">
        <v>946</v>
      </c>
      <c r="L195" s="752">
        <v>28.02</v>
      </c>
      <c r="M195" s="752">
        <v>2</v>
      </c>
      <c r="N195" s="753">
        <v>56.04</v>
      </c>
    </row>
    <row r="196" spans="1:14" ht="14.4" customHeight="1" x14ac:dyDescent="0.3">
      <c r="A196" s="747" t="s">
        <v>554</v>
      </c>
      <c r="B196" s="748" t="s">
        <v>555</v>
      </c>
      <c r="C196" s="749" t="s">
        <v>565</v>
      </c>
      <c r="D196" s="750" t="s">
        <v>566</v>
      </c>
      <c r="E196" s="751">
        <v>50113001</v>
      </c>
      <c r="F196" s="750" t="s">
        <v>600</v>
      </c>
      <c r="G196" s="749" t="s">
        <v>601</v>
      </c>
      <c r="H196" s="749">
        <v>849578</v>
      </c>
      <c r="I196" s="749">
        <v>149480</v>
      </c>
      <c r="J196" s="749" t="s">
        <v>947</v>
      </c>
      <c r="K196" s="749" t="s">
        <v>948</v>
      </c>
      <c r="L196" s="752">
        <v>69.549999999999983</v>
      </c>
      <c r="M196" s="752">
        <v>1</v>
      </c>
      <c r="N196" s="753">
        <v>69.549999999999983</v>
      </c>
    </row>
    <row r="197" spans="1:14" ht="14.4" customHeight="1" x14ac:dyDescent="0.3">
      <c r="A197" s="747" t="s">
        <v>554</v>
      </c>
      <c r="B197" s="748" t="s">
        <v>555</v>
      </c>
      <c r="C197" s="749" t="s">
        <v>565</v>
      </c>
      <c r="D197" s="750" t="s">
        <v>566</v>
      </c>
      <c r="E197" s="751">
        <v>50113001</v>
      </c>
      <c r="F197" s="750" t="s">
        <v>600</v>
      </c>
      <c r="G197" s="749" t="s">
        <v>604</v>
      </c>
      <c r="H197" s="749">
        <v>125937</v>
      </c>
      <c r="I197" s="749">
        <v>25937</v>
      </c>
      <c r="J197" s="749" t="s">
        <v>949</v>
      </c>
      <c r="K197" s="749" t="s">
        <v>950</v>
      </c>
      <c r="L197" s="752">
        <v>462.78</v>
      </c>
      <c r="M197" s="752">
        <v>12</v>
      </c>
      <c r="N197" s="753">
        <v>5553.36</v>
      </c>
    </row>
    <row r="198" spans="1:14" ht="14.4" customHeight="1" x14ac:dyDescent="0.3">
      <c r="A198" s="747" t="s">
        <v>554</v>
      </c>
      <c r="B198" s="748" t="s">
        <v>555</v>
      </c>
      <c r="C198" s="749" t="s">
        <v>565</v>
      </c>
      <c r="D198" s="750" t="s">
        <v>566</v>
      </c>
      <c r="E198" s="751">
        <v>50113002</v>
      </c>
      <c r="F198" s="750" t="s">
        <v>951</v>
      </c>
      <c r="G198" s="749" t="s">
        <v>604</v>
      </c>
      <c r="H198" s="749">
        <v>158628</v>
      </c>
      <c r="I198" s="749">
        <v>58628</v>
      </c>
      <c r="J198" s="749" t="s">
        <v>952</v>
      </c>
      <c r="K198" s="749" t="s">
        <v>953</v>
      </c>
      <c r="L198" s="752">
        <v>297</v>
      </c>
      <c r="M198" s="752">
        <v>1</v>
      </c>
      <c r="N198" s="753">
        <v>297</v>
      </c>
    </row>
    <row r="199" spans="1:14" ht="14.4" customHeight="1" x14ac:dyDescent="0.3">
      <c r="A199" s="747" t="s">
        <v>554</v>
      </c>
      <c r="B199" s="748" t="s">
        <v>555</v>
      </c>
      <c r="C199" s="749" t="s">
        <v>565</v>
      </c>
      <c r="D199" s="750" t="s">
        <v>566</v>
      </c>
      <c r="E199" s="751">
        <v>50113006</v>
      </c>
      <c r="F199" s="750" t="s">
        <v>954</v>
      </c>
      <c r="G199" s="749" t="s">
        <v>601</v>
      </c>
      <c r="H199" s="749">
        <v>33850</v>
      </c>
      <c r="I199" s="749">
        <v>33850</v>
      </c>
      <c r="J199" s="749" t="s">
        <v>955</v>
      </c>
      <c r="K199" s="749" t="s">
        <v>956</v>
      </c>
      <c r="L199" s="752">
        <v>145.5</v>
      </c>
      <c r="M199" s="752">
        <v>1</v>
      </c>
      <c r="N199" s="753">
        <v>145.5</v>
      </c>
    </row>
    <row r="200" spans="1:14" ht="14.4" customHeight="1" x14ac:dyDescent="0.3">
      <c r="A200" s="747" t="s">
        <v>554</v>
      </c>
      <c r="B200" s="748" t="s">
        <v>555</v>
      </c>
      <c r="C200" s="749" t="s">
        <v>565</v>
      </c>
      <c r="D200" s="750" t="s">
        <v>566</v>
      </c>
      <c r="E200" s="751">
        <v>50113013</v>
      </c>
      <c r="F200" s="750" t="s">
        <v>957</v>
      </c>
      <c r="G200" s="749" t="s">
        <v>601</v>
      </c>
      <c r="H200" s="749">
        <v>185525</v>
      </c>
      <c r="I200" s="749">
        <v>85525</v>
      </c>
      <c r="J200" s="749" t="s">
        <v>958</v>
      </c>
      <c r="K200" s="749" t="s">
        <v>959</v>
      </c>
      <c r="L200" s="752">
        <v>111.32</v>
      </c>
      <c r="M200" s="752">
        <v>2</v>
      </c>
      <c r="N200" s="753">
        <v>222.64</v>
      </c>
    </row>
    <row r="201" spans="1:14" ht="14.4" customHeight="1" x14ac:dyDescent="0.3">
      <c r="A201" s="747" t="s">
        <v>554</v>
      </c>
      <c r="B201" s="748" t="s">
        <v>555</v>
      </c>
      <c r="C201" s="749" t="s">
        <v>565</v>
      </c>
      <c r="D201" s="750" t="s">
        <v>566</v>
      </c>
      <c r="E201" s="751">
        <v>50113013</v>
      </c>
      <c r="F201" s="750" t="s">
        <v>957</v>
      </c>
      <c r="G201" s="749" t="s">
        <v>601</v>
      </c>
      <c r="H201" s="749">
        <v>203097</v>
      </c>
      <c r="I201" s="749">
        <v>203097</v>
      </c>
      <c r="J201" s="749" t="s">
        <v>960</v>
      </c>
      <c r="K201" s="749" t="s">
        <v>961</v>
      </c>
      <c r="L201" s="752">
        <v>166.99666666666664</v>
      </c>
      <c r="M201" s="752">
        <v>3</v>
      </c>
      <c r="N201" s="753">
        <v>500.9899999999999</v>
      </c>
    </row>
    <row r="202" spans="1:14" ht="14.4" customHeight="1" x14ac:dyDescent="0.3">
      <c r="A202" s="747" t="s">
        <v>554</v>
      </c>
      <c r="B202" s="748" t="s">
        <v>555</v>
      </c>
      <c r="C202" s="749" t="s">
        <v>565</v>
      </c>
      <c r="D202" s="750" t="s">
        <v>566</v>
      </c>
      <c r="E202" s="751">
        <v>50113013</v>
      </c>
      <c r="F202" s="750" t="s">
        <v>957</v>
      </c>
      <c r="G202" s="749" t="s">
        <v>604</v>
      </c>
      <c r="H202" s="749">
        <v>172972</v>
      </c>
      <c r="I202" s="749">
        <v>72972</v>
      </c>
      <c r="J202" s="749" t="s">
        <v>962</v>
      </c>
      <c r="K202" s="749" t="s">
        <v>963</v>
      </c>
      <c r="L202" s="752">
        <v>181.65</v>
      </c>
      <c r="M202" s="752">
        <v>5</v>
      </c>
      <c r="N202" s="753">
        <v>908.25</v>
      </c>
    </row>
    <row r="203" spans="1:14" ht="14.4" customHeight="1" x14ac:dyDescent="0.3">
      <c r="A203" s="747" t="s">
        <v>554</v>
      </c>
      <c r="B203" s="748" t="s">
        <v>555</v>
      </c>
      <c r="C203" s="749" t="s">
        <v>565</v>
      </c>
      <c r="D203" s="750" t="s">
        <v>566</v>
      </c>
      <c r="E203" s="751">
        <v>50113013</v>
      </c>
      <c r="F203" s="750" t="s">
        <v>957</v>
      </c>
      <c r="G203" s="749" t="s">
        <v>604</v>
      </c>
      <c r="H203" s="749">
        <v>115658</v>
      </c>
      <c r="I203" s="749">
        <v>15658</v>
      </c>
      <c r="J203" s="749" t="s">
        <v>964</v>
      </c>
      <c r="K203" s="749" t="s">
        <v>965</v>
      </c>
      <c r="L203" s="752">
        <v>57.75</v>
      </c>
      <c r="M203" s="752">
        <v>2</v>
      </c>
      <c r="N203" s="753">
        <v>115.5</v>
      </c>
    </row>
    <row r="204" spans="1:14" ht="14.4" customHeight="1" x14ac:dyDescent="0.3">
      <c r="A204" s="747" t="s">
        <v>554</v>
      </c>
      <c r="B204" s="748" t="s">
        <v>555</v>
      </c>
      <c r="C204" s="749" t="s">
        <v>565</v>
      </c>
      <c r="D204" s="750" t="s">
        <v>566</v>
      </c>
      <c r="E204" s="751">
        <v>50113013</v>
      </c>
      <c r="F204" s="750" t="s">
        <v>957</v>
      </c>
      <c r="G204" s="749" t="s">
        <v>604</v>
      </c>
      <c r="H204" s="749">
        <v>101066</v>
      </c>
      <c r="I204" s="749">
        <v>1066</v>
      </c>
      <c r="J204" s="749" t="s">
        <v>966</v>
      </c>
      <c r="K204" s="749" t="s">
        <v>967</v>
      </c>
      <c r="L204" s="752">
        <v>50.69</v>
      </c>
      <c r="M204" s="752">
        <v>1</v>
      </c>
      <c r="N204" s="753">
        <v>50.69</v>
      </c>
    </row>
    <row r="205" spans="1:14" ht="14.4" customHeight="1" x14ac:dyDescent="0.3">
      <c r="A205" s="747" t="s">
        <v>554</v>
      </c>
      <c r="B205" s="748" t="s">
        <v>555</v>
      </c>
      <c r="C205" s="749" t="s">
        <v>565</v>
      </c>
      <c r="D205" s="750" t="s">
        <v>566</v>
      </c>
      <c r="E205" s="751">
        <v>50113013</v>
      </c>
      <c r="F205" s="750" t="s">
        <v>957</v>
      </c>
      <c r="G205" s="749" t="s">
        <v>604</v>
      </c>
      <c r="H205" s="749">
        <v>216199</v>
      </c>
      <c r="I205" s="749">
        <v>216199</v>
      </c>
      <c r="J205" s="749" t="s">
        <v>968</v>
      </c>
      <c r="K205" s="749" t="s">
        <v>969</v>
      </c>
      <c r="L205" s="752">
        <v>99.900000000000048</v>
      </c>
      <c r="M205" s="752">
        <v>1</v>
      </c>
      <c r="N205" s="753">
        <v>99.900000000000048</v>
      </c>
    </row>
    <row r="206" spans="1:14" ht="14.4" customHeight="1" x14ac:dyDescent="0.3">
      <c r="A206" s="747" t="s">
        <v>554</v>
      </c>
      <c r="B206" s="748" t="s">
        <v>555</v>
      </c>
      <c r="C206" s="749" t="s">
        <v>565</v>
      </c>
      <c r="D206" s="750" t="s">
        <v>566</v>
      </c>
      <c r="E206" s="751">
        <v>50113013</v>
      </c>
      <c r="F206" s="750" t="s">
        <v>957</v>
      </c>
      <c r="G206" s="749" t="s">
        <v>601</v>
      </c>
      <c r="H206" s="749">
        <v>850455</v>
      </c>
      <c r="I206" s="749">
        <v>169033</v>
      </c>
      <c r="J206" s="749" t="s">
        <v>970</v>
      </c>
      <c r="K206" s="749" t="s">
        <v>971</v>
      </c>
      <c r="L206" s="752">
        <v>204.16999999999996</v>
      </c>
      <c r="M206" s="752">
        <v>1</v>
      </c>
      <c r="N206" s="753">
        <v>204.16999999999996</v>
      </c>
    </row>
    <row r="207" spans="1:14" ht="14.4" customHeight="1" x14ac:dyDescent="0.3">
      <c r="A207" s="747" t="s">
        <v>554</v>
      </c>
      <c r="B207" s="748" t="s">
        <v>555</v>
      </c>
      <c r="C207" s="749" t="s">
        <v>570</v>
      </c>
      <c r="D207" s="750" t="s">
        <v>571</v>
      </c>
      <c r="E207" s="751">
        <v>50113001</v>
      </c>
      <c r="F207" s="750" t="s">
        <v>600</v>
      </c>
      <c r="G207" s="749" t="s">
        <v>604</v>
      </c>
      <c r="H207" s="749">
        <v>128831</v>
      </c>
      <c r="I207" s="749">
        <v>28831</v>
      </c>
      <c r="J207" s="749" t="s">
        <v>972</v>
      </c>
      <c r="K207" s="749" t="s">
        <v>973</v>
      </c>
      <c r="L207" s="752">
        <v>163.46999999999997</v>
      </c>
      <c r="M207" s="752">
        <v>2</v>
      </c>
      <c r="N207" s="753">
        <v>326.93999999999994</v>
      </c>
    </row>
    <row r="208" spans="1:14" ht="14.4" customHeight="1" x14ac:dyDescent="0.3">
      <c r="A208" s="747" t="s">
        <v>554</v>
      </c>
      <c r="B208" s="748" t="s">
        <v>555</v>
      </c>
      <c r="C208" s="749" t="s">
        <v>570</v>
      </c>
      <c r="D208" s="750" t="s">
        <v>571</v>
      </c>
      <c r="E208" s="751">
        <v>50113001</v>
      </c>
      <c r="F208" s="750" t="s">
        <v>600</v>
      </c>
      <c r="G208" s="749" t="s">
        <v>556</v>
      </c>
      <c r="H208" s="749">
        <v>197885</v>
      </c>
      <c r="I208" s="749">
        <v>197885</v>
      </c>
      <c r="J208" s="749" t="s">
        <v>623</v>
      </c>
      <c r="K208" s="749" t="s">
        <v>624</v>
      </c>
      <c r="L208" s="752">
        <v>228.22500000000002</v>
      </c>
      <c r="M208" s="752">
        <v>2</v>
      </c>
      <c r="N208" s="753">
        <v>456.45000000000005</v>
      </c>
    </row>
    <row r="209" spans="1:14" ht="14.4" customHeight="1" x14ac:dyDescent="0.3">
      <c r="A209" s="747" t="s">
        <v>554</v>
      </c>
      <c r="B209" s="748" t="s">
        <v>555</v>
      </c>
      <c r="C209" s="749" t="s">
        <v>570</v>
      </c>
      <c r="D209" s="750" t="s">
        <v>571</v>
      </c>
      <c r="E209" s="751">
        <v>50113001</v>
      </c>
      <c r="F209" s="750" t="s">
        <v>600</v>
      </c>
      <c r="G209" s="749" t="s">
        <v>604</v>
      </c>
      <c r="H209" s="749">
        <v>847713</v>
      </c>
      <c r="I209" s="749">
        <v>125526</v>
      </c>
      <c r="J209" s="749" t="s">
        <v>629</v>
      </c>
      <c r="K209" s="749" t="s">
        <v>630</v>
      </c>
      <c r="L209" s="752">
        <v>84.29</v>
      </c>
      <c r="M209" s="752">
        <v>1</v>
      </c>
      <c r="N209" s="753">
        <v>84.29</v>
      </c>
    </row>
    <row r="210" spans="1:14" ht="14.4" customHeight="1" x14ac:dyDescent="0.3">
      <c r="A210" s="747" t="s">
        <v>554</v>
      </c>
      <c r="B210" s="748" t="s">
        <v>555</v>
      </c>
      <c r="C210" s="749" t="s">
        <v>570</v>
      </c>
      <c r="D210" s="750" t="s">
        <v>571</v>
      </c>
      <c r="E210" s="751">
        <v>50113001</v>
      </c>
      <c r="F210" s="750" t="s">
        <v>600</v>
      </c>
      <c r="G210" s="749" t="s">
        <v>601</v>
      </c>
      <c r="H210" s="749">
        <v>849290</v>
      </c>
      <c r="I210" s="749">
        <v>107848</v>
      </c>
      <c r="J210" s="749" t="s">
        <v>631</v>
      </c>
      <c r="K210" s="749" t="s">
        <v>974</v>
      </c>
      <c r="L210" s="752">
        <v>332.34000000000003</v>
      </c>
      <c r="M210" s="752">
        <v>1</v>
      </c>
      <c r="N210" s="753">
        <v>332.34000000000003</v>
      </c>
    </row>
    <row r="211" spans="1:14" ht="14.4" customHeight="1" x14ac:dyDescent="0.3">
      <c r="A211" s="747" t="s">
        <v>554</v>
      </c>
      <c r="B211" s="748" t="s">
        <v>555</v>
      </c>
      <c r="C211" s="749" t="s">
        <v>570</v>
      </c>
      <c r="D211" s="750" t="s">
        <v>571</v>
      </c>
      <c r="E211" s="751">
        <v>50113001</v>
      </c>
      <c r="F211" s="750" t="s">
        <v>600</v>
      </c>
      <c r="G211" s="749" t="s">
        <v>556</v>
      </c>
      <c r="H211" s="749">
        <v>140454</v>
      </c>
      <c r="I211" s="749">
        <v>40454</v>
      </c>
      <c r="J211" s="749" t="s">
        <v>975</v>
      </c>
      <c r="K211" s="749" t="s">
        <v>976</v>
      </c>
      <c r="L211" s="752">
        <v>119.91000000000003</v>
      </c>
      <c r="M211" s="752">
        <v>1</v>
      </c>
      <c r="N211" s="753">
        <v>119.91000000000003</v>
      </c>
    </row>
    <row r="212" spans="1:14" ht="14.4" customHeight="1" x14ac:dyDescent="0.3">
      <c r="A212" s="747" t="s">
        <v>554</v>
      </c>
      <c r="B212" s="748" t="s">
        <v>555</v>
      </c>
      <c r="C212" s="749" t="s">
        <v>570</v>
      </c>
      <c r="D212" s="750" t="s">
        <v>571</v>
      </c>
      <c r="E212" s="751">
        <v>50113001</v>
      </c>
      <c r="F212" s="750" t="s">
        <v>600</v>
      </c>
      <c r="G212" s="749" t="s">
        <v>556</v>
      </c>
      <c r="H212" s="749">
        <v>130508</v>
      </c>
      <c r="I212" s="749">
        <v>30508</v>
      </c>
      <c r="J212" s="749" t="s">
        <v>977</v>
      </c>
      <c r="K212" s="749" t="s">
        <v>978</v>
      </c>
      <c r="L212" s="752">
        <v>74.110000000000014</v>
      </c>
      <c r="M212" s="752">
        <v>1</v>
      </c>
      <c r="N212" s="753">
        <v>74.110000000000014</v>
      </c>
    </row>
    <row r="213" spans="1:14" ht="14.4" customHeight="1" x14ac:dyDescent="0.3">
      <c r="A213" s="747" t="s">
        <v>554</v>
      </c>
      <c r="B213" s="748" t="s">
        <v>555</v>
      </c>
      <c r="C213" s="749" t="s">
        <v>570</v>
      </c>
      <c r="D213" s="750" t="s">
        <v>571</v>
      </c>
      <c r="E213" s="751">
        <v>50113001</v>
      </c>
      <c r="F213" s="750" t="s">
        <v>600</v>
      </c>
      <c r="G213" s="749" t="s">
        <v>556</v>
      </c>
      <c r="H213" s="749">
        <v>210789</v>
      </c>
      <c r="I213" s="749">
        <v>210789</v>
      </c>
      <c r="J213" s="749" t="s">
        <v>635</v>
      </c>
      <c r="K213" s="749" t="s">
        <v>636</v>
      </c>
      <c r="L213" s="752">
        <v>1052.5700000000002</v>
      </c>
      <c r="M213" s="752">
        <v>3</v>
      </c>
      <c r="N213" s="753">
        <v>3157.7100000000005</v>
      </c>
    </row>
    <row r="214" spans="1:14" ht="14.4" customHeight="1" x14ac:dyDescent="0.3">
      <c r="A214" s="747" t="s">
        <v>554</v>
      </c>
      <c r="B214" s="748" t="s">
        <v>555</v>
      </c>
      <c r="C214" s="749" t="s">
        <v>570</v>
      </c>
      <c r="D214" s="750" t="s">
        <v>571</v>
      </c>
      <c r="E214" s="751">
        <v>50113001</v>
      </c>
      <c r="F214" s="750" t="s">
        <v>600</v>
      </c>
      <c r="G214" s="749" t="s">
        <v>556</v>
      </c>
      <c r="H214" s="749">
        <v>210792</v>
      </c>
      <c r="I214" s="749">
        <v>210792</v>
      </c>
      <c r="J214" s="749" t="s">
        <v>979</v>
      </c>
      <c r="K214" s="749" t="s">
        <v>980</v>
      </c>
      <c r="L214" s="752">
        <v>1616.7950000000005</v>
      </c>
      <c r="M214" s="752">
        <v>2</v>
      </c>
      <c r="N214" s="753">
        <v>3233.5900000000011</v>
      </c>
    </row>
    <row r="215" spans="1:14" ht="14.4" customHeight="1" x14ac:dyDescent="0.3">
      <c r="A215" s="747" t="s">
        <v>554</v>
      </c>
      <c r="B215" s="748" t="s">
        <v>555</v>
      </c>
      <c r="C215" s="749" t="s">
        <v>570</v>
      </c>
      <c r="D215" s="750" t="s">
        <v>571</v>
      </c>
      <c r="E215" s="751">
        <v>50113001</v>
      </c>
      <c r="F215" s="750" t="s">
        <v>600</v>
      </c>
      <c r="G215" s="749" t="s">
        <v>604</v>
      </c>
      <c r="H215" s="749">
        <v>112894</v>
      </c>
      <c r="I215" s="749">
        <v>12894</v>
      </c>
      <c r="J215" s="749" t="s">
        <v>981</v>
      </c>
      <c r="K215" s="749" t="s">
        <v>982</v>
      </c>
      <c r="L215" s="752">
        <v>60.29</v>
      </c>
      <c r="M215" s="752">
        <v>1</v>
      </c>
      <c r="N215" s="753">
        <v>60.29</v>
      </c>
    </row>
    <row r="216" spans="1:14" ht="14.4" customHeight="1" x14ac:dyDescent="0.3">
      <c r="A216" s="747" t="s">
        <v>554</v>
      </c>
      <c r="B216" s="748" t="s">
        <v>555</v>
      </c>
      <c r="C216" s="749" t="s">
        <v>570</v>
      </c>
      <c r="D216" s="750" t="s">
        <v>571</v>
      </c>
      <c r="E216" s="751">
        <v>50113001</v>
      </c>
      <c r="F216" s="750" t="s">
        <v>600</v>
      </c>
      <c r="G216" s="749" t="s">
        <v>604</v>
      </c>
      <c r="H216" s="749">
        <v>112895</v>
      </c>
      <c r="I216" s="749">
        <v>12895</v>
      </c>
      <c r="J216" s="749" t="s">
        <v>981</v>
      </c>
      <c r="K216" s="749" t="s">
        <v>983</v>
      </c>
      <c r="L216" s="752">
        <v>106.58999999999999</v>
      </c>
      <c r="M216" s="752">
        <v>1</v>
      </c>
      <c r="N216" s="753">
        <v>106.58999999999999</v>
      </c>
    </row>
    <row r="217" spans="1:14" ht="14.4" customHeight="1" x14ac:dyDescent="0.3">
      <c r="A217" s="747" t="s">
        <v>554</v>
      </c>
      <c r="B217" s="748" t="s">
        <v>555</v>
      </c>
      <c r="C217" s="749" t="s">
        <v>570</v>
      </c>
      <c r="D217" s="750" t="s">
        <v>571</v>
      </c>
      <c r="E217" s="751">
        <v>50113001</v>
      </c>
      <c r="F217" s="750" t="s">
        <v>600</v>
      </c>
      <c r="G217" s="749" t="s">
        <v>601</v>
      </c>
      <c r="H217" s="749">
        <v>146980</v>
      </c>
      <c r="I217" s="749">
        <v>46980</v>
      </c>
      <c r="J217" s="749" t="s">
        <v>984</v>
      </c>
      <c r="K217" s="749" t="s">
        <v>985</v>
      </c>
      <c r="L217" s="752">
        <v>204.89</v>
      </c>
      <c r="M217" s="752">
        <v>1</v>
      </c>
      <c r="N217" s="753">
        <v>204.89</v>
      </c>
    </row>
    <row r="218" spans="1:14" ht="14.4" customHeight="1" x14ac:dyDescent="0.3">
      <c r="A218" s="747" t="s">
        <v>554</v>
      </c>
      <c r="B218" s="748" t="s">
        <v>555</v>
      </c>
      <c r="C218" s="749" t="s">
        <v>570</v>
      </c>
      <c r="D218" s="750" t="s">
        <v>571</v>
      </c>
      <c r="E218" s="751">
        <v>50113001</v>
      </c>
      <c r="F218" s="750" t="s">
        <v>600</v>
      </c>
      <c r="G218" s="749" t="s">
        <v>601</v>
      </c>
      <c r="H218" s="749">
        <v>158673</v>
      </c>
      <c r="I218" s="749">
        <v>158673</v>
      </c>
      <c r="J218" s="749" t="s">
        <v>986</v>
      </c>
      <c r="K218" s="749" t="s">
        <v>987</v>
      </c>
      <c r="L218" s="752">
        <v>26.469999999999992</v>
      </c>
      <c r="M218" s="752">
        <v>1</v>
      </c>
      <c r="N218" s="753">
        <v>26.469999999999992</v>
      </c>
    </row>
    <row r="219" spans="1:14" ht="14.4" customHeight="1" x14ac:dyDescent="0.3">
      <c r="A219" s="747" t="s">
        <v>554</v>
      </c>
      <c r="B219" s="748" t="s">
        <v>555</v>
      </c>
      <c r="C219" s="749" t="s">
        <v>570</v>
      </c>
      <c r="D219" s="750" t="s">
        <v>571</v>
      </c>
      <c r="E219" s="751">
        <v>50113001</v>
      </c>
      <c r="F219" s="750" t="s">
        <v>600</v>
      </c>
      <c r="G219" s="749" t="s">
        <v>601</v>
      </c>
      <c r="H219" s="749">
        <v>158692</v>
      </c>
      <c r="I219" s="749">
        <v>158692</v>
      </c>
      <c r="J219" s="749" t="s">
        <v>651</v>
      </c>
      <c r="K219" s="749" t="s">
        <v>652</v>
      </c>
      <c r="L219" s="752">
        <v>26.15</v>
      </c>
      <c r="M219" s="752">
        <v>1</v>
      </c>
      <c r="N219" s="753">
        <v>26.15</v>
      </c>
    </row>
    <row r="220" spans="1:14" ht="14.4" customHeight="1" x14ac:dyDescent="0.3">
      <c r="A220" s="747" t="s">
        <v>554</v>
      </c>
      <c r="B220" s="748" t="s">
        <v>555</v>
      </c>
      <c r="C220" s="749" t="s">
        <v>570</v>
      </c>
      <c r="D220" s="750" t="s">
        <v>571</v>
      </c>
      <c r="E220" s="751">
        <v>50113001</v>
      </c>
      <c r="F220" s="750" t="s">
        <v>600</v>
      </c>
      <c r="G220" s="749" t="s">
        <v>604</v>
      </c>
      <c r="H220" s="749">
        <v>194726</v>
      </c>
      <c r="I220" s="749">
        <v>194726</v>
      </c>
      <c r="J220" s="749" t="s">
        <v>656</v>
      </c>
      <c r="K220" s="749" t="s">
        <v>657</v>
      </c>
      <c r="L220" s="752">
        <v>840.89200000000005</v>
      </c>
      <c r="M220" s="752">
        <v>5</v>
      </c>
      <c r="N220" s="753">
        <v>4204.46</v>
      </c>
    </row>
    <row r="221" spans="1:14" ht="14.4" customHeight="1" x14ac:dyDescent="0.3">
      <c r="A221" s="747" t="s">
        <v>554</v>
      </c>
      <c r="B221" s="748" t="s">
        <v>555</v>
      </c>
      <c r="C221" s="749" t="s">
        <v>570</v>
      </c>
      <c r="D221" s="750" t="s">
        <v>571</v>
      </c>
      <c r="E221" s="751">
        <v>50113001</v>
      </c>
      <c r="F221" s="750" t="s">
        <v>600</v>
      </c>
      <c r="G221" s="749" t="s">
        <v>604</v>
      </c>
      <c r="H221" s="749">
        <v>194718</v>
      </c>
      <c r="I221" s="749">
        <v>194718</v>
      </c>
      <c r="J221" s="749" t="s">
        <v>988</v>
      </c>
      <c r="K221" s="749" t="s">
        <v>715</v>
      </c>
      <c r="L221" s="752">
        <v>419.42000000000007</v>
      </c>
      <c r="M221" s="752">
        <v>4</v>
      </c>
      <c r="N221" s="753">
        <v>1677.6800000000003</v>
      </c>
    </row>
    <row r="222" spans="1:14" ht="14.4" customHeight="1" x14ac:dyDescent="0.3">
      <c r="A222" s="747" t="s">
        <v>554</v>
      </c>
      <c r="B222" s="748" t="s">
        <v>555</v>
      </c>
      <c r="C222" s="749" t="s">
        <v>570</v>
      </c>
      <c r="D222" s="750" t="s">
        <v>571</v>
      </c>
      <c r="E222" s="751">
        <v>50113001</v>
      </c>
      <c r="F222" s="750" t="s">
        <v>600</v>
      </c>
      <c r="G222" s="749" t="s">
        <v>604</v>
      </c>
      <c r="H222" s="749">
        <v>199466</v>
      </c>
      <c r="I222" s="749">
        <v>199466</v>
      </c>
      <c r="J222" s="749" t="s">
        <v>658</v>
      </c>
      <c r="K222" s="749" t="s">
        <v>659</v>
      </c>
      <c r="L222" s="752">
        <v>112.50999999999998</v>
      </c>
      <c r="M222" s="752">
        <v>2</v>
      </c>
      <c r="N222" s="753">
        <v>225.01999999999995</v>
      </c>
    </row>
    <row r="223" spans="1:14" ht="14.4" customHeight="1" x14ac:dyDescent="0.3">
      <c r="A223" s="747" t="s">
        <v>554</v>
      </c>
      <c r="B223" s="748" t="s">
        <v>555</v>
      </c>
      <c r="C223" s="749" t="s">
        <v>570</v>
      </c>
      <c r="D223" s="750" t="s">
        <v>571</v>
      </c>
      <c r="E223" s="751">
        <v>50113001</v>
      </c>
      <c r="F223" s="750" t="s">
        <v>600</v>
      </c>
      <c r="G223" s="749" t="s">
        <v>604</v>
      </c>
      <c r="H223" s="749">
        <v>166131</v>
      </c>
      <c r="I223" s="749">
        <v>66131</v>
      </c>
      <c r="J223" s="749" t="s">
        <v>989</v>
      </c>
      <c r="K223" s="749" t="s">
        <v>990</v>
      </c>
      <c r="L223" s="752">
        <v>47.2</v>
      </c>
      <c r="M223" s="752">
        <v>2</v>
      </c>
      <c r="N223" s="753">
        <v>94.4</v>
      </c>
    </row>
    <row r="224" spans="1:14" ht="14.4" customHeight="1" x14ac:dyDescent="0.3">
      <c r="A224" s="747" t="s">
        <v>554</v>
      </c>
      <c r="B224" s="748" t="s">
        <v>555</v>
      </c>
      <c r="C224" s="749" t="s">
        <v>570</v>
      </c>
      <c r="D224" s="750" t="s">
        <v>571</v>
      </c>
      <c r="E224" s="751">
        <v>50113001</v>
      </c>
      <c r="F224" s="750" t="s">
        <v>600</v>
      </c>
      <c r="G224" s="749" t="s">
        <v>604</v>
      </c>
      <c r="H224" s="749">
        <v>198191</v>
      </c>
      <c r="I224" s="749">
        <v>98191</v>
      </c>
      <c r="J224" s="749" t="s">
        <v>991</v>
      </c>
      <c r="K224" s="749" t="s">
        <v>992</v>
      </c>
      <c r="L224" s="752">
        <v>166.77999999999997</v>
      </c>
      <c r="M224" s="752">
        <v>1</v>
      </c>
      <c r="N224" s="753">
        <v>166.77999999999997</v>
      </c>
    </row>
    <row r="225" spans="1:14" ht="14.4" customHeight="1" x14ac:dyDescent="0.3">
      <c r="A225" s="747" t="s">
        <v>554</v>
      </c>
      <c r="B225" s="748" t="s">
        <v>555</v>
      </c>
      <c r="C225" s="749" t="s">
        <v>570</v>
      </c>
      <c r="D225" s="750" t="s">
        <v>571</v>
      </c>
      <c r="E225" s="751">
        <v>50113001</v>
      </c>
      <c r="F225" s="750" t="s">
        <v>600</v>
      </c>
      <c r="G225" s="749" t="s">
        <v>601</v>
      </c>
      <c r="H225" s="749">
        <v>168836</v>
      </c>
      <c r="I225" s="749">
        <v>168836</v>
      </c>
      <c r="J225" s="749" t="s">
        <v>993</v>
      </c>
      <c r="K225" s="749" t="s">
        <v>652</v>
      </c>
      <c r="L225" s="752">
        <v>43.330000000000013</v>
      </c>
      <c r="M225" s="752">
        <v>1</v>
      </c>
      <c r="N225" s="753">
        <v>43.330000000000013</v>
      </c>
    </row>
    <row r="226" spans="1:14" ht="14.4" customHeight="1" x14ac:dyDescent="0.3">
      <c r="A226" s="747" t="s">
        <v>554</v>
      </c>
      <c r="B226" s="748" t="s">
        <v>555</v>
      </c>
      <c r="C226" s="749" t="s">
        <v>570</v>
      </c>
      <c r="D226" s="750" t="s">
        <v>571</v>
      </c>
      <c r="E226" s="751">
        <v>50113001</v>
      </c>
      <c r="F226" s="750" t="s">
        <v>600</v>
      </c>
      <c r="G226" s="749" t="s">
        <v>604</v>
      </c>
      <c r="H226" s="749">
        <v>198791</v>
      </c>
      <c r="I226" s="749">
        <v>98791</v>
      </c>
      <c r="J226" s="749" t="s">
        <v>686</v>
      </c>
      <c r="K226" s="749" t="s">
        <v>687</v>
      </c>
      <c r="L226" s="752">
        <v>98.949999999999989</v>
      </c>
      <c r="M226" s="752">
        <v>2</v>
      </c>
      <c r="N226" s="753">
        <v>197.89999999999998</v>
      </c>
    </row>
    <row r="227" spans="1:14" ht="14.4" customHeight="1" x14ac:dyDescent="0.3">
      <c r="A227" s="747" t="s">
        <v>554</v>
      </c>
      <c r="B227" s="748" t="s">
        <v>555</v>
      </c>
      <c r="C227" s="749" t="s">
        <v>570</v>
      </c>
      <c r="D227" s="750" t="s">
        <v>571</v>
      </c>
      <c r="E227" s="751">
        <v>50113001</v>
      </c>
      <c r="F227" s="750" t="s">
        <v>600</v>
      </c>
      <c r="G227" s="749" t="s">
        <v>604</v>
      </c>
      <c r="H227" s="749">
        <v>201992</v>
      </c>
      <c r="I227" s="749">
        <v>201992</v>
      </c>
      <c r="J227" s="749" t="s">
        <v>688</v>
      </c>
      <c r="K227" s="749" t="s">
        <v>994</v>
      </c>
      <c r="L227" s="752">
        <v>553.45000000000016</v>
      </c>
      <c r="M227" s="752">
        <v>1</v>
      </c>
      <c r="N227" s="753">
        <v>553.45000000000016</v>
      </c>
    </row>
    <row r="228" spans="1:14" ht="14.4" customHeight="1" x14ac:dyDescent="0.3">
      <c r="A228" s="747" t="s">
        <v>554</v>
      </c>
      <c r="B228" s="748" t="s">
        <v>555</v>
      </c>
      <c r="C228" s="749" t="s">
        <v>570</v>
      </c>
      <c r="D228" s="750" t="s">
        <v>571</v>
      </c>
      <c r="E228" s="751">
        <v>50113001</v>
      </c>
      <c r="F228" s="750" t="s">
        <v>600</v>
      </c>
      <c r="G228" s="749" t="s">
        <v>604</v>
      </c>
      <c r="H228" s="749">
        <v>102477</v>
      </c>
      <c r="I228" s="749">
        <v>2477</v>
      </c>
      <c r="J228" s="749" t="s">
        <v>692</v>
      </c>
      <c r="K228" s="749" t="s">
        <v>693</v>
      </c>
      <c r="L228" s="752">
        <v>39.9</v>
      </c>
      <c r="M228" s="752">
        <v>1</v>
      </c>
      <c r="N228" s="753">
        <v>39.9</v>
      </c>
    </row>
    <row r="229" spans="1:14" ht="14.4" customHeight="1" x14ac:dyDescent="0.3">
      <c r="A229" s="747" t="s">
        <v>554</v>
      </c>
      <c r="B229" s="748" t="s">
        <v>555</v>
      </c>
      <c r="C229" s="749" t="s">
        <v>570</v>
      </c>
      <c r="D229" s="750" t="s">
        <v>571</v>
      </c>
      <c r="E229" s="751">
        <v>50113001</v>
      </c>
      <c r="F229" s="750" t="s">
        <v>600</v>
      </c>
      <c r="G229" s="749" t="s">
        <v>604</v>
      </c>
      <c r="H229" s="749">
        <v>103645</v>
      </c>
      <c r="I229" s="749">
        <v>3645</v>
      </c>
      <c r="J229" s="749" t="s">
        <v>995</v>
      </c>
      <c r="K229" s="749" t="s">
        <v>883</v>
      </c>
      <c r="L229" s="752">
        <v>69.919999999999987</v>
      </c>
      <c r="M229" s="752">
        <v>1</v>
      </c>
      <c r="N229" s="753">
        <v>69.919999999999987</v>
      </c>
    </row>
    <row r="230" spans="1:14" ht="14.4" customHeight="1" x14ac:dyDescent="0.3">
      <c r="A230" s="747" t="s">
        <v>554</v>
      </c>
      <c r="B230" s="748" t="s">
        <v>555</v>
      </c>
      <c r="C230" s="749" t="s">
        <v>570</v>
      </c>
      <c r="D230" s="750" t="s">
        <v>571</v>
      </c>
      <c r="E230" s="751">
        <v>50113001</v>
      </c>
      <c r="F230" s="750" t="s">
        <v>600</v>
      </c>
      <c r="G230" s="749" t="s">
        <v>604</v>
      </c>
      <c r="H230" s="749">
        <v>166791</v>
      </c>
      <c r="I230" s="749">
        <v>66791</v>
      </c>
      <c r="J230" s="749" t="s">
        <v>996</v>
      </c>
      <c r="K230" s="749" t="s">
        <v>997</v>
      </c>
      <c r="L230" s="752">
        <v>52.610000000000014</v>
      </c>
      <c r="M230" s="752">
        <v>1</v>
      </c>
      <c r="N230" s="753">
        <v>52.610000000000014</v>
      </c>
    </row>
    <row r="231" spans="1:14" ht="14.4" customHeight="1" x14ac:dyDescent="0.3">
      <c r="A231" s="747" t="s">
        <v>554</v>
      </c>
      <c r="B231" s="748" t="s">
        <v>555</v>
      </c>
      <c r="C231" s="749" t="s">
        <v>570</v>
      </c>
      <c r="D231" s="750" t="s">
        <v>571</v>
      </c>
      <c r="E231" s="751">
        <v>50113001</v>
      </c>
      <c r="F231" s="750" t="s">
        <v>600</v>
      </c>
      <c r="G231" s="749" t="s">
        <v>604</v>
      </c>
      <c r="H231" s="749">
        <v>126502</v>
      </c>
      <c r="I231" s="749">
        <v>26502</v>
      </c>
      <c r="J231" s="749" t="s">
        <v>998</v>
      </c>
      <c r="K231" s="749" t="s">
        <v>999</v>
      </c>
      <c r="L231" s="752">
        <v>723.81000000000029</v>
      </c>
      <c r="M231" s="752">
        <v>1</v>
      </c>
      <c r="N231" s="753">
        <v>723.81000000000029</v>
      </c>
    </row>
    <row r="232" spans="1:14" ht="14.4" customHeight="1" x14ac:dyDescent="0.3">
      <c r="A232" s="747" t="s">
        <v>554</v>
      </c>
      <c r="B232" s="748" t="s">
        <v>555</v>
      </c>
      <c r="C232" s="749" t="s">
        <v>570</v>
      </c>
      <c r="D232" s="750" t="s">
        <v>571</v>
      </c>
      <c r="E232" s="751">
        <v>50113001</v>
      </c>
      <c r="F232" s="750" t="s">
        <v>600</v>
      </c>
      <c r="G232" s="749" t="s">
        <v>601</v>
      </c>
      <c r="H232" s="749">
        <v>134508</v>
      </c>
      <c r="I232" s="749">
        <v>134508</v>
      </c>
      <c r="J232" s="749" t="s">
        <v>713</v>
      </c>
      <c r="K232" s="749" t="s">
        <v>1000</v>
      </c>
      <c r="L232" s="752">
        <v>176.58250000000001</v>
      </c>
      <c r="M232" s="752">
        <v>4</v>
      </c>
      <c r="N232" s="753">
        <v>706.33</v>
      </c>
    </row>
    <row r="233" spans="1:14" ht="14.4" customHeight="1" x14ac:dyDescent="0.3">
      <c r="A233" s="747" t="s">
        <v>554</v>
      </c>
      <c r="B233" s="748" t="s">
        <v>555</v>
      </c>
      <c r="C233" s="749" t="s">
        <v>570</v>
      </c>
      <c r="D233" s="750" t="s">
        <v>571</v>
      </c>
      <c r="E233" s="751">
        <v>50113001</v>
      </c>
      <c r="F233" s="750" t="s">
        <v>600</v>
      </c>
      <c r="G233" s="749" t="s">
        <v>601</v>
      </c>
      <c r="H233" s="749">
        <v>847425</v>
      </c>
      <c r="I233" s="749">
        <v>134513</v>
      </c>
      <c r="J233" s="749" t="s">
        <v>1001</v>
      </c>
      <c r="K233" s="749" t="s">
        <v>1002</v>
      </c>
      <c r="L233" s="752">
        <v>100.58000000000003</v>
      </c>
      <c r="M233" s="752">
        <v>1</v>
      </c>
      <c r="N233" s="753">
        <v>100.58000000000003</v>
      </c>
    </row>
    <row r="234" spans="1:14" ht="14.4" customHeight="1" x14ac:dyDescent="0.3">
      <c r="A234" s="747" t="s">
        <v>554</v>
      </c>
      <c r="B234" s="748" t="s">
        <v>555</v>
      </c>
      <c r="C234" s="749" t="s">
        <v>570</v>
      </c>
      <c r="D234" s="750" t="s">
        <v>571</v>
      </c>
      <c r="E234" s="751">
        <v>50113001</v>
      </c>
      <c r="F234" s="750" t="s">
        <v>600</v>
      </c>
      <c r="G234" s="749" t="s">
        <v>601</v>
      </c>
      <c r="H234" s="749">
        <v>135002</v>
      </c>
      <c r="I234" s="749">
        <v>135002</v>
      </c>
      <c r="J234" s="749" t="s">
        <v>1003</v>
      </c>
      <c r="K234" s="749" t="s">
        <v>704</v>
      </c>
      <c r="L234" s="752">
        <v>25.319999999999993</v>
      </c>
      <c r="M234" s="752">
        <v>1</v>
      </c>
      <c r="N234" s="753">
        <v>25.319999999999993</v>
      </c>
    </row>
    <row r="235" spans="1:14" ht="14.4" customHeight="1" x14ac:dyDescent="0.3">
      <c r="A235" s="747" t="s">
        <v>554</v>
      </c>
      <c r="B235" s="748" t="s">
        <v>555</v>
      </c>
      <c r="C235" s="749" t="s">
        <v>570</v>
      </c>
      <c r="D235" s="750" t="s">
        <v>571</v>
      </c>
      <c r="E235" s="751">
        <v>50113001</v>
      </c>
      <c r="F235" s="750" t="s">
        <v>600</v>
      </c>
      <c r="G235" s="749" t="s">
        <v>604</v>
      </c>
      <c r="H235" s="749">
        <v>102818</v>
      </c>
      <c r="I235" s="749">
        <v>2818</v>
      </c>
      <c r="J235" s="749" t="s">
        <v>1004</v>
      </c>
      <c r="K235" s="749" t="s">
        <v>1005</v>
      </c>
      <c r="L235" s="752">
        <v>119.88000000000005</v>
      </c>
      <c r="M235" s="752">
        <v>1</v>
      </c>
      <c r="N235" s="753">
        <v>119.88000000000005</v>
      </c>
    </row>
    <row r="236" spans="1:14" ht="14.4" customHeight="1" x14ac:dyDescent="0.3">
      <c r="A236" s="747" t="s">
        <v>554</v>
      </c>
      <c r="B236" s="748" t="s">
        <v>555</v>
      </c>
      <c r="C236" s="749" t="s">
        <v>570</v>
      </c>
      <c r="D236" s="750" t="s">
        <v>571</v>
      </c>
      <c r="E236" s="751">
        <v>50113001</v>
      </c>
      <c r="F236" s="750" t="s">
        <v>600</v>
      </c>
      <c r="G236" s="749" t="s">
        <v>604</v>
      </c>
      <c r="H236" s="749">
        <v>500618</v>
      </c>
      <c r="I236" s="749">
        <v>125753</v>
      </c>
      <c r="J236" s="749" t="s">
        <v>718</v>
      </c>
      <c r="K236" s="749" t="s">
        <v>719</v>
      </c>
      <c r="L236" s="752">
        <v>300.89</v>
      </c>
      <c r="M236" s="752">
        <v>1</v>
      </c>
      <c r="N236" s="753">
        <v>300.89</v>
      </c>
    </row>
    <row r="237" spans="1:14" ht="14.4" customHeight="1" x14ac:dyDescent="0.3">
      <c r="A237" s="747" t="s">
        <v>554</v>
      </c>
      <c r="B237" s="748" t="s">
        <v>555</v>
      </c>
      <c r="C237" s="749" t="s">
        <v>570</v>
      </c>
      <c r="D237" s="750" t="s">
        <v>571</v>
      </c>
      <c r="E237" s="751">
        <v>50113001</v>
      </c>
      <c r="F237" s="750" t="s">
        <v>600</v>
      </c>
      <c r="G237" s="749" t="s">
        <v>601</v>
      </c>
      <c r="H237" s="749">
        <v>169189</v>
      </c>
      <c r="I237" s="749">
        <v>69189</v>
      </c>
      <c r="J237" s="749" t="s">
        <v>726</v>
      </c>
      <c r="K237" s="749" t="s">
        <v>727</v>
      </c>
      <c r="L237" s="752">
        <v>61.110000000000007</v>
      </c>
      <c r="M237" s="752">
        <v>1</v>
      </c>
      <c r="N237" s="753">
        <v>61.110000000000007</v>
      </c>
    </row>
    <row r="238" spans="1:14" ht="14.4" customHeight="1" x14ac:dyDescent="0.3">
      <c r="A238" s="747" t="s">
        <v>554</v>
      </c>
      <c r="B238" s="748" t="s">
        <v>555</v>
      </c>
      <c r="C238" s="749" t="s">
        <v>570</v>
      </c>
      <c r="D238" s="750" t="s">
        <v>571</v>
      </c>
      <c r="E238" s="751">
        <v>50113001</v>
      </c>
      <c r="F238" s="750" t="s">
        <v>600</v>
      </c>
      <c r="G238" s="749" t="s">
        <v>601</v>
      </c>
      <c r="H238" s="749">
        <v>215479</v>
      </c>
      <c r="I238" s="749">
        <v>215479</v>
      </c>
      <c r="J238" s="749" t="s">
        <v>1006</v>
      </c>
      <c r="K238" s="749" t="s">
        <v>1007</v>
      </c>
      <c r="L238" s="752">
        <v>79.754999999999995</v>
      </c>
      <c r="M238" s="752">
        <v>2</v>
      </c>
      <c r="N238" s="753">
        <v>159.51</v>
      </c>
    </row>
    <row r="239" spans="1:14" ht="14.4" customHeight="1" x14ac:dyDescent="0.3">
      <c r="A239" s="747" t="s">
        <v>554</v>
      </c>
      <c r="B239" s="748" t="s">
        <v>555</v>
      </c>
      <c r="C239" s="749" t="s">
        <v>570</v>
      </c>
      <c r="D239" s="750" t="s">
        <v>571</v>
      </c>
      <c r="E239" s="751">
        <v>50113001</v>
      </c>
      <c r="F239" s="750" t="s">
        <v>600</v>
      </c>
      <c r="G239" s="749" t="s">
        <v>604</v>
      </c>
      <c r="H239" s="749">
        <v>102537</v>
      </c>
      <c r="I239" s="749">
        <v>2537</v>
      </c>
      <c r="J239" s="749" t="s">
        <v>741</v>
      </c>
      <c r="K239" s="749" t="s">
        <v>742</v>
      </c>
      <c r="L239" s="752">
        <v>38.35</v>
      </c>
      <c r="M239" s="752">
        <v>1</v>
      </c>
      <c r="N239" s="753">
        <v>38.35</v>
      </c>
    </row>
    <row r="240" spans="1:14" ht="14.4" customHeight="1" x14ac:dyDescent="0.3">
      <c r="A240" s="747" t="s">
        <v>554</v>
      </c>
      <c r="B240" s="748" t="s">
        <v>555</v>
      </c>
      <c r="C240" s="749" t="s">
        <v>570</v>
      </c>
      <c r="D240" s="750" t="s">
        <v>571</v>
      </c>
      <c r="E240" s="751">
        <v>50113001</v>
      </c>
      <c r="F240" s="750" t="s">
        <v>600</v>
      </c>
      <c r="G240" s="749" t="s">
        <v>604</v>
      </c>
      <c r="H240" s="749">
        <v>125366</v>
      </c>
      <c r="I240" s="749">
        <v>25366</v>
      </c>
      <c r="J240" s="749" t="s">
        <v>745</v>
      </c>
      <c r="K240" s="749" t="s">
        <v>746</v>
      </c>
      <c r="L240" s="752">
        <v>151.03</v>
      </c>
      <c r="M240" s="752">
        <v>1</v>
      </c>
      <c r="N240" s="753">
        <v>151.03</v>
      </c>
    </row>
    <row r="241" spans="1:14" ht="14.4" customHeight="1" x14ac:dyDescent="0.3">
      <c r="A241" s="747" t="s">
        <v>554</v>
      </c>
      <c r="B241" s="748" t="s">
        <v>555</v>
      </c>
      <c r="C241" s="749" t="s">
        <v>570</v>
      </c>
      <c r="D241" s="750" t="s">
        <v>571</v>
      </c>
      <c r="E241" s="751">
        <v>50113001</v>
      </c>
      <c r="F241" s="750" t="s">
        <v>600</v>
      </c>
      <c r="G241" s="749" t="s">
        <v>604</v>
      </c>
      <c r="H241" s="749">
        <v>215606</v>
      </c>
      <c r="I241" s="749">
        <v>215606</v>
      </c>
      <c r="J241" s="749" t="s">
        <v>745</v>
      </c>
      <c r="K241" s="749" t="s">
        <v>746</v>
      </c>
      <c r="L241" s="752">
        <v>71.91</v>
      </c>
      <c r="M241" s="752">
        <v>2</v>
      </c>
      <c r="N241" s="753">
        <v>143.82</v>
      </c>
    </row>
    <row r="242" spans="1:14" ht="14.4" customHeight="1" x14ac:dyDescent="0.3">
      <c r="A242" s="747" t="s">
        <v>554</v>
      </c>
      <c r="B242" s="748" t="s">
        <v>555</v>
      </c>
      <c r="C242" s="749" t="s">
        <v>570</v>
      </c>
      <c r="D242" s="750" t="s">
        <v>571</v>
      </c>
      <c r="E242" s="751">
        <v>50113001</v>
      </c>
      <c r="F242" s="750" t="s">
        <v>600</v>
      </c>
      <c r="G242" s="749" t="s">
        <v>604</v>
      </c>
      <c r="H242" s="749">
        <v>175428</v>
      </c>
      <c r="I242" s="749">
        <v>75428</v>
      </c>
      <c r="J242" s="749" t="s">
        <v>758</v>
      </c>
      <c r="K242" s="749" t="s">
        <v>759</v>
      </c>
      <c r="L242" s="752">
        <v>66.34999999999998</v>
      </c>
      <c r="M242" s="752">
        <v>3</v>
      </c>
      <c r="N242" s="753">
        <v>199.04999999999993</v>
      </c>
    </row>
    <row r="243" spans="1:14" ht="14.4" customHeight="1" x14ac:dyDescent="0.3">
      <c r="A243" s="747" t="s">
        <v>554</v>
      </c>
      <c r="B243" s="748" t="s">
        <v>555</v>
      </c>
      <c r="C243" s="749" t="s">
        <v>570</v>
      </c>
      <c r="D243" s="750" t="s">
        <v>571</v>
      </c>
      <c r="E243" s="751">
        <v>50113001</v>
      </c>
      <c r="F243" s="750" t="s">
        <v>600</v>
      </c>
      <c r="G243" s="749" t="s">
        <v>604</v>
      </c>
      <c r="H243" s="749">
        <v>175433</v>
      </c>
      <c r="I243" s="749">
        <v>75433</v>
      </c>
      <c r="J243" s="749" t="s">
        <v>758</v>
      </c>
      <c r="K243" s="749" t="s">
        <v>760</v>
      </c>
      <c r="L243" s="752">
        <v>33.180000000000007</v>
      </c>
      <c r="M243" s="752">
        <v>2</v>
      </c>
      <c r="N243" s="753">
        <v>66.360000000000014</v>
      </c>
    </row>
    <row r="244" spans="1:14" ht="14.4" customHeight="1" x14ac:dyDescent="0.3">
      <c r="A244" s="747" t="s">
        <v>554</v>
      </c>
      <c r="B244" s="748" t="s">
        <v>555</v>
      </c>
      <c r="C244" s="749" t="s">
        <v>570</v>
      </c>
      <c r="D244" s="750" t="s">
        <v>571</v>
      </c>
      <c r="E244" s="751">
        <v>50113001</v>
      </c>
      <c r="F244" s="750" t="s">
        <v>600</v>
      </c>
      <c r="G244" s="749" t="s">
        <v>601</v>
      </c>
      <c r="H244" s="749">
        <v>848722</v>
      </c>
      <c r="I244" s="749">
        <v>151057</v>
      </c>
      <c r="J244" s="749" t="s">
        <v>786</v>
      </c>
      <c r="K244" s="749" t="s">
        <v>1008</v>
      </c>
      <c r="L244" s="752">
        <v>415.96999999999997</v>
      </c>
      <c r="M244" s="752">
        <v>3</v>
      </c>
      <c r="N244" s="753">
        <v>1247.9099999999999</v>
      </c>
    </row>
    <row r="245" spans="1:14" ht="14.4" customHeight="1" x14ac:dyDescent="0.3">
      <c r="A245" s="747" t="s">
        <v>554</v>
      </c>
      <c r="B245" s="748" t="s">
        <v>555</v>
      </c>
      <c r="C245" s="749" t="s">
        <v>570</v>
      </c>
      <c r="D245" s="750" t="s">
        <v>571</v>
      </c>
      <c r="E245" s="751">
        <v>50113001</v>
      </c>
      <c r="F245" s="750" t="s">
        <v>600</v>
      </c>
      <c r="G245" s="749" t="s">
        <v>601</v>
      </c>
      <c r="H245" s="749">
        <v>117121</v>
      </c>
      <c r="I245" s="749">
        <v>17121</v>
      </c>
      <c r="J245" s="749" t="s">
        <v>1009</v>
      </c>
      <c r="K245" s="749" t="s">
        <v>1010</v>
      </c>
      <c r="L245" s="752">
        <v>85.99</v>
      </c>
      <c r="M245" s="752">
        <v>1</v>
      </c>
      <c r="N245" s="753">
        <v>85.99</v>
      </c>
    </row>
    <row r="246" spans="1:14" ht="14.4" customHeight="1" x14ac:dyDescent="0.3">
      <c r="A246" s="747" t="s">
        <v>554</v>
      </c>
      <c r="B246" s="748" t="s">
        <v>555</v>
      </c>
      <c r="C246" s="749" t="s">
        <v>570</v>
      </c>
      <c r="D246" s="750" t="s">
        <v>571</v>
      </c>
      <c r="E246" s="751">
        <v>50113001</v>
      </c>
      <c r="F246" s="750" t="s">
        <v>600</v>
      </c>
      <c r="G246" s="749" t="s">
        <v>601</v>
      </c>
      <c r="H246" s="749">
        <v>207098</v>
      </c>
      <c r="I246" s="749">
        <v>207098</v>
      </c>
      <c r="J246" s="749" t="s">
        <v>796</v>
      </c>
      <c r="K246" s="749" t="s">
        <v>797</v>
      </c>
      <c r="L246" s="752">
        <v>138</v>
      </c>
      <c r="M246" s="752">
        <v>1</v>
      </c>
      <c r="N246" s="753">
        <v>138</v>
      </c>
    </row>
    <row r="247" spans="1:14" ht="14.4" customHeight="1" x14ac:dyDescent="0.3">
      <c r="A247" s="747" t="s">
        <v>554</v>
      </c>
      <c r="B247" s="748" t="s">
        <v>555</v>
      </c>
      <c r="C247" s="749" t="s">
        <v>570</v>
      </c>
      <c r="D247" s="750" t="s">
        <v>571</v>
      </c>
      <c r="E247" s="751">
        <v>50113001</v>
      </c>
      <c r="F247" s="750" t="s">
        <v>600</v>
      </c>
      <c r="G247" s="749" t="s">
        <v>604</v>
      </c>
      <c r="H247" s="749">
        <v>218886</v>
      </c>
      <c r="I247" s="749">
        <v>218886</v>
      </c>
      <c r="J247" s="749" t="s">
        <v>1011</v>
      </c>
      <c r="K247" s="749" t="s">
        <v>1012</v>
      </c>
      <c r="L247" s="752">
        <v>79.880000000000081</v>
      </c>
      <c r="M247" s="752">
        <v>1</v>
      </c>
      <c r="N247" s="753">
        <v>79.880000000000081</v>
      </c>
    </row>
    <row r="248" spans="1:14" ht="14.4" customHeight="1" x14ac:dyDescent="0.3">
      <c r="A248" s="747" t="s">
        <v>554</v>
      </c>
      <c r="B248" s="748" t="s">
        <v>555</v>
      </c>
      <c r="C248" s="749" t="s">
        <v>570</v>
      </c>
      <c r="D248" s="750" t="s">
        <v>571</v>
      </c>
      <c r="E248" s="751">
        <v>50113001</v>
      </c>
      <c r="F248" s="750" t="s">
        <v>600</v>
      </c>
      <c r="G248" s="749" t="s">
        <v>604</v>
      </c>
      <c r="H248" s="749">
        <v>102481</v>
      </c>
      <c r="I248" s="749">
        <v>2481</v>
      </c>
      <c r="J248" s="749" t="s">
        <v>1013</v>
      </c>
      <c r="K248" s="749" t="s">
        <v>1014</v>
      </c>
      <c r="L248" s="752">
        <v>123.99000000000001</v>
      </c>
      <c r="M248" s="752">
        <v>2</v>
      </c>
      <c r="N248" s="753">
        <v>247.98000000000002</v>
      </c>
    </row>
    <row r="249" spans="1:14" ht="14.4" customHeight="1" x14ac:dyDescent="0.3">
      <c r="A249" s="747" t="s">
        <v>554</v>
      </c>
      <c r="B249" s="748" t="s">
        <v>555</v>
      </c>
      <c r="C249" s="749" t="s">
        <v>570</v>
      </c>
      <c r="D249" s="750" t="s">
        <v>571</v>
      </c>
      <c r="E249" s="751">
        <v>50113001</v>
      </c>
      <c r="F249" s="750" t="s">
        <v>600</v>
      </c>
      <c r="G249" s="749" t="s">
        <v>601</v>
      </c>
      <c r="H249" s="749">
        <v>149909</v>
      </c>
      <c r="I249" s="749">
        <v>49909</v>
      </c>
      <c r="J249" s="749" t="s">
        <v>1015</v>
      </c>
      <c r="K249" s="749" t="s">
        <v>1002</v>
      </c>
      <c r="L249" s="752">
        <v>27.929999999999996</v>
      </c>
      <c r="M249" s="752">
        <v>1</v>
      </c>
      <c r="N249" s="753">
        <v>27.929999999999996</v>
      </c>
    </row>
    <row r="250" spans="1:14" ht="14.4" customHeight="1" x14ac:dyDescent="0.3">
      <c r="A250" s="747" t="s">
        <v>554</v>
      </c>
      <c r="B250" s="748" t="s">
        <v>555</v>
      </c>
      <c r="C250" s="749" t="s">
        <v>570</v>
      </c>
      <c r="D250" s="750" t="s">
        <v>571</v>
      </c>
      <c r="E250" s="751">
        <v>50113001</v>
      </c>
      <c r="F250" s="750" t="s">
        <v>600</v>
      </c>
      <c r="G250" s="749" t="s">
        <v>601</v>
      </c>
      <c r="H250" s="749">
        <v>201290</v>
      </c>
      <c r="I250" s="749">
        <v>201290</v>
      </c>
      <c r="J250" s="749" t="s">
        <v>1016</v>
      </c>
      <c r="K250" s="749" t="s">
        <v>677</v>
      </c>
      <c r="L250" s="752">
        <v>43.420000000000016</v>
      </c>
      <c r="M250" s="752">
        <v>6</v>
      </c>
      <c r="N250" s="753">
        <v>260.5200000000001</v>
      </c>
    </row>
    <row r="251" spans="1:14" ht="14.4" customHeight="1" x14ac:dyDescent="0.3">
      <c r="A251" s="747" t="s">
        <v>554</v>
      </c>
      <c r="B251" s="748" t="s">
        <v>555</v>
      </c>
      <c r="C251" s="749" t="s">
        <v>570</v>
      </c>
      <c r="D251" s="750" t="s">
        <v>571</v>
      </c>
      <c r="E251" s="751">
        <v>50113001</v>
      </c>
      <c r="F251" s="750" t="s">
        <v>600</v>
      </c>
      <c r="G251" s="749" t="s">
        <v>604</v>
      </c>
      <c r="H251" s="749">
        <v>850459</v>
      </c>
      <c r="I251" s="749">
        <v>127760</v>
      </c>
      <c r="J251" s="749" t="s">
        <v>808</v>
      </c>
      <c r="K251" s="749" t="s">
        <v>809</v>
      </c>
      <c r="L251" s="752">
        <v>59.853333333333353</v>
      </c>
      <c r="M251" s="752">
        <v>6</v>
      </c>
      <c r="N251" s="753">
        <v>359.12000000000012</v>
      </c>
    </row>
    <row r="252" spans="1:14" ht="14.4" customHeight="1" x14ac:dyDescent="0.3">
      <c r="A252" s="747" t="s">
        <v>554</v>
      </c>
      <c r="B252" s="748" t="s">
        <v>555</v>
      </c>
      <c r="C252" s="749" t="s">
        <v>570</v>
      </c>
      <c r="D252" s="750" t="s">
        <v>571</v>
      </c>
      <c r="E252" s="751">
        <v>50113001</v>
      </c>
      <c r="F252" s="750" t="s">
        <v>600</v>
      </c>
      <c r="G252" s="749" t="s">
        <v>604</v>
      </c>
      <c r="H252" s="749">
        <v>147271</v>
      </c>
      <c r="I252" s="749">
        <v>47271</v>
      </c>
      <c r="J252" s="749" t="s">
        <v>1017</v>
      </c>
      <c r="K252" s="749" t="s">
        <v>940</v>
      </c>
      <c r="L252" s="752">
        <v>92.63</v>
      </c>
      <c r="M252" s="752">
        <v>1</v>
      </c>
      <c r="N252" s="753">
        <v>92.63</v>
      </c>
    </row>
    <row r="253" spans="1:14" ht="14.4" customHeight="1" x14ac:dyDescent="0.3">
      <c r="A253" s="747" t="s">
        <v>554</v>
      </c>
      <c r="B253" s="748" t="s">
        <v>555</v>
      </c>
      <c r="C253" s="749" t="s">
        <v>570</v>
      </c>
      <c r="D253" s="750" t="s">
        <v>571</v>
      </c>
      <c r="E253" s="751">
        <v>50113001</v>
      </c>
      <c r="F253" s="750" t="s">
        <v>600</v>
      </c>
      <c r="G253" s="749" t="s">
        <v>604</v>
      </c>
      <c r="H253" s="749">
        <v>157525</v>
      </c>
      <c r="I253" s="749">
        <v>57525</v>
      </c>
      <c r="J253" s="749" t="s">
        <v>1018</v>
      </c>
      <c r="K253" s="749" t="s">
        <v>1019</v>
      </c>
      <c r="L253" s="752">
        <v>97.530000000000044</v>
      </c>
      <c r="M253" s="752">
        <v>2</v>
      </c>
      <c r="N253" s="753">
        <v>195.06000000000009</v>
      </c>
    </row>
    <row r="254" spans="1:14" ht="14.4" customHeight="1" x14ac:dyDescent="0.3">
      <c r="A254" s="747" t="s">
        <v>554</v>
      </c>
      <c r="B254" s="748" t="s">
        <v>555</v>
      </c>
      <c r="C254" s="749" t="s">
        <v>570</v>
      </c>
      <c r="D254" s="750" t="s">
        <v>571</v>
      </c>
      <c r="E254" s="751">
        <v>50113001</v>
      </c>
      <c r="F254" s="750" t="s">
        <v>600</v>
      </c>
      <c r="G254" s="749" t="s">
        <v>601</v>
      </c>
      <c r="H254" s="749">
        <v>186656</v>
      </c>
      <c r="I254" s="749">
        <v>86656</v>
      </c>
      <c r="J254" s="749" t="s">
        <v>1020</v>
      </c>
      <c r="K254" s="749" t="s">
        <v>1021</v>
      </c>
      <c r="L254" s="752">
        <v>29.339999999999996</v>
      </c>
      <c r="M254" s="752">
        <v>1</v>
      </c>
      <c r="N254" s="753">
        <v>29.339999999999996</v>
      </c>
    </row>
    <row r="255" spans="1:14" ht="14.4" customHeight="1" x14ac:dyDescent="0.3">
      <c r="A255" s="747" t="s">
        <v>554</v>
      </c>
      <c r="B255" s="748" t="s">
        <v>555</v>
      </c>
      <c r="C255" s="749" t="s">
        <v>570</v>
      </c>
      <c r="D255" s="750" t="s">
        <v>571</v>
      </c>
      <c r="E255" s="751">
        <v>50113001</v>
      </c>
      <c r="F255" s="750" t="s">
        <v>600</v>
      </c>
      <c r="G255" s="749" t="s">
        <v>601</v>
      </c>
      <c r="H255" s="749">
        <v>155823</v>
      </c>
      <c r="I255" s="749">
        <v>55823</v>
      </c>
      <c r="J255" s="749" t="s">
        <v>822</v>
      </c>
      <c r="K255" s="749" t="s">
        <v>823</v>
      </c>
      <c r="L255" s="752">
        <v>33.469999999999992</v>
      </c>
      <c r="M255" s="752">
        <v>3</v>
      </c>
      <c r="N255" s="753">
        <v>100.40999999999997</v>
      </c>
    </row>
    <row r="256" spans="1:14" ht="14.4" customHeight="1" x14ac:dyDescent="0.3">
      <c r="A256" s="747" t="s">
        <v>554</v>
      </c>
      <c r="B256" s="748" t="s">
        <v>555</v>
      </c>
      <c r="C256" s="749" t="s">
        <v>570</v>
      </c>
      <c r="D256" s="750" t="s">
        <v>571</v>
      </c>
      <c r="E256" s="751">
        <v>50113001</v>
      </c>
      <c r="F256" s="750" t="s">
        <v>600</v>
      </c>
      <c r="G256" s="749" t="s">
        <v>604</v>
      </c>
      <c r="H256" s="749">
        <v>101940</v>
      </c>
      <c r="I256" s="749">
        <v>1940</v>
      </c>
      <c r="J256" s="749" t="s">
        <v>829</v>
      </c>
      <c r="K256" s="749" t="s">
        <v>830</v>
      </c>
      <c r="L256" s="752">
        <v>34.85</v>
      </c>
      <c r="M256" s="752">
        <v>3</v>
      </c>
      <c r="N256" s="753">
        <v>104.55</v>
      </c>
    </row>
    <row r="257" spans="1:14" ht="14.4" customHeight="1" x14ac:dyDescent="0.3">
      <c r="A257" s="747" t="s">
        <v>554</v>
      </c>
      <c r="B257" s="748" t="s">
        <v>555</v>
      </c>
      <c r="C257" s="749" t="s">
        <v>570</v>
      </c>
      <c r="D257" s="750" t="s">
        <v>571</v>
      </c>
      <c r="E257" s="751">
        <v>50113001</v>
      </c>
      <c r="F257" s="750" t="s">
        <v>600</v>
      </c>
      <c r="G257" s="749" t="s">
        <v>556</v>
      </c>
      <c r="H257" s="749">
        <v>211488</v>
      </c>
      <c r="I257" s="749">
        <v>211488</v>
      </c>
      <c r="J257" s="749" t="s">
        <v>1022</v>
      </c>
      <c r="K257" s="749" t="s">
        <v>1023</v>
      </c>
      <c r="L257" s="752">
        <v>219.48500000000001</v>
      </c>
      <c r="M257" s="752">
        <v>2</v>
      </c>
      <c r="N257" s="753">
        <v>438.97</v>
      </c>
    </row>
    <row r="258" spans="1:14" ht="14.4" customHeight="1" x14ac:dyDescent="0.3">
      <c r="A258" s="747" t="s">
        <v>554</v>
      </c>
      <c r="B258" s="748" t="s">
        <v>555</v>
      </c>
      <c r="C258" s="749" t="s">
        <v>570</v>
      </c>
      <c r="D258" s="750" t="s">
        <v>571</v>
      </c>
      <c r="E258" s="751">
        <v>50113001</v>
      </c>
      <c r="F258" s="750" t="s">
        <v>600</v>
      </c>
      <c r="G258" s="749" t="s">
        <v>601</v>
      </c>
      <c r="H258" s="749">
        <v>210570</v>
      </c>
      <c r="I258" s="749">
        <v>210570</v>
      </c>
      <c r="J258" s="749" t="s">
        <v>835</v>
      </c>
      <c r="K258" s="749" t="s">
        <v>836</v>
      </c>
      <c r="L258" s="752">
        <v>2031.5000000000014</v>
      </c>
      <c r="M258" s="752">
        <v>1</v>
      </c>
      <c r="N258" s="753">
        <v>2031.5000000000014</v>
      </c>
    </row>
    <row r="259" spans="1:14" ht="14.4" customHeight="1" x14ac:dyDescent="0.3">
      <c r="A259" s="747" t="s">
        <v>554</v>
      </c>
      <c r="B259" s="748" t="s">
        <v>555</v>
      </c>
      <c r="C259" s="749" t="s">
        <v>570</v>
      </c>
      <c r="D259" s="750" t="s">
        <v>571</v>
      </c>
      <c r="E259" s="751">
        <v>50113001</v>
      </c>
      <c r="F259" s="750" t="s">
        <v>600</v>
      </c>
      <c r="G259" s="749" t="s">
        <v>601</v>
      </c>
      <c r="H259" s="749">
        <v>398010</v>
      </c>
      <c r="I259" s="749">
        <v>210546</v>
      </c>
      <c r="J259" s="749" t="s">
        <v>835</v>
      </c>
      <c r="K259" s="749" t="s">
        <v>1024</v>
      </c>
      <c r="L259" s="752">
        <v>1043.9799999999996</v>
      </c>
      <c r="M259" s="752">
        <v>2</v>
      </c>
      <c r="N259" s="753">
        <v>2087.9599999999991</v>
      </c>
    </row>
    <row r="260" spans="1:14" ht="14.4" customHeight="1" x14ac:dyDescent="0.3">
      <c r="A260" s="747" t="s">
        <v>554</v>
      </c>
      <c r="B260" s="748" t="s">
        <v>555</v>
      </c>
      <c r="C260" s="749" t="s">
        <v>570</v>
      </c>
      <c r="D260" s="750" t="s">
        <v>571</v>
      </c>
      <c r="E260" s="751">
        <v>50113001</v>
      </c>
      <c r="F260" s="750" t="s">
        <v>600</v>
      </c>
      <c r="G260" s="749" t="s">
        <v>601</v>
      </c>
      <c r="H260" s="749">
        <v>849831</v>
      </c>
      <c r="I260" s="749">
        <v>162008</v>
      </c>
      <c r="J260" s="749" t="s">
        <v>1025</v>
      </c>
      <c r="K260" s="749" t="s">
        <v>799</v>
      </c>
      <c r="L260" s="752">
        <v>170.85</v>
      </c>
      <c r="M260" s="752">
        <v>1</v>
      </c>
      <c r="N260" s="753">
        <v>170.85</v>
      </c>
    </row>
    <row r="261" spans="1:14" ht="14.4" customHeight="1" x14ac:dyDescent="0.3">
      <c r="A261" s="747" t="s">
        <v>554</v>
      </c>
      <c r="B261" s="748" t="s">
        <v>555</v>
      </c>
      <c r="C261" s="749" t="s">
        <v>570</v>
      </c>
      <c r="D261" s="750" t="s">
        <v>571</v>
      </c>
      <c r="E261" s="751">
        <v>50113001</v>
      </c>
      <c r="F261" s="750" t="s">
        <v>600</v>
      </c>
      <c r="G261" s="749" t="s">
        <v>601</v>
      </c>
      <c r="H261" s="749">
        <v>11149</v>
      </c>
      <c r="I261" s="749">
        <v>11149</v>
      </c>
      <c r="J261" s="749" t="s">
        <v>1026</v>
      </c>
      <c r="K261" s="749" t="s">
        <v>1027</v>
      </c>
      <c r="L261" s="752">
        <v>168.38000000000002</v>
      </c>
      <c r="M261" s="752">
        <v>1</v>
      </c>
      <c r="N261" s="753">
        <v>168.38000000000002</v>
      </c>
    </row>
    <row r="262" spans="1:14" ht="14.4" customHeight="1" x14ac:dyDescent="0.3">
      <c r="A262" s="747" t="s">
        <v>554</v>
      </c>
      <c r="B262" s="748" t="s">
        <v>555</v>
      </c>
      <c r="C262" s="749" t="s">
        <v>570</v>
      </c>
      <c r="D262" s="750" t="s">
        <v>571</v>
      </c>
      <c r="E262" s="751">
        <v>50113001</v>
      </c>
      <c r="F262" s="750" t="s">
        <v>600</v>
      </c>
      <c r="G262" s="749" t="s">
        <v>601</v>
      </c>
      <c r="H262" s="749">
        <v>111468</v>
      </c>
      <c r="I262" s="749">
        <v>11468</v>
      </c>
      <c r="J262" s="749" t="s">
        <v>839</v>
      </c>
      <c r="K262" s="749" t="s">
        <v>1028</v>
      </c>
      <c r="L262" s="752">
        <v>97.81</v>
      </c>
      <c r="M262" s="752">
        <v>3</v>
      </c>
      <c r="N262" s="753">
        <v>293.43</v>
      </c>
    </row>
    <row r="263" spans="1:14" ht="14.4" customHeight="1" x14ac:dyDescent="0.3">
      <c r="A263" s="747" t="s">
        <v>554</v>
      </c>
      <c r="B263" s="748" t="s">
        <v>555</v>
      </c>
      <c r="C263" s="749" t="s">
        <v>570</v>
      </c>
      <c r="D263" s="750" t="s">
        <v>571</v>
      </c>
      <c r="E263" s="751">
        <v>50113001</v>
      </c>
      <c r="F263" s="750" t="s">
        <v>600</v>
      </c>
      <c r="G263" s="749" t="s">
        <v>601</v>
      </c>
      <c r="H263" s="749">
        <v>154432</v>
      </c>
      <c r="I263" s="749">
        <v>54432</v>
      </c>
      <c r="J263" s="749" t="s">
        <v>839</v>
      </c>
      <c r="K263" s="749" t="s">
        <v>840</v>
      </c>
      <c r="L263" s="752">
        <v>62.04</v>
      </c>
      <c r="M263" s="752">
        <v>2</v>
      </c>
      <c r="N263" s="753">
        <v>124.08</v>
      </c>
    </row>
    <row r="264" spans="1:14" ht="14.4" customHeight="1" x14ac:dyDescent="0.3">
      <c r="A264" s="747" t="s">
        <v>554</v>
      </c>
      <c r="B264" s="748" t="s">
        <v>555</v>
      </c>
      <c r="C264" s="749" t="s">
        <v>570</v>
      </c>
      <c r="D264" s="750" t="s">
        <v>571</v>
      </c>
      <c r="E264" s="751">
        <v>50113001</v>
      </c>
      <c r="F264" s="750" t="s">
        <v>600</v>
      </c>
      <c r="G264" s="749" t="s">
        <v>604</v>
      </c>
      <c r="H264" s="749">
        <v>172476</v>
      </c>
      <c r="I264" s="749">
        <v>172476</v>
      </c>
      <c r="J264" s="749" t="s">
        <v>841</v>
      </c>
      <c r="K264" s="749" t="s">
        <v>842</v>
      </c>
      <c r="L264" s="752">
        <v>40.24</v>
      </c>
      <c r="M264" s="752">
        <v>6</v>
      </c>
      <c r="N264" s="753">
        <v>241.44</v>
      </c>
    </row>
    <row r="265" spans="1:14" ht="14.4" customHeight="1" x14ac:dyDescent="0.3">
      <c r="A265" s="747" t="s">
        <v>554</v>
      </c>
      <c r="B265" s="748" t="s">
        <v>555</v>
      </c>
      <c r="C265" s="749" t="s">
        <v>570</v>
      </c>
      <c r="D265" s="750" t="s">
        <v>571</v>
      </c>
      <c r="E265" s="751">
        <v>50113001</v>
      </c>
      <c r="F265" s="750" t="s">
        <v>600</v>
      </c>
      <c r="G265" s="749" t="s">
        <v>604</v>
      </c>
      <c r="H265" s="749">
        <v>104207</v>
      </c>
      <c r="I265" s="749">
        <v>4207</v>
      </c>
      <c r="J265" s="749" t="s">
        <v>1029</v>
      </c>
      <c r="K265" s="749" t="s">
        <v>1030</v>
      </c>
      <c r="L265" s="752">
        <v>39.79999999999999</v>
      </c>
      <c r="M265" s="752">
        <v>2</v>
      </c>
      <c r="N265" s="753">
        <v>79.59999999999998</v>
      </c>
    </row>
    <row r="266" spans="1:14" ht="14.4" customHeight="1" x14ac:dyDescent="0.3">
      <c r="A266" s="747" t="s">
        <v>554</v>
      </c>
      <c r="B266" s="748" t="s">
        <v>555</v>
      </c>
      <c r="C266" s="749" t="s">
        <v>570</v>
      </c>
      <c r="D266" s="750" t="s">
        <v>571</v>
      </c>
      <c r="E266" s="751">
        <v>50113001</v>
      </c>
      <c r="F266" s="750" t="s">
        <v>600</v>
      </c>
      <c r="G266" s="749" t="s">
        <v>604</v>
      </c>
      <c r="H266" s="749">
        <v>177047</v>
      </c>
      <c r="I266" s="749">
        <v>77047</v>
      </c>
      <c r="J266" s="749" t="s">
        <v>843</v>
      </c>
      <c r="K266" s="749" t="s">
        <v>844</v>
      </c>
      <c r="L266" s="752">
        <v>117.96857142857142</v>
      </c>
      <c r="M266" s="752">
        <v>7</v>
      </c>
      <c r="N266" s="753">
        <v>825.78</v>
      </c>
    </row>
    <row r="267" spans="1:14" ht="14.4" customHeight="1" x14ac:dyDescent="0.3">
      <c r="A267" s="747" t="s">
        <v>554</v>
      </c>
      <c r="B267" s="748" t="s">
        <v>555</v>
      </c>
      <c r="C267" s="749" t="s">
        <v>570</v>
      </c>
      <c r="D267" s="750" t="s">
        <v>571</v>
      </c>
      <c r="E267" s="751">
        <v>50113001</v>
      </c>
      <c r="F267" s="750" t="s">
        <v>600</v>
      </c>
      <c r="G267" s="749" t="s">
        <v>601</v>
      </c>
      <c r="H267" s="749">
        <v>142865</v>
      </c>
      <c r="I267" s="749">
        <v>142865</v>
      </c>
      <c r="J267" s="749" t="s">
        <v>851</v>
      </c>
      <c r="K267" s="749" t="s">
        <v>852</v>
      </c>
      <c r="L267" s="752">
        <v>47.211999999999996</v>
      </c>
      <c r="M267" s="752">
        <v>15</v>
      </c>
      <c r="N267" s="753">
        <v>708.18</v>
      </c>
    </row>
    <row r="268" spans="1:14" ht="14.4" customHeight="1" x14ac:dyDescent="0.3">
      <c r="A268" s="747" t="s">
        <v>554</v>
      </c>
      <c r="B268" s="748" t="s">
        <v>555</v>
      </c>
      <c r="C268" s="749" t="s">
        <v>570</v>
      </c>
      <c r="D268" s="750" t="s">
        <v>571</v>
      </c>
      <c r="E268" s="751">
        <v>50113001</v>
      </c>
      <c r="F268" s="750" t="s">
        <v>600</v>
      </c>
      <c r="G268" s="749" t="s">
        <v>601</v>
      </c>
      <c r="H268" s="749">
        <v>197231</v>
      </c>
      <c r="I268" s="749">
        <v>197231</v>
      </c>
      <c r="J268" s="749" t="s">
        <v>861</v>
      </c>
      <c r="K268" s="749" t="s">
        <v>860</v>
      </c>
      <c r="L268" s="752">
        <v>254.13000000000005</v>
      </c>
      <c r="M268" s="752">
        <v>1</v>
      </c>
      <c r="N268" s="753">
        <v>254.13000000000005</v>
      </c>
    </row>
    <row r="269" spans="1:14" ht="14.4" customHeight="1" x14ac:dyDescent="0.3">
      <c r="A269" s="747" t="s">
        <v>554</v>
      </c>
      <c r="B269" s="748" t="s">
        <v>555</v>
      </c>
      <c r="C269" s="749" t="s">
        <v>570</v>
      </c>
      <c r="D269" s="750" t="s">
        <v>571</v>
      </c>
      <c r="E269" s="751">
        <v>50113001</v>
      </c>
      <c r="F269" s="750" t="s">
        <v>600</v>
      </c>
      <c r="G269" s="749" t="s">
        <v>604</v>
      </c>
      <c r="H269" s="749">
        <v>114957</v>
      </c>
      <c r="I269" s="749">
        <v>14957</v>
      </c>
      <c r="J269" s="749" t="s">
        <v>864</v>
      </c>
      <c r="K269" s="749" t="s">
        <v>865</v>
      </c>
      <c r="L269" s="752">
        <v>40.069999999999993</v>
      </c>
      <c r="M269" s="752">
        <v>4</v>
      </c>
      <c r="N269" s="753">
        <v>160.27999999999997</v>
      </c>
    </row>
    <row r="270" spans="1:14" ht="14.4" customHeight="1" x14ac:dyDescent="0.3">
      <c r="A270" s="747" t="s">
        <v>554</v>
      </c>
      <c r="B270" s="748" t="s">
        <v>555</v>
      </c>
      <c r="C270" s="749" t="s">
        <v>570</v>
      </c>
      <c r="D270" s="750" t="s">
        <v>571</v>
      </c>
      <c r="E270" s="751">
        <v>50113001</v>
      </c>
      <c r="F270" s="750" t="s">
        <v>600</v>
      </c>
      <c r="G270" s="749" t="s">
        <v>604</v>
      </c>
      <c r="H270" s="749">
        <v>185256</v>
      </c>
      <c r="I270" s="749">
        <v>85256</v>
      </c>
      <c r="J270" s="749" t="s">
        <v>868</v>
      </c>
      <c r="K270" s="749" t="s">
        <v>869</v>
      </c>
      <c r="L270" s="752">
        <v>29.509999999999991</v>
      </c>
      <c r="M270" s="752">
        <v>1</v>
      </c>
      <c r="N270" s="753">
        <v>29.509999999999991</v>
      </c>
    </row>
    <row r="271" spans="1:14" ht="14.4" customHeight="1" x14ac:dyDescent="0.3">
      <c r="A271" s="747" t="s">
        <v>554</v>
      </c>
      <c r="B271" s="748" t="s">
        <v>555</v>
      </c>
      <c r="C271" s="749" t="s">
        <v>570</v>
      </c>
      <c r="D271" s="750" t="s">
        <v>571</v>
      </c>
      <c r="E271" s="751">
        <v>50113001</v>
      </c>
      <c r="F271" s="750" t="s">
        <v>600</v>
      </c>
      <c r="G271" s="749" t="s">
        <v>604</v>
      </c>
      <c r="H271" s="749">
        <v>845467</v>
      </c>
      <c r="I271" s="749">
        <v>114360</v>
      </c>
      <c r="J271" s="749" t="s">
        <v>870</v>
      </c>
      <c r="K271" s="749" t="s">
        <v>871</v>
      </c>
      <c r="L271" s="752">
        <v>68.319999999999979</v>
      </c>
      <c r="M271" s="752">
        <v>1</v>
      </c>
      <c r="N271" s="753">
        <v>68.319999999999979</v>
      </c>
    </row>
    <row r="272" spans="1:14" ht="14.4" customHeight="1" x14ac:dyDescent="0.3">
      <c r="A272" s="747" t="s">
        <v>554</v>
      </c>
      <c r="B272" s="748" t="s">
        <v>555</v>
      </c>
      <c r="C272" s="749" t="s">
        <v>570</v>
      </c>
      <c r="D272" s="750" t="s">
        <v>571</v>
      </c>
      <c r="E272" s="751">
        <v>50113001</v>
      </c>
      <c r="F272" s="750" t="s">
        <v>600</v>
      </c>
      <c r="G272" s="749" t="s">
        <v>556</v>
      </c>
      <c r="H272" s="749">
        <v>207050</v>
      </c>
      <c r="I272" s="749">
        <v>207050</v>
      </c>
      <c r="J272" s="749" t="s">
        <v>1031</v>
      </c>
      <c r="K272" s="749" t="s">
        <v>1032</v>
      </c>
      <c r="L272" s="752">
        <v>213.39</v>
      </c>
      <c r="M272" s="752">
        <v>1</v>
      </c>
      <c r="N272" s="753">
        <v>213.39</v>
      </c>
    </row>
    <row r="273" spans="1:14" ht="14.4" customHeight="1" x14ac:dyDescent="0.3">
      <c r="A273" s="747" t="s">
        <v>554</v>
      </c>
      <c r="B273" s="748" t="s">
        <v>555</v>
      </c>
      <c r="C273" s="749" t="s">
        <v>570</v>
      </c>
      <c r="D273" s="750" t="s">
        <v>571</v>
      </c>
      <c r="E273" s="751">
        <v>50113001</v>
      </c>
      <c r="F273" s="750" t="s">
        <v>600</v>
      </c>
      <c r="G273" s="749" t="s">
        <v>601</v>
      </c>
      <c r="H273" s="749">
        <v>145551</v>
      </c>
      <c r="I273" s="749">
        <v>145551</v>
      </c>
      <c r="J273" s="749" t="s">
        <v>874</v>
      </c>
      <c r="K273" s="749" t="s">
        <v>773</v>
      </c>
      <c r="L273" s="752">
        <v>68.700000000000031</v>
      </c>
      <c r="M273" s="752">
        <v>1</v>
      </c>
      <c r="N273" s="753">
        <v>68.700000000000031</v>
      </c>
    </row>
    <row r="274" spans="1:14" ht="14.4" customHeight="1" x14ac:dyDescent="0.3">
      <c r="A274" s="747" t="s">
        <v>554</v>
      </c>
      <c r="B274" s="748" t="s">
        <v>555</v>
      </c>
      <c r="C274" s="749" t="s">
        <v>570</v>
      </c>
      <c r="D274" s="750" t="s">
        <v>571</v>
      </c>
      <c r="E274" s="751">
        <v>50113001</v>
      </c>
      <c r="F274" s="750" t="s">
        <v>600</v>
      </c>
      <c r="G274" s="749" t="s">
        <v>604</v>
      </c>
      <c r="H274" s="749">
        <v>123876</v>
      </c>
      <c r="I274" s="749">
        <v>23876</v>
      </c>
      <c r="J274" s="749" t="s">
        <v>1033</v>
      </c>
      <c r="K274" s="749" t="s">
        <v>1034</v>
      </c>
      <c r="L274" s="752">
        <v>1887.6949999999995</v>
      </c>
      <c r="M274" s="752">
        <v>2</v>
      </c>
      <c r="N274" s="753">
        <v>3775.389999999999</v>
      </c>
    </row>
    <row r="275" spans="1:14" ht="14.4" customHeight="1" x14ac:dyDescent="0.3">
      <c r="A275" s="747" t="s">
        <v>554</v>
      </c>
      <c r="B275" s="748" t="s">
        <v>555</v>
      </c>
      <c r="C275" s="749" t="s">
        <v>570</v>
      </c>
      <c r="D275" s="750" t="s">
        <v>571</v>
      </c>
      <c r="E275" s="751">
        <v>50113001</v>
      </c>
      <c r="F275" s="750" t="s">
        <v>600</v>
      </c>
      <c r="G275" s="749" t="s">
        <v>604</v>
      </c>
      <c r="H275" s="749">
        <v>197973</v>
      </c>
      <c r="I275" s="749">
        <v>197973</v>
      </c>
      <c r="J275" s="749" t="s">
        <v>1035</v>
      </c>
      <c r="K275" s="749" t="s">
        <v>1036</v>
      </c>
      <c r="L275" s="752">
        <v>2471.58</v>
      </c>
      <c r="M275" s="752">
        <v>1</v>
      </c>
      <c r="N275" s="753">
        <v>2471.58</v>
      </c>
    </row>
    <row r="276" spans="1:14" ht="14.4" customHeight="1" x14ac:dyDescent="0.3">
      <c r="A276" s="747" t="s">
        <v>554</v>
      </c>
      <c r="B276" s="748" t="s">
        <v>555</v>
      </c>
      <c r="C276" s="749" t="s">
        <v>570</v>
      </c>
      <c r="D276" s="750" t="s">
        <v>571</v>
      </c>
      <c r="E276" s="751">
        <v>50113001</v>
      </c>
      <c r="F276" s="750" t="s">
        <v>600</v>
      </c>
      <c r="G276" s="749" t="s">
        <v>604</v>
      </c>
      <c r="H276" s="749">
        <v>148578</v>
      </c>
      <c r="I276" s="749">
        <v>48578</v>
      </c>
      <c r="J276" s="749" t="s">
        <v>898</v>
      </c>
      <c r="K276" s="749" t="s">
        <v>899</v>
      </c>
      <c r="L276" s="752">
        <v>54.98</v>
      </c>
      <c r="M276" s="752">
        <v>2</v>
      </c>
      <c r="N276" s="753">
        <v>109.96</v>
      </c>
    </row>
    <row r="277" spans="1:14" ht="14.4" customHeight="1" x14ac:dyDescent="0.3">
      <c r="A277" s="747" t="s">
        <v>554</v>
      </c>
      <c r="B277" s="748" t="s">
        <v>555</v>
      </c>
      <c r="C277" s="749" t="s">
        <v>570</v>
      </c>
      <c r="D277" s="750" t="s">
        <v>571</v>
      </c>
      <c r="E277" s="751">
        <v>50113001</v>
      </c>
      <c r="F277" s="750" t="s">
        <v>600</v>
      </c>
      <c r="G277" s="749" t="s">
        <v>604</v>
      </c>
      <c r="H277" s="749">
        <v>102429</v>
      </c>
      <c r="I277" s="749">
        <v>2429</v>
      </c>
      <c r="J277" s="749" t="s">
        <v>900</v>
      </c>
      <c r="K277" s="749" t="s">
        <v>668</v>
      </c>
      <c r="L277" s="752">
        <v>50.455000000000005</v>
      </c>
      <c r="M277" s="752">
        <v>4</v>
      </c>
      <c r="N277" s="753">
        <v>201.82000000000002</v>
      </c>
    </row>
    <row r="278" spans="1:14" ht="14.4" customHeight="1" x14ac:dyDescent="0.3">
      <c r="A278" s="747" t="s">
        <v>554</v>
      </c>
      <c r="B278" s="748" t="s">
        <v>555</v>
      </c>
      <c r="C278" s="749" t="s">
        <v>570</v>
      </c>
      <c r="D278" s="750" t="s">
        <v>571</v>
      </c>
      <c r="E278" s="751">
        <v>50113001</v>
      </c>
      <c r="F278" s="750" t="s">
        <v>600</v>
      </c>
      <c r="G278" s="749" t="s">
        <v>601</v>
      </c>
      <c r="H278" s="749">
        <v>190973</v>
      </c>
      <c r="I278" s="749">
        <v>190973</v>
      </c>
      <c r="J278" s="749" t="s">
        <v>1037</v>
      </c>
      <c r="K278" s="749" t="s">
        <v>799</v>
      </c>
      <c r="L278" s="752">
        <v>224.37</v>
      </c>
      <c r="M278" s="752">
        <v>1</v>
      </c>
      <c r="N278" s="753">
        <v>224.37</v>
      </c>
    </row>
    <row r="279" spans="1:14" ht="14.4" customHeight="1" x14ac:dyDescent="0.3">
      <c r="A279" s="747" t="s">
        <v>554</v>
      </c>
      <c r="B279" s="748" t="s">
        <v>555</v>
      </c>
      <c r="C279" s="749" t="s">
        <v>570</v>
      </c>
      <c r="D279" s="750" t="s">
        <v>571</v>
      </c>
      <c r="E279" s="751">
        <v>50113001</v>
      </c>
      <c r="F279" s="750" t="s">
        <v>600</v>
      </c>
      <c r="G279" s="749" t="s">
        <v>601</v>
      </c>
      <c r="H279" s="749">
        <v>156981</v>
      </c>
      <c r="I279" s="749">
        <v>56981</v>
      </c>
      <c r="J279" s="749" t="s">
        <v>1038</v>
      </c>
      <c r="K279" s="749" t="s">
        <v>997</v>
      </c>
      <c r="L279" s="752">
        <v>30.180000000000003</v>
      </c>
      <c r="M279" s="752">
        <v>1</v>
      </c>
      <c r="N279" s="753">
        <v>30.180000000000003</v>
      </c>
    </row>
    <row r="280" spans="1:14" ht="14.4" customHeight="1" x14ac:dyDescent="0.3">
      <c r="A280" s="747" t="s">
        <v>554</v>
      </c>
      <c r="B280" s="748" t="s">
        <v>555</v>
      </c>
      <c r="C280" s="749" t="s">
        <v>570</v>
      </c>
      <c r="D280" s="750" t="s">
        <v>571</v>
      </c>
      <c r="E280" s="751">
        <v>50113001</v>
      </c>
      <c r="F280" s="750" t="s">
        <v>600</v>
      </c>
      <c r="G280" s="749" t="s">
        <v>604</v>
      </c>
      <c r="H280" s="749">
        <v>146444</v>
      </c>
      <c r="I280" s="749">
        <v>46444</v>
      </c>
      <c r="J280" s="749" t="s">
        <v>906</v>
      </c>
      <c r="K280" s="749" t="s">
        <v>907</v>
      </c>
      <c r="L280" s="752">
        <v>349.87000000000012</v>
      </c>
      <c r="M280" s="752">
        <v>1</v>
      </c>
      <c r="N280" s="753">
        <v>349.87000000000012</v>
      </c>
    </row>
    <row r="281" spans="1:14" ht="14.4" customHeight="1" x14ac:dyDescent="0.3">
      <c r="A281" s="747" t="s">
        <v>554</v>
      </c>
      <c r="B281" s="748" t="s">
        <v>555</v>
      </c>
      <c r="C281" s="749" t="s">
        <v>570</v>
      </c>
      <c r="D281" s="750" t="s">
        <v>571</v>
      </c>
      <c r="E281" s="751">
        <v>50113001</v>
      </c>
      <c r="F281" s="750" t="s">
        <v>600</v>
      </c>
      <c r="G281" s="749" t="s">
        <v>604</v>
      </c>
      <c r="H281" s="749">
        <v>154094</v>
      </c>
      <c r="I281" s="749">
        <v>54094</v>
      </c>
      <c r="J281" s="749" t="s">
        <v>908</v>
      </c>
      <c r="K281" s="749" t="s">
        <v>909</v>
      </c>
      <c r="L281" s="752">
        <v>111.39000000000003</v>
      </c>
      <c r="M281" s="752">
        <v>1</v>
      </c>
      <c r="N281" s="753">
        <v>111.39000000000003</v>
      </c>
    </row>
    <row r="282" spans="1:14" ht="14.4" customHeight="1" x14ac:dyDescent="0.3">
      <c r="A282" s="747" t="s">
        <v>554</v>
      </c>
      <c r="B282" s="748" t="s">
        <v>555</v>
      </c>
      <c r="C282" s="749" t="s">
        <v>570</v>
      </c>
      <c r="D282" s="750" t="s">
        <v>571</v>
      </c>
      <c r="E282" s="751">
        <v>50113001</v>
      </c>
      <c r="F282" s="750" t="s">
        <v>600</v>
      </c>
      <c r="G282" s="749" t="s">
        <v>604</v>
      </c>
      <c r="H282" s="749">
        <v>188157</v>
      </c>
      <c r="I282" s="749">
        <v>188157</v>
      </c>
      <c r="J282" s="749" t="s">
        <v>1039</v>
      </c>
      <c r="K282" s="749" t="s">
        <v>1040</v>
      </c>
      <c r="L282" s="752">
        <v>109.20500000000001</v>
      </c>
      <c r="M282" s="752">
        <v>2</v>
      </c>
      <c r="N282" s="753">
        <v>218.41000000000003</v>
      </c>
    </row>
    <row r="283" spans="1:14" ht="14.4" customHeight="1" x14ac:dyDescent="0.3">
      <c r="A283" s="747" t="s">
        <v>554</v>
      </c>
      <c r="B283" s="748" t="s">
        <v>555</v>
      </c>
      <c r="C283" s="749" t="s">
        <v>570</v>
      </c>
      <c r="D283" s="750" t="s">
        <v>571</v>
      </c>
      <c r="E283" s="751">
        <v>50113001</v>
      </c>
      <c r="F283" s="750" t="s">
        <v>600</v>
      </c>
      <c r="G283" s="749" t="s">
        <v>604</v>
      </c>
      <c r="H283" s="749">
        <v>188165</v>
      </c>
      <c r="I283" s="749">
        <v>188165</v>
      </c>
      <c r="J283" s="749" t="s">
        <v>1041</v>
      </c>
      <c r="K283" s="749" t="s">
        <v>1042</v>
      </c>
      <c r="L283" s="752">
        <v>367.53000000000003</v>
      </c>
      <c r="M283" s="752">
        <v>3</v>
      </c>
      <c r="N283" s="753">
        <v>1102.5900000000001</v>
      </c>
    </row>
    <row r="284" spans="1:14" ht="14.4" customHeight="1" x14ac:dyDescent="0.3">
      <c r="A284" s="747" t="s">
        <v>554</v>
      </c>
      <c r="B284" s="748" t="s">
        <v>555</v>
      </c>
      <c r="C284" s="749" t="s">
        <v>570</v>
      </c>
      <c r="D284" s="750" t="s">
        <v>571</v>
      </c>
      <c r="E284" s="751">
        <v>50113001</v>
      </c>
      <c r="F284" s="750" t="s">
        <v>600</v>
      </c>
      <c r="G284" s="749" t="s">
        <v>601</v>
      </c>
      <c r="H284" s="749">
        <v>174730</v>
      </c>
      <c r="I284" s="749">
        <v>174730</v>
      </c>
      <c r="J284" s="749" t="s">
        <v>1043</v>
      </c>
      <c r="K284" s="749" t="s">
        <v>1044</v>
      </c>
      <c r="L284" s="752">
        <v>1962.02</v>
      </c>
      <c r="M284" s="752">
        <v>1</v>
      </c>
      <c r="N284" s="753">
        <v>1962.02</v>
      </c>
    </row>
    <row r="285" spans="1:14" ht="14.4" customHeight="1" x14ac:dyDescent="0.3">
      <c r="A285" s="747" t="s">
        <v>554</v>
      </c>
      <c r="B285" s="748" t="s">
        <v>555</v>
      </c>
      <c r="C285" s="749" t="s">
        <v>570</v>
      </c>
      <c r="D285" s="750" t="s">
        <v>571</v>
      </c>
      <c r="E285" s="751">
        <v>50113001</v>
      </c>
      <c r="F285" s="750" t="s">
        <v>600</v>
      </c>
      <c r="G285" s="749" t="s">
        <v>601</v>
      </c>
      <c r="H285" s="749">
        <v>174681</v>
      </c>
      <c r="I285" s="749">
        <v>174681</v>
      </c>
      <c r="J285" s="749" t="s">
        <v>1045</v>
      </c>
      <c r="K285" s="749" t="s">
        <v>1046</v>
      </c>
      <c r="L285" s="752">
        <v>219.44000000000005</v>
      </c>
      <c r="M285" s="752">
        <v>2</v>
      </c>
      <c r="N285" s="753">
        <v>438.88000000000011</v>
      </c>
    </row>
    <row r="286" spans="1:14" ht="14.4" customHeight="1" x14ac:dyDescent="0.3">
      <c r="A286" s="747" t="s">
        <v>554</v>
      </c>
      <c r="B286" s="748" t="s">
        <v>555</v>
      </c>
      <c r="C286" s="749" t="s">
        <v>570</v>
      </c>
      <c r="D286" s="750" t="s">
        <v>571</v>
      </c>
      <c r="E286" s="751">
        <v>50113001</v>
      </c>
      <c r="F286" s="750" t="s">
        <v>600</v>
      </c>
      <c r="G286" s="749" t="s">
        <v>601</v>
      </c>
      <c r="H286" s="749">
        <v>174700</v>
      </c>
      <c r="I286" s="749">
        <v>174700</v>
      </c>
      <c r="J286" s="749" t="s">
        <v>910</v>
      </c>
      <c r="K286" s="749" t="s">
        <v>911</v>
      </c>
      <c r="L286" s="752">
        <v>945.73000000000025</v>
      </c>
      <c r="M286" s="752">
        <v>1</v>
      </c>
      <c r="N286" s="753">
        <v>945.73000000000025</v>
      </c>
    </row>
    <row r="287" spans="1:14" ht="14.4" customHeight="1" x14ac:dyDescent="0.3">
      <c r="A287" s="747" t="s">
        <v>554</v>
      </c>
      <c r="B287" s="748" t="s">
        <v>555</v>
      </c>
      <c r="C287" s="749" t="s">
        <v>570</v>
      </c>
      <c r="D287" s="750" t="s">
        <v>571</v>
      </c>
      <c r="E287" s="751">
        <v>50113001</v>
      </c>
      <c r="F287" s="750" t="s">
        <v>600</v>
      </c>
      <c r="G287" s="749" t="s">
        <v>601</v>
      </c>
      <c r="H287" s="749">
        <v>150309</v>
      </c>
      <c r="I287" s="749">
        <v>50309</v>
      </c>
      <c r="J287" s="749" t="s">
        <v>914</v>
      </c>
      <c r="K287" s="749" t="s">
        <v>773</v>
      </c>
      <c r="L287" s="752">
        <v>34.690000000000005</v>
      </c>
      <c r="M287" s="752">
        <v>1</v>
      </c>
      <c r="N287" s="753">
        <v>34.690000000000005</v>
      </c>
    </row>
    <row r="288" spans="1:14" ht="14.4" customHeight="1" x14ac:dyDescent="0.3">
      <c r="A288" s="747" t="s">
        <v>554</v>
      </c>
      <c r="B288" s="748" t="s">
        <v>555</v>
      </c>
      <c r="C288" s="749" t="s">
        <v>570</v>
      </c>
      <c r="D288" s="750" t="s">
        <v>571</v>
      </c>
      <c r="E288" s="751">
        <v>50113001</v>
      </c>
      <c r="F288" s="750" t="s">
        <v>600</v>
      </c>
      <c r="G288" s="749" t="s">
        <v>601</v>
      </c>
      <c r="H288" s="749">
        <v>150311</v>
      </c>
      <c r="I288" s="749">
        <v>50311</v>
      </c>
      <c r="J288" s="749" t="s">
        <v>914</v>
      </c>
      <c r="K288" s="749" t="s">
        <v>1047</v>
      </c>
      <c r="L288" s="752">
        <v>104.06000000000003</v>
      </c>
      <c r="M288" s="752">
        <v>2</v>
      </c>
      <c r="N288" s="753">
        <v>208.12000000000006</v>
      </c>
    </row>
    <row r="289" spans="1:14" ht="14.4" customHeight="1" x14ac:dyDescent="0.3">
      <c r="A289" s="747" t="s">
        <v>554</v>
      </c>
      <c r="B289" s="748" t="s">
        <v>555</v>
      </c>
      <c r="C289" s="749" t="s">
        <v>570</v>
      </c>
      <c r="D289" s="750" t="s">
        <v>571</v>
      </c>
      <c r="E289" s="751">
        <v>50113001</v>
      </c>
      <c r="F289" s="750" t="s">
        <v>600</v>
      </c>
      <c r="G289" s="749" t="s">
        <v>604</v>
      </c>
      <c r="H289" s="749">
        <v>849695</v>
      </c>
      <c r="I289" s="749">
        <v>500578</v>
      </c>
      <c r="J289" s="749" t="s">
        <v>1048</v>
      </c>
      <c r="K289" s="749" t="s">
        <v>1049</v>
      </c>
      <c r="L289" s="752">
        <v>929.75</v>
      </c>
      <c r="M289" s="752">
        <v>3</v>
      </c>
      <c r="N289" s="753">
        <v>2789.25</v>
      </c>
    </row>
    <row r="290" spans="1:14" ht="14.4" customHeight="1" x14ac:dyDescent="0.3">
      <c r="A290" s="747" t="s">
        <v>554</v>
      </c>
      <c r="B290" s="748" t="s">
        <v>555</v>
      </c>
      <c r="C290" s="749" t="s">
        <v>570</v>
      </c>
      <c r="D290" s="750" t="s">
        <v>571</v>
      </c>
      <c r="E290" s="751">
        <v>50113001</v>
      </c>
      <c r="F290" s="750" t="s">
        <v>600</v>
      </c>
      <c r="G290" s="749" t="s">
        <v>601</v>
      </c>
      <c r="H290" s="749">
        <v>142080</v>
      </c>
      <c r="I290" s="749">
        <v>142080</v>
      </c>
      <c r="J290" s="749" t="s">
        <v>920</v>
      </c>
      <c r="K290" s="749" t="s">
        <v>1050</v>
      </c>
      <c r="L290" s="752">
        <v>408.93000000000046</v>
      </c>
      <c r="M290" s="752">
        <v>1</v>
      </c>
      <c r="N290" s="753">
        <v>408.93000000000046</v>
      </c>
    </row>
    <row r="291" spans="1:14" ht="14.4" customHeight="1" x14ac:dyDescent="0.3">
      <c r="A291" s="747" t="s">
        <v>554</v>
      </c>
      <c r="B291" s="748" t="s">
        <v>555</v>
      </c>
      <c r="C291" s="749" t="s">
        <v>570</v>
      </c>
      <c r="D291" s="750" t="s">
        <v>571</v>
      </c>
      <c r="E291" s="751">
        <v>50113001</v>
      </c>
      <c r="F291" s="750" t="s">
        <v>600</v>
      </c>
      <c r="G291" s="749" t="s">
        <v>556</v>
      </c>
      <c r="H291" s="749">
        <v>178620</v>
      </c>
      <c r="I291" s="749">
        <v>178620</v>
      </c>
      <c r="J291" s="749" t="s">
        <v>1051</v>
      </c>
      <c r="K291" s="749" t="s">
        <v>677</v>
      </c>
      <c r="L291" s="752">
        <v>87.82</v>
      </c>
      <c r="M291" s="752">
        <v>1</v>
      </c>
      <c r="N291" s="753">
        <v>87.82</v>
      </c>
    </row>
    <row r="292" spans="1:14" ht="14.4" customHeight="1" x14ac:dyDescent="0.3">
      <c r="A292" s="747" t="s">
        <v>554</v>
      </c>
      <c r="B292" s="748" t="s">
        <v>555</v>
      </c>
      <c r="C292" s="749" t="s">
        <v>570</v>
      </c>
      <c r="D292" s="750" t="s">
        <v>571</v>
      </c>
      <c r="E292" s="751">
        <v>50113001</v>
      </c>
      <c r="F292" s="750" t="s">
        <v>600</v>
      </c>
      <c r="G292" s="749" t="s">
        <v>604</v>
      </c>
      <c r="H292" s="749">
        <v>149145</v>
      </c>
      <c r="I292" s="749">
        <v>149145</v>
      </c>
      <c r="J292" s="749" t="s">
        <v>1052</v>
      </c>
      <c r="K292" s="749" t="s">
        <v>1053</v>
      </c>
      <c r="L292" s="752">
        <v>2393.02</v>
      </c>
      <c r="M292" s="752">
        <v>1</v>
      </c>
      <c r="N292" s="753">
        <v>2393.02</v>
      </c>
    </row>
    <row r="293" spans="1:14" ht="14.4" customHeight="1" x14ac:dyDescent="0.3">
      <c r="A293" s="747" t="s">
        <v>554</v>
      </c>
      <c r="B293" s="748" t="s">
        <v>555</v>
      </c>
      <c r="C293" s="749" t="s">
        <v>570</v>
      </c>
      <c r="D293" s="750" t="s">
        <v>571</v>
      </c>
      <c r="E293" s="751">
        <v>50113001</v>
      </c>
      <c r="F293" s="750" t="s">
        <v>600</v>
      </c>
      <c r="G293" s="749" t="s">
        <v>601</v>
      </c>
      <c r="H293" s="749">
        <v>199600</v>
      </c>
      <c r="I293" s="749">
        <v>99600</v>
      </c>
      <c r="J293" s="749" t="s">
        <v>939</v>
      </c>
      <c r="K293" s="749" t="s">
        <v>1047</v>
      </c>
      <c r="L293" s="752">
        <v>99.890000000000029</v>
      </c>
      <c r="M293" s="752">
        <v>1</v>
      </c>
      <c r="N293" s="753">
        <v>99.890000000000029</v>
      </c>
    </row>
    <row r="294" spans="1:14" ht="14.4" customHeight="1" x14ac:dyDescent="0.3">
      <c r="A294" s="747" t="s">
        <v>554</v>
      </c>
      <c r="B294" s="748" t="s">
        <v>555</v>
      </c>
      <c r="C294" s="749" t="s">
        <v>570</v>
      </c>
      <c r="D294" s="750" t="s">
        <v>571</v>
      </c>
      <c r="E294" s="751">
        <v>50113001</v>
      </c>
      <c r="F294" s="750" t="s">
        <v>600</v>
      </c>
      <c r="G294" s="749" t="s">
        <v>601</v>
      </c>
      <c r="H294" s="749">
        <v>153951</v>
      </c>
      <c r="I294" s="749">
        <v>53951</v>
      </c>
      <c r="J294" s="749" t="s">
        <v>1054</v>
      </c>
      <c r="K294" s="749" t="s">
        <v>1055</v>
      </c>
      <c r="L294" s="752">
        <v>183.51750000000001</v>
      </c>
      <c r="M294" s="752">
        <v>8</v>
      </c>
      <c r="N294" s="753">
        <v>1468.14</v>
      </c>
    </row>
    <row r="295" spans="1:14" ht="14.4" customHeight="1" x14ac:dyDescent="0.3">
      <c r="A295" s="747" t="s">
        <v>554</v>
      </c>
      <c r="B295" s="748" t="s">
        <v>555</v>
      </c>
      <c r="C295" s="749" t="s">
        <v>570</v>
      </c>
      <c r="D295" s="750" t="s">
        <v>571</v>
      </c>
      <c r="E295" s="751">
        <v>50113001</v>
      </c>
      <c r="F295" s="750" t="s">
        <v>600</v>
      </c>
      <c r="G295" s="749" t="s">
        <v>601</v>
      </c>
      <c r="H295" s="749">
        <v>153950</v>
      </c>
      <c r="I295" s="749">
        <v>53950</v>
      </c>
      <c r="J295" s="749" t="s">
        <v>941</v>
      </c>
      <c r="K295" s="749" t="s">
        <v>942</v>
      </c>
      <c r="L295" s="752">
        <v>91.535000000000011</v>
      </c>
      <c r="M295" s="752">
        <v>2</v>
      </c>
      <c r="N295" s="753">
        <v>183.07000000000002</v>
      </c>
    </row>
    <row r="296" spans="1:14" ht="14.4" customHeight="1" x14ac:dyDescent="0.3">
      <c r="A296" s="747" t="s">
        <v>554</v>
      </c>
      <c r="B296" s="748" t="s">
        <v>555</v>
      </c>
      <c r="C296" s="749" t="s">
        <v>570</v>
      </c>
      <c r="D296" s="750" t="s">
        <v>571</v>
      </c>
      <c r="E296" s="751">
        <v>50113001</v>
      </c>
      <c r="F296" s="750" t="s">
        <v>600</v>
      </c>
      <c r="G296" s="749" t="s">
        <v>601</v>
      </c>
      <c r="H296" s="749">
        <v>989453</v>
      </c>
      <c r="I296" s="749">
        <v>146899</v>
      </c>
      <c r="J296" s="749" t="s">
        <v>943</v>
      </c>
      <c r="K296" s="749" t="s">
        <v>944</v>
      </c>
      <c r="L296" s="752">
        <v>45.49</v>
      </c>
      <c r="M296" s="752">
        <v>1</v>
      </c>
      <c r="N296" s="753">
        <v>45.49</v>
      </c>
    </row>
    <row r="297" spans="1:14" ht="14.4" customHeight="1" x14ac:dyDescent="0.3">
      <c r="A297" s="747" t="s">
        <v>554</v>
      </c>
      <c r="B297" s="748" t="s">
        <v>555</v>
      </c>
      <c r="C297" s="749" t="s">
        <v>570</v>
      </c>
      <c r="D297" s="750" t="s">
        <v>571</v>
      </c>
      <c r="E297" s="751">
        <v>50113013</v>
      </c>
      <c r="F297" s="750" t="s">
        <v>957</v>
      </c>
      <c r="G297" s="749" t="s">
        <v>604</v>
      </c>
      <c r="H297" s="749">
        <v>117171</v>
      </c>
      <c r="I297" s="749">
        <v>17171</v>
      </c>
      <c r="J297" s="749" t="s">
        <v>1056</v>
      </c>
      <c r="K297" s="749" t="s">
        <v>1057</v>
      </c>
      <c r="L297" s="752">
        <v>72.919999999999987</v>
      </c>
      <c r="M297" s="752">
        <v>1</v>
      </c>
      <c r="N297" s="753">
        <v>72.919999999999987</v>
      </c>
    </row>
    <row r="298" spans="1:14" ht="14.4" customHeight="1" x14ac:dyDescent="0.3">
      <c r="A298" s="747" t="s">
        <v>554</v>
      </c>
      <c r="B298" s="748" t="s">
        <v>555</v>
      </c>
      <c r="C298" s="749" t="s">
        <v>570</v>
      </c>
      <c r="D298" s="750" t="s">
        <v>571</v>
      </c>
      <c r="E298" s="751">
        <v>50113013</v>
      </c>
      <c r="F298" s="750" t="s">
        <v>957</v>
      </c>
      <c r="G298" s="749" t="s">
        <v>604</v>
      </c>
      <c r="H298" s="749">
        <v>115658</v>
      </c>
      <c r="I298" s="749">
        <v>15658</v>
      </c>
      <c r="J298" s="749" t="s">
        <v>964</v>
      </c>
      <c r="K298" s="749" t="s">
        <v>965</v>
      </c>
      <c r="L298" s="752">
        <v>58.31</v>
      </c>
      <c r="M298" s="752">
        <v>1</v>
      </c>
      <c r="N298" s="753">
        <v>58.31</v>
      </c>
    </row>
    <row r="299" spans="1:14" ht="14.4" customHeight="1" x14ac:dyDescent="0.3">
      <c r="A299" s="747" t="s">
        <v>554</v>
      </c>
      <c r="B299" s="748" t="s">
        <v>555</v>
      </c>
      <c r="C299" s="749" t="s">
        <v>573</v>
      </c>
      <c r="D299" s="750" t="s">
        <v>574</v>
      </c>
      <c r="E299" s="751">
        <v>50113001</v>
      </c>
      <c r="F299" s="750" t="s">
        <v>600</v>
      </c>
      <c r="G299" s="749" t="s">
        <v>604</v>
      </c>
      <c r="H299" s="749">
        <v>194643</v>
      </c>
      <c r="I299" s="749">
        <v>194643</v>
      </c>
      <c r="J299" s="749" t="s">
        <v>1058</v>
      </c>
      <c r="K299" s="749" t="s">
        <v>1059</v>
      </c>
      <c r="L299" s="752">
        <v>7196.4200000000046</v>
      </c>
      <c r="M299" s="752">
        <v>1</v>
      </c>
      <c r="N299" s="753">
        <v>7196.4200000000046</v>
      </c>
    </row>
    <row r="300" spans="1:14" ht="14.4" customHeight="1" x14ac:dyDescent="0.3">
      <c r="A300" s="747" t="s">
        <v>554</v>
      </c>
      <c r="B300" s="748" t="s">
        <v>555</v>
      </c>
      <c r="C300" s="749" t="s">
        <v>573</v>
      </c>
      <c r="D300" s="750" t="s">
        <v>574</v>
      </c>
      <c r="E300" s="751">
        <v>50113001</v>
      </c>
      <c r="F300" s="750" t="s">
        <v>600</v>
      </c>
      <c r="G300" s="749" t="s">
        <v>604</v>
      </c>
      <c r="H300" s="749">
        <v>176064</v>
      </c>
      <c r="I300" s="749">
        <v>76064</v>
      </c>
      <c r="J300" s="749" t="s">
        <v>1060</v>
      </c>
      <c r="K300" s="749" t="s">
        <v>1061</v>
      </c>
      <c r="L300" s="752">
        <v>83.949999999999974</v>
      </c>
      <c r="M300" s="752">
        <v>2</v>
      </c>
      <c r="N300" s="753">
        <v>167.89999999999995</v>
      </c>
    </row>
    <row r="301" spans="1:14" ht="14.4" customHeight="1" x14ac:dyDescent="0.3">
      <c r="A301" s="747" t="s">
        <v>554</v>
      </c>
      <c r="B301" s="748" t="s">
        <v>555</v>
      </c>
      <c r="C301" s="749" t="s">
        <v>573</v>
      </c>
      <c r="D301" s="750" t="s">
        <v>574</v>
      </c>
      <c r="E301" s="751">
        <v>50113001</v>
      </c>
      <c r="F301" s="750" t="s">
        <v>600</v>
      </c>
      <c r="G301" s="749" t="s">
        <v>604</v>
      </c>
      <c r="H301" s="749">
        <v>100362</v>
      </c>
      <c r="I301" s="749">
        <v>362</v>
      </c>
      <c r="J301" s="749" t="s">
        <v>605</v>
      </c>
      <c r="K301" s="749" t="s">
        <v>606</v>
      </c>
      <c r="L301" s="752">
        <v>86.44</v>
      </c>
      <c r="M301" s="752">
        <v>2</v>
      </c>
      <c r="N301" s="753">
        <v>172.88</v>
      </c>
    </row>
    <row r="302" spans="1:14" ht="14.4" customHeight="1" x14ac:dyDescent="0.3">
      <c r="A302" s="747" t="s">
        <v>554</v>
      </c>
      <c r="B302" s="748" t="s">
        <v>555</v>
      </c>
      <c r="C302" s="749" t="s">
        <v>573</v>
      </c>
      <c r="D302" s="750" t="s">
        <v>574</v>
      </c>
      <c r="E302" s="751">
        <v>50113001</v>
      </c>
      <c r="F302" s="750" t="s">
        <v>600</v>
      </c>
      <c r="G302" s="749" t="s">
        <v>604</v>
      </c>
      <c r="H302" s="749">
        <v>202701</v>
      </c>
      <c r="I302" s="749">
        <v>202701</v>
      </c>
      <c r="J302" s="749" t="s">
        <v>1062</v>
      </c>
      <c r="K302" s="749" t="s">
        <v>1063</v>
      </c>
      <c r="L302" s="752">
        <v>123.43499999999997</v>
      </c>
      <c r="M302" s="752">
        <v>2</v>
      </c>
      <c r="N302" s="753">
        <v>246.86999999999995</v>
      </c>
    </row>
    <row r="303" spans="1:14" ht="14.4" customHeight="1" x14ac:dyDescent="0.3">
      <c r="A303" s="747" t="s">
        <v>554</v>
      </c>
      <c r="B303" s="748" t="s">
        <v>555</v>
      </c>
      <c r="C303" s="749" t="s">
        <v>573</v>
      </c>
      <c r="D303" s="750" t="s">
        <v>574</v>
      </c>
      <c r="E303" s="751">
        <v>50113001</v>
      </c>
      <c r="F303" s="750" t="s">
        <v>600</v>
      </c>
      <c r="G303" s="749" t="s">
        <v>604</v>
      </c>
      <c r="H303" s="749">
        <v>185728</v>
      </c>
      <c r="I303" s="749">
        <v>185728</v>
      </c>
      <c r="J303" s="749" t="s">
        <v>1064</v>
      </c>
      <c r="K303" s="749" t="s">
        <v>1065</v>
      </c>
      <c r="L303" s="752">
        <v>68.949999999999989</v>
      </c>
      <c r="M303" s="752">
        <v>1</v>
      </c>
      <c r="N303" s="753">
        <v>68.949999999999989</v>
      </c>
    </row>
    <row r="304" spans="1:14" ht="14.4" customHeight="1" x14ac:dyDescent="0.3">
      <c r="A304" s="747" t="s">
        <v>554</v>
      </c>
      <c r="B304" s="748" t="s">
        <v>555</v>
      </c>
      <c r="C304" s="749" t="s">
        <v>573</v>
      </c>
      <c r="D304" s="750" t="s">
        <v>574</v>
      </c>
      <c r="E304" s="751">
        <v>50113001</v>
      </c>
      <c r="F304" s="750" t="s">
        <v>600</v>
      </c>
      <c r="G304" s="749" t="s">
        <v>601</v>
      </c>
      <c r="H304" s="749">
        <v>102945</v>
      </c>
      <c r="I304" s="749">
        <v>2945</v>
      </c>
      <c r="J304" s="749" t="s">
        <v>609</v>
      </c>
      <c r="K304" s="749" t="s">
        <v>610</v>
      </c>
      <c r="L304" s="752">
        <v>8.7385714285714275</v>
      </c>
      <c r="M304" s="752">
        <v>7</v>
      </c>
      <c r="N304" s="753">
        <v>61.169999999999995</v>
      </c>
    </row>
    <row r="305" spans="1:14" ht="14.4" customHeight="1" x14ac:dyDescent="0.3">
      <c r="A305" s="747" t="s">
        <v>554</v>
      </c>
      <c r="B305" s="748" t="s">
        <v>555</v>
      </c>
      <c r="C305" s="749" t="s">
        <v>573</v>
      </c>
      <c r="D305" s="750" t="s">
        <v>574</v>
      </c>
      <c r="E305" s="751">
        <v>50113001</v>
      </c>
      <c r="F305" s="750" t="s">
        <v>600</v>
      </c>
      <c r="G305" s="749" t="s">
        <v>604</v>
      </c>
      <c r="H305" s="749">
        <v>121887</v>
      </c>
      <c r="I305" s="749">
        <v>21887</v>
      </c>
      <c r="J305" s="749" t="s">
        <v>611</v>
      </c>
      <c r="K305" s="749" t="s">
        <v>612</v>
      </c>
      <c r="L305" s="752">
        <v>45.269999999999996</v>
      </c>
      <c r="M305" s="752">
        <v>2</v>
      </c>
      <c r="N305" s="753">
        <v>90.539999999999992</v>
      </c>
    </row>
    <row r="306" spans="1:14" ht="14.4" customHeight="1" x14ac:dyDescent="0.3">
      <c r="A306" s="747" t="s">
        <v>554</v>
      </c>
      <c r="B306" s="748" t="s">
        <v>555</v>
      </c>
      <c r="C306" s="749" t="s">
        <v>573</v>
      </c>
      <c r="D306" s="750" t="s">
        <v>574</v>
      </c>
      <c r="E306" s="751">
        <v>50113001</v>
      </c>
      <c r="F306" s="750" t="s">
        <v>600</v>
      </c>
      <c r="G306" s="749" t="s">
        <v>601</v>
      </c>
      <c r="H306" s="749">
        <v>127263</v>
      </c>
      <c r="I306" s="749">
        <v>127263</v>
      </c>
      <c r="J306" s="749" t="s">
        <v>617</v>
      </c>
      <c r="K306" s="749" t="s">
        <v>1066</v>
      </c>
      <c r="L306" s="752">
        <v>54.010000000000012</v>
      </c>
      <c r="M306" s="752">
        <v>1</v>
      </c>
      <c r="N306" s="753">
        <v>54.010000000000012</v>
      </c>
    </row>
    <row r="307" spans="1:14" ht="14.4" customHeight="1" x14ac:dyDescent="0.3">
      <c r="A307" s="747" t="s">
        <v>554</v>
      </c>
      <c r="B307" s="748" t="s">
        <v>555</v>
      </c>
      <c r="C307" s="749" t="s">
        <v>573</v>
      </c>
      <c r="D307" s="750" t="s">
        <v>574</v>
      </c>
      <c r="E307" s="751">
        <v>50113001</v>
      </c>
      <c r="F307" s="750" t="s">
        <v>600</v>
      </c>
      <c r="G307" s="749" t="s">
        <v>601</v>
      </c>
      <c r="H307" s="749">
        <v>127272</v>
      </c>
      <c r="I307" s="749">
        <v>127272</v>
      </c>
      <c r="J307" s="749" t="s">
        <v>617</v>
      </c>
      <c r="K307" s="749" t="s">
        <v>618</v>
      </c>
      <c r="L307" s="752">
        <v>48.130000000000017</v>
      </c>
      <c r="M307" s="752">
        <v>1</v>
      </c>
      <c r="N307" s="753">
        <v>48.130000000000017</v>
      </c>
    </row>
    <row r="308" spans="1:14" ht="14.4" customHeight="1" x14ac:dyDescent="0.3">
      <c r="A308" s="747" t="s">
        <v>554</v>
      </c>
      <c r="B308" s="748" t="s">
        <v>555</v>
      </c>
      <c r="C308" s="749" t="s">
        <v>573</v>
      </c>
      <c r="D308" s="750" t="s">
        <v>574</v>
      </c>
      <c r="E308" s="751">
        <v>50113001</v>
      </c>
      <c r="F308" s="750" t="s">
        <v>600</v>
      </c>
      <c r="G308" s="749" t="s">
        <v>601</v>
      </c>
      <c r="H308" s="749">
        <v>849453</v>
      </c>
      <c r="I308" s="749">
        <v>163077</v>
      </c>
      <c r="J308" s="749" t="s">
        <v>619</v>
      </c>
      <c r="K308" s="749" t="s">
        <v>620</v>
      </c>
      <c r="L308" s="752">
        <v>22.729999999999997</v>
      </c>
      <c r="M308" s="752">
        <v>1</v>
      </c>
      <c r="N308" s="753">
        <v>22.729999999999997</v>
      </c>
    </row>
    <row r="309" spans="1:14" ht="14.4" customHeight="1" x14ac:dyDescent="0.3">
      <c r="A309" s="747" t="s">
        <v>554</v>
      </c>
      <c r="B309" s="748" t="s">
        <v>555</v>
      </c>
      <c r="C309" s="749" t="s">
        <v>573</v>
      </c>
      <c r="D309" s="750" t="s">
        <v>574</v>
      </c>
      <c r="E309" s="751">
        <v>50113001</v>
      </c>
      <c r="F309" s="750" t="s">
        <v>600</v>
      </c>
      <c r="G309" s="749" t="s">
        <v>601</v>
      </c>
      <c r="H309" s="749">
        <v>850169</v>
      </c>
      <c r="I309" s="749">
        <v>169211</v>
      </c>
      <c r="J309" s="749" t="s">
        <v>1067</v>
      </c>
      <c r="K309" s="749" t="s">
        <v>1068</v>
      </c>
      <c r="L309" s="752">
        <v>39.31</v>
      </c>
      <c r="M309" s="752">
        <v>2</v>
      </c>
      <c r="N309" s="753">
        <v>78.62</v>
      </c>
    </row>
    <row r="310" spans="1:14" ht="14.4" customHeight="1" x14ac:dyDescent="0.3">
      <c r="A310" s="747" t="s">
        <v>554</v>
      </c>
      <c r="B310" s="748" t="s">
        <v>555</v>
      </c>
      <c r="C310" s="749" t="s">
        <v>573</v>
      </c>
      <c r="D310" s="750" t="s">
        <v>574</v>
      </c>
      <c r="E310" s="751">
        <v>50113001</v>
      </c>
      <c r="F310" s="750" t="s">
        <v>600</v>
      </c>
      <c r="G310" s="749" t="s">
        <v>601</v>
      </c>
      <c r="H310" s="749">
        <v>200156</v>
      </c>
      <c r="I310" s="749">
        <v>200156</v>
      </c>
      <c r="J310" s="749" t="s">
        <v>1069</v>
      </c>
      <c r="K310" s="749" t="s">
        <v>1070</v>
      </c>
      <c r="L310" s="752">
        <v>57.640000000000015</v>
      </c>
      <c r="M310" s="752">
        <v>1</v>
      </c>
      <c r="N310" s="753">
        <v>57.640000000000015</v>
      </c>
    </row>
    <row r="311" spans="1:14" ht="14.4" customHeight="1" x14ac:dyDescent="0.3">
      <c r="A311" s="747" t="s">
        <v>554</v>
      </c>
      <c r="B311" s="748" t="s">
        <v>555</v>
      </c>
      <c r="C311" s="749" t="s">
        <v>573</v>
      </c>
      <c r="D311" s="750" t="s">
        <v>574</v>
      </c>
      <c r="E311" s="751">
        <v>50113001</v>
      </c>
      <c r="F311" s="750" t="s">
        <v>600</v>
      </c>
      <c r="G311" s="749" t="s">
        <v>556</v>
      </c>
      <c r="H311" s="749">
        <v>197885</v>
      </c>
      <c r="I311" s="749">
        <v>197885</v>
      </c>
      <c r="J311" s="749" t="s">
        <v>623</v>
      </c>
      <c r="K311" s="749" t="s">
        <v>624</v>
      </c>
      <c r="L311" s="752">
        <v>229.46</v>
      </c>
      <c r="M311" s="752">
        <v>1</v>
      </c>
      <c r="N311" s="753">
        <v>229.46</v>
      </c>
    </row>
    <row r="312" spans="1:14" ht="14.4" customHeight="1" x14ac:dyDescent="0.3">
      <c r="A312" s="747" t="s">
        <v>554</v>
      </c>
      <c r="B312" s="748" t="s">
        <v>555</v>
      </c>
      <c r="C312" s="749" t="s">
        <v>573</v>
      </c>
      <c r="D312" s="750" t="s">
        <v>574</v>
      </c>
      <c r="E312" s="751">
        <v>50113001</v>
      </c>
      <c r="F312" s="750" t="s">
        <v>600</v>
      </c>
      <c r="G312" s="749" t="s">
        <v>604</v>
      </c>
      <c r="H312" s="749">
        <v>116029</v>
      </c>
      <c r="I312" s="749">
        <v>16029</v>
      </c>
      <c r="J312" s="749" t="s">
        <v>1071</v>
      </c>
      <c r="K312" s="749" t="s">
        <v>1072</v>
      </c>
      <c r="L312" s="752">
        <v>40.54999999999999</v>
      </c>
      <c r="M312" s="752">
        <v>1</v>
      </c>
      <c r="N312" s="753">
        <v>40.54999999999999</v>
      </c>
    </row>
    <row r="313" spans="1:14" ht="14.4" customHeight="1" x14ac:dyDescent="0.3">
      <c r="A313" s="747" t="s">
        <v>554</v>
      </c>
      <c r="B313" s="748" t="s">
        <v>555</v>
      </c>
      <c r="C313" s="749" t="s">
        <v>573</v>
      </c>
      <c r="D313" s="750" t="s">
        <v>574</v>
      </c>
      <c r="E313" s="751">
        <v>50113001</v>
      </c>
      <c r="F313" s="750" t="s">
        <v>600</v>
      </c>
      <c r="G313" s="749" t="s">
        <v>604</v>
      </c>
      <c r="H313" s="749">
        <v>116028</v>
      </c>
      <c r="I313" s="749">
        <v>16028</v>
      </c>
      <c r="J313" s="749" t="s">
        <v>625</v>
      </c>
      <c r="K313" s="749" t="s">
        <v>626</v>
      </c>
      <c r="L313" s="752">
        <v>62.87</v>
      </c>
      <c r="M313" s="752">
        <v>7</v>
      </c>
      <c r="N313" s="753">
        <v>440.09</v>
      </c>
    </row>
    <row r="314" spans="1:14" ht="14.4" customHeight="1" x14ac:dyDescent="0.3">
      <c r="A314" s="747" t="s">
        <v>554</v>
      </c>
      <c r="B314" s="748" t="s">
        <v>555</v>
      </c>
      <c r="C314" s="749" t="s">
        <v>573</v>
      </c>
      <c r="D314" s="750" t="s">
        <v>574</v>
      </c>
      <c r="E314" s="751">
        <v>50113001</v>
      </c>
      <c r="F314" s="750" t="s">
        <v>600</v>
      </c>
      <c r="G314" s="749" t="s">
        <v>604</v>
      </c>
      <c r="H314" s="749">
        <v>847713</v>
      </c>
      <c r="I314" s="749">
        <v>125526</v>
      </c>
      <c r="J314" s="749" t="s">
        <v>629</v>
      </c>
      <c r="K314" s="749" t="s">
        <v>630</v>
      </c>
      <c r="L314" s="752">
        <v>84.29</v>
      </c>
      <c r="M314" s="752">
        <v>6</v>
      </c>
      <c r="N314" s="753">
        <v>505.74</v>
      </c>
    </row>
    <row r="315" spans="1:14" ht="14.4" customHeight="1" x14ac:dyDescent="0.3">
      <c r="A315" s="747" t="s">
        <v>554</v>
      </c>
      <c r="B315" s="748" t="s">
        <v>555</v>
      </c>
      <c r="C315" s="749" t="s">
        <v>573</v>
      </c>
      <c r="D315" s="750" t="s">
        <v>574</v>
      </c>
      <c r="E315" s="751">
        <v>50113001</v>
      </c>
      <c r="F315" s="750" t="s">
        <v>600</v>
      </c>
      <c r="G315" s="749" t="s">
        <v>601</v>
      </c>
      <c r="H315" s="749">
        <v>849054</v>
      </c>
      <c r="I315" s="749">
        <v>107847</v>
      </c>
      <c r="J315" s="749" t="s">
        <v>631</v>
      </c>
      <c r="K315" s="749" t="s">
        <v>632</v>
      </c>
      <c r="L315" s="752">
        <v>97.626666666666665</v>
      </c>
      <c r="M315" s="752">
        <v>3</v>
      </c>
      <c r="N315" s="753">
        <v>292.88</v>
      </c>
    </row>
    <row r="316" spans="1:14" ht="14.4" customHeight="1" x14ac:dyDescent="0.3">
      <c r="A316" s="747" t="s">
        <v>554</v>
      </c>
      <c r="B316" s="748" t="s">
        <v>555</v>
      </c>
      <c r="C316" s="749" t="s">
        <v>573</v>
      </c>
      <c r="D316" s="750" t="s">
        <v>574</v>
      </c>
      <c r="E316" s="751">
        <v>50113001</v>
      </c>
      <c r="F316" s="750" t="s">
        <v>600</v>
      </c>
      <c r="G316" s="749" t="s">
        <v>604</v>
      </c>
      <c r="H316" s="749">
        <v>185060</v>
      </c>
      <c r="I316" s="749">
        <v>85060</v>
      </c>
      <c r="J316" s="749" t="s">
        <v>639</v>
      </c>
      <c r="K316" s="749" t="s">
        <v>640</v>
      </c>
      <c r="L316" s="752">
        <v>66.200769230769239</v>
      </c>
      <c r="M316" s="752">
        <v>13</v>
      </c>
      <c r="N316" s="753">
        <v>860.61000000000013</v>
      </c>
    </row>
    <row r="317" spans="1:14" ht="14.4" customHeight="1" x14ac:dyDescent="0.3">
      <c r="A317" s="747" t="s">
        <v>554</v>
      </c>
      <c r="B317" s="748" t="s">
        <v>555</v>
      </c>
      <c r="C317" s="749" t="s">
        <v>573</v>
      </c>
      <c r="D317" s="750" t="s">
        <v>574</v>
      </c>
      <c r="E317" s="751">
        <v>50113001</v>
      </c>
      <c r="F317" s="750" t="s">
        <v>600</v>
      </c>
      <c r="G317" s="749" t="s">
        <v>601</v>
      </c>
      <c r="H317" s="749">
        <v>112891</v>
      </c>
      <c r="I317" s="749">
        <v>12891</v>
      </c>
      <c r="J317" s="749" t="s">
        <v>981</v>
      </c>
      <c r="K317" s="749" t="s">
        <v>1073</v>
      </c>
      <c r="L317" s="752">
        <v>58.330000000000013</v>
      </c>
      <c r="M317" s="752">
        <v>3</v>
      </c>
      <c r="N317" s="753">
        <v>174.99000000000004</v>
      </c>
    </row>
    <row r="318" spans="1:14" ht="14.4" customHeight="1" x14ac:dyDescent="0.3">
      <c r="A318" s="747" t="s">
        <v>554</v>
      </c>
      <c r="B318" s="748" t="s">
        <v>555</v>
      </c>
      <c r="C318" s="749" t="s">
        <v>573</v>
      </c>
      <c r="D318" s="750" t="s">
        <v>574</v>
      </c>
      <c r="E318" s="751">
        <v>50113001</v>
      </c>
      <c r="F318" s="750" t="s">
        <v>600</v>
      </c>
      <c r="G318" s="749" t="s">
        <v>601</v>
      </c>
      <c r="H318" s="749">
        <v>112892</v>
      </c>
      <c r="I318" s="749">
        <v>12892</v>
      </c>
      <c r="J318" s="749" t="s">
        <v>981</v>
      </c>
      <c r="K318" s="749" t="s">
        <v>1074</v>
      </c>
      <c r="L318" s="752">
        <v>103.66666666666667</v>
      </c>
      <c r="M318" s="752">
        <v>3</v>
      </c>
      <c r="N318" s="753">
        <v>311</v>
      </c>
    </row>
    <row r="319" spans="1:14" ht="14.4" customHeight="1" x14ac:dyDescent="0.3">
      <c r="A319" s="747" t="s">
        <v>554</v>
      </c>
      <c r="B319" s="748" t="s">
        <v>555</v>
      </c>
      <c r="C319" s="749" t="s">
        <v>573</v>
      </c>
      <c r="D319" s="750" t="s">
        <v>574</v>
      </c>
      <c r="E319" s="751">
        <v>50113001</v>
      </c>
      <c r="F319" s="750" t="s">
        <v>600</v>
      </c>
      <c r="G319" s="749" t="s">
        <v>604</v>
      </c>
      <c r="H319" s="749">
        <v>148011</v>
      </c>
      <c r="I319" s="749">
        <v>148011</v>
      </c>
      <c r="J319" s="749" t="s">
        <v>1075</v>
      </c>
      <c r="K319" s="749" t="s">
        <v>1076</v>
      </c>
      <c r="L319" s="752">
        <v>146.61000000000007</v>
      </c>
      <c r="M319" s="752">
        <v>1</v>
      </c>
      <c r="N319" s="753">
        <v>146.61000000000007</v>
      </c>
    </row>
    <row r="320" spans="1:14" ht="14.4" customHeight="1" x14ac:dyDescent="0.3">
      <c r="A320" s="747" t="s">
        <v>554</v>
      </c>
      <c r="B320" s="748" t="s">
        <v>555</v>
      </c>
      <c r="C320" s="749" t="s">
        <v>573</v>
      </c>
      <c r="D320" s="750" t="s">
        <v>574</v>
      </c>
      <c r="E320" s="751">
        <v>50113001</v>
      </c>
      <c r="F320" s="750" t="s">
        <v>600</v>
      </c>
      <c r="G320" s="749" t="s">
        <v>601</v>
      </c>
      <c r="H320" s="749">
        <v>132225</v>
      </c>
      <c r="I320" s="749">
        <v>32225</v>
      </c>
      <c r="J320" s="749" t="s">
        <v>647</v>
      </c>
      <c r="K320" s="749" t="s">
        <v>648</v>
      </c>
      <c r="L320" s="752">
        <v>72.33</v>
      </c>
      <c r="M320" s="752">
        <v>1</v>
      </c>
      <c r="N320" s="753">
        <v>72.33</v>
      </c>
    </row>
    <row r="321" spans="1:14" ht="14.4" customHeight="1" x14ac:dyDescent="0.3">
      <c r="A321" s="747" t="s">
        <v>554</v>
      </c>
      <c r="B321" s="748" t="s">
        <v>555</v>
      </c>
      <c r="C321" s="749" t="s">
        <v>573</v>
      </c>
      <c r="D321" s="750" t="s">
        <v>574</v>
      </c>
      <c r="E321" s="751">
        <v>50113001</v>
      </c>
      <c r="F321" s="750" t="s">
        <v>600</v>
      </c>
      <c r="G321" s="749" t="s">
        <v>604</v>
      </c>
      <c r="H321" s="749">
        <v>203954</v>
      </c>
      <c r="I321" s="749">
        <v>203954</v>
      </c>
      <c r="J321" s="749" t="s">
        <v>649</v>
      </c>
      <c r="K321" s="749" t="s">
        <v>650</v>
      </c>
      <c r="L321" s="752">
        <v>92.410000000000011</v>
      </c>
      <c r="M321" s="752">
        <v>3</v>
      </c>
      <c r="N321" s="753">
        <v>277.23</v>
      </c>
    </row>
    <row r="322" spans="1:14" ht="14.4" customHeight="1" x14ac:dyDescent="0.3">
      <c r="A322" s="747" t="s">
        <v>554</v>
      </c>
      <c r="B322" s="748" t="s">
        <v>555</v>
      </c>
      <c r="C322" s="749" t="s">
        <v>573</v>
      </c>
      <c r="D322" s="750" t="s">
        <v>574</v>
      </c>
      <c r="E322" s="751">
        <v>50113001</v>
      </c>
      <c r="F322" s="750" t="s">
        <v>600</v>
      </c>
      <c r="G322" s="749" t="s">
        <v>601</v>
      </c>
      <c r="H322" s="749">
        <v>992572</v>
      </c>
      <c r="I322" s="749">
        <v>158711</v>
      </c>
      <c r="J322" s="749" t="s">
        <v>1077</v>
      </c>
      <c r="K322" s="749" t="s">
        <v>1078</v>
      </c>
      <c r="L322" s="752">
        <v>52.27999999999998</v>
      </c>
      <c r="M322" s="752">
        <v>3</v>
      </c>
      <c r="N322" s="753">
        <v>156.83999999999995</v>
      </c>
    </row>
    <row r="323" spans="1:14" ht="14.4" customHeight="1" x14ac:dyDescent="0.3">
      <c r="A323" s="747" t="s">
        <v>554</v>
      </c>
      <c r="B323" s="748" t="s">
        <v>555</v>
      </c>
      <c r="C323" s="749" t="s">
        <v>573</v>
      </c>
      <c r="D323" s="750" t="s">
        <v>574</v>
      </c>
      <c r="E323" s="751">
        <v>50113001</v>
      </c>
      <c r="F323" s="750" t="s">
        <v>600</v>
      </c>
      <c r="G323" s="749" t="s">
        <v>601</v>
      </c>
      <c r="H323" s="749">
        <v>158692</v>
      </c>
      <c r="I323" s="749">
        <v>158692</v>
      </c>
      <c r="J323" s="749" t="s">
        <v>651</v>
      </c>
      <c r="K323" s="749" t="s">
        <v>652</v>
      </c>
      <c r="L323" s="752">
        <v>26.139999999999997</v>
      </c>
      <c r="M323" s="752">
        <v>2</v>
      </c>
      <c r="N323" s="753">
        <v>52.279999999999994</v>
      </c>
    </row>
    <row r="324" spans="1:14" ht="14.4" customHeight="1" x14ac:dyDescent="0.3">
      <c r="A324" s="747" t="s">
        <v>554</v>
      </c>
      <c r="B324" s="748" t="s">
        <v>555</v>
      </c>
      <c r="C324" s="749" t="s">
        <v>573</v>
      </c>
      <c r="D324" s="750" t="s">
        <v>574</v>
      </c>
      <c r="E324" s="751">
        <v>50113001</v>
      </c>
      <c r="F324" s="750" t="s">
        <v>600</v>
      </c>
      <c r="G324" s="749" t="s">
        <v>604</v>
      </c>
      <c r="H324" s="749">
        <v>194726</v>
      </c>
      <c r="I324" s="749">
        <v>194726</v>
      </c>
      <c r="J324" s="749" t="s">
        <v>656</v>
      </c>
      <c r="K324" s="749" t="s">
        <v>657</v>
      </c>
      <c r="L324" s="752">
        <v>840.91333333333353</v>
      </c>
      <c r="M324" s="752">
        <v>6</v>
      </c>
      <c r="N324" s="753">
        <v>5045.4800000000014</v>
      </c>
    </row>
    <row r="325" spans="1:14" ht="14.4" customHeight="1" x14ac:dyDescent="0.3">
      <c r="A325" s="747" t="s">
        <v>554</v>
      </c>
      <c r="B325" s="748" t="s">
        <v>555</v>
      </c>
      <c r="C325" s="749" t="s">
        <v>573</v>
      </c>
      <c r="D325" s="750" t="s">
        <v>574</v>
      </c>
      <c r="E325" s="751">
        <v>50113001</v>
      </c>
      <c r="F325" s="750" t="s">
        <v>600</v>
      </c>
      <c r="G325" s="749" t="s">
        <v>604</v>
      </c>
      <c r="H325" s="749">
        <v>194718</v>
      </c>
      <c r="I325" s="749">
        <v>194718</v>
      </c>
      <c r="J325" s="749" t="s">
        <v>988</v>
      </c>
      <c r="K325" s="749" t="s">
        <v>715</v>
      </c>
      <c r="L325" s="752">
        <v>419.42000000000007</v>
      </c>
      <c r="M325" s="752">
        <v>2</v>
      </c>
      <c r="N325" s="753">
        <v>838.84000000000015</v>
      </c>
    </row>
    <row r="326" spans="1:14" ht="14.4" customHeight="1" x14ac:dyDescent="0.3">
      <c r="A326" s="747" t="s">
        <v>554</v>
      </c>
      <c r="B326" s="748" t="s">
        <v>555</v>
      </c>
      <c r="C326" s="749" t="s">
        <v>573</v>
      </c>
      <c r="D326" s="750" t="s">
        <v>574</v>
      </c>
      <c r="E326" s="751">
        <v>50113001</v>
      </c>
      <c r="F326" s="750" t="s">
        <v>600</v>
      </c>
      <c r="G326" s="749" t="s">
        <v>604</v>
      </c>
      <c r="H326" s="749">
        <v>199466</v>
      </c>
      <c r="I326" s="749">
        <v>199466</v>
      </c>
      <c r="J326" s="749" t="s">
        <v>658</v>
      </c>
      <c r="K326" s="749" t="s">
        <v>659</v>
      </c>
      <c r="L326" s="752">
        <v>112.51666666666665</v>
      </c>
      <c r="M326" s="752">
        <v>3</v>
      </c>
      <c r="N326" s="753">
        <v>337.54999999999995</v>
      </c>
    </row>
    <row r="327" spans="1:14" ht="14.4" customHeight="1" x14ac:dyDescent="0.3">
      <c r="A327" s="747" t="s">
        <v>554</v>
      </c>
      <c r="B327" s="748" t="s">
        <v>555</v>
      </c>
      <c r="C327" s="749" t="s">
        <v>573</v>
      </c>
      <c r="D327" s="750" t="s">
        <v>574</v>
      </c>
      <c r="E327" s="751">
        <v>50113001</v>
      </c>
      <c r="F327" s="750" t="s">
        <v>600</v>
      </c>
      <c r="G327" s="749" t="s">
        <v>604</v>
      </c>
      <c r="H327" s="749">
        <v>147515</v>
      </c>
      <c r="I327" s="749">
        <v>47515</v>
      </c>
      <c r="J327" s="749" t="s">
        <v>1079</v>
      </c>
      <c r="K327" s="749" t="s">
        <v>1080</v>
      </c>
      <c r="L327" s="752">
        <v>140.69000000000003</v>
      </c>
      <c r="M327" s="752">
        <v>1</v>
      </c>
      <c r="N327" s="753">
        <v>140.69000000000003</v>
      </c>
    </row>
    <row r="328" spans="1:14" ht="14.4" customHeight="1" x14ac:dyDescent="0.3">
      <c r="A328" s="747" t="s">
        <v>554</v>
      </c>
      <c r="B328" s="748" t="s">
        <v>555</v>
      </c>
      <c r="C328" s="749" t="s">
        <v>573</v>
      </c>
      <c r="D328" s="750" t="s">
        <v>574</v>
      </c>
      <c r="E328" s="751">
        <v>50113001</v>
      </c>
      <c r="F328" s="750" t="s">
        <v>600</v>
      </c>
      <c r="G328" s="749" t="s">
        <v>604</v>
      </c>
      <c r="H328" s="749">
        <v>164888</v>
      </c>
      <c r="I328" s="749">
        <v>164888</v>
      </c>
      <c r="J328" s="749" t="s">
        <v>1081</v>
      </c>
      <c r="K328" s="749" t="s">
        <v>1082</v>
      </c>
      <c r="L328" s="752">
        <v>233.45</v>
      </c>
      <c r="M328" s="752">
        <v>1</v>
      </c>
      <c r="N328" s="753">
        <v>233.45</v>
      </c>
    </row>
    <row r="329" spans="1:14" ht="14.4" customHeight="1" x14ac:dyDescent="0.3">
      <c r="A329" s="747" t="s">
        <v>554</v>
      </c>
      <c r="B329" s="748" t="s">
        <v>555</v>
      </c>
      <c r="C329" s="749" t="s">
        <v>573</v>
      </c>
      <c r="D329" s="750" t="s">
        <v>574</v>
      </c>
      <c r="E329" s="751">
        <v>50113001</v>
      </c>
      <c r="F329" s="750" t="s">
        <v>600</v>
      </c>
      <c r="G329" s="749" t="s">
        <v>604</v>
      </c>
      <c r="H329" s="749">
        <v>841498</v>
      </c>
      <c r="I329" s="749">
        <v>0</v>
      </c>
      <c r="J329" s="749" t="s">
        <v>1083</v>
      </c>
      <c r="K329" s="749" t="s">
        <v>556</v>
      </c>
      <c r="L329" s="752">
        <v>46.81</v>
      </c>
      <c r="M329" s="752">
        <v>5</v>
      </c>
      <c r="N329" s="753">
        <v>234.05</v>
      </c>
    </row>
    <row r="330" spans="1:14" ht="14.4" customHeight="1" x14ac:dyDescent="0.3">
      <c r="A330" s="747" t="s">
        <v>554</v>
      </c>
      <c r="B330" s="748" t="s">
        <v>555</v>
      </c>
      <c r="C330" s="749" t="s">
        <v>573</v>
      </c>
      <c r="D330" s="750" t="s">
        <v>574</v>
      </c>
      <c r="E330" s="751">
        <v>50113001</v>
      </c>
      <c r="F330" s="750" t="s">
        <v>600</v>
      </c>
      <c r="G330" s="749" t="s">
        <v>556</v>
      </c>
      <c r="H330" s="749">
        <v>191867</v>
      </c>
      <c r="I330" s="749">
        <v>191867</v>
      </c>
      <c r="J330" s="749" t="s">
        <v>1084</v>
      </c>
      <c r="K330" s="749" t="s">
        <v>1085</v>
      </c>
      <c r="L330" s="752">
        <v>191.37</v>
      </c>
      <c r="M330" s="752">
        <v>1</v>
      </c>
      <c r="N330" s="753">
        <v>191.37</v>
      </c>
    </row>
    <row r="331" spans="1:14" ht="14.4" customHeight="1" x14ac:dyDescent="0.3">
      <c r="A331" s="747" t="s">
        <v>554</v>
      </c>
      <c r="B331" s="748" t="s">
        <v>555</v>
      </c>
      <c r="C331" s="749" t="s">
        <v>573</v>
      </c>
      <c r="D331" s="750" t="s">
        <v>574</v>
      </c>
      <c r="E331" s="751">
        <v>50113001</v>
      </c>
      <c r="F331" s="750" t="s">
        <v>600</v>
      </c>
      <c r="G331" s="749" t="s">
        <v>601</v>
      </c>
      <c r="H331" s="749">
        <v>117425</v>
      </c>
      <c r="I331" s="749">
        <v>17425</v>
      </c>
      <c r="J331" s="749" t="s">
        <v>671</v>
      </c>
      <c r="K331" s="749" t="s">
        <v>672</v>
      </c>
      <c r="L331" s="752">
        <v>19.820000000000004</v>
      </c>
      <c r="M331" s="752">
        <v>3</v>
      </c>
      <c r="N331" s="753">
        <v>59.460000000000008</v>
      </c>
    </row>
    <row r="332" spans="1:14" ht="14.4" customHeight="1" x14ac:dyDescent="0.3">
      <c r="A332" s="747" t="s">
        <v>554</v>
      </c>
      <c r="B332" s="748" t="s">
        <v>555</v>
      </c>
      <c r="C332" s="749" t="s">
        <v>573</v>
      </c>
      <c r="D332" s="750" t="s">
        <v>574</v>
      </c>
      <c r="E332" s="751">
        <v>50113001</v>
      </c>
      <c r="F332" s="750" t="s">
        <v>600</v>
      </c>
      <c r="G332" s="749" t="s">
        <v>601</v>
      </c>
      <c r="H332" s="749">
        <v>117431</v>
      </c>
      <c r="I332" s="749">
        <v>17431</v>
      </c>
      <c r="J332" s="749" t="s">
        <v>673</v>
      </c>
      <c r="K332" s="749" t="s">
        <v>632</v>
      </c>
      <c r="L332" s="752">
        <v>27.1</v>
      </c>
      <c r="M332" s="752">
        <v>11</v>
      </c>
      <c r="N332" s="753">
        <v>298.10000000000002</v>
      </c>
    </row>
    <row r="333" spans="1:14" ht="14.4" customHeight="1" x14ac:dyDescent="0.3">
      <c r="A333" s="747" t="s">
        <v>554</v>
      </c>
      <c r="B333" s="748" t="s">
        <v>555</v>
      </c>
      <c r="C333" s="749" t="s">
        <v>573</v>
      </c>
      <c r="D333" s="750" t="s">
        <v>574</v>
      </c>
      <c r="E333" s="751">
        <v>50113001</v>
      </c>
      <c r="F333" s="750" t="s">
        <v>600</v>
      </c>
      <c r="G333" s="749" t="s">
        <v>604</v>
      </c>
      <c r="H333" s="749">
        <v>114808</v>
      </c>
      <c r="I333" s="749">
        <v>14808</v>
      </c>
      <c r="J333" s="749" t="s">
        <v>1086</v>
      </c>
      <c r="K333" s="749" t="s">
        <v>1087</v>
      </c>
      <c r="L333" s="752">
        <v>53.46</v>
      </c>
      <c r="M333" s="752">
        <v>2</v>
      </c>
      <c r="N333" s="753">
        <v>106.92</v>
      </c>
    </row>
    <row r="334" spans="1:14" ht="14.4" customHeight="1" x14ac:dyDescent="0.3">
      <c r="A334" s="747" t="s">
        <v>554</v>
      </c>
      <c r="B334" s="748" t="s">
        <v>555</v>
      </c>
      <c r="C334" s="749" t="s">
        <v>573</v>
      </c>
      <c r="D334" s="750" t="s">
        <v>574</v>
      </c>
      <c r="E334" s="751">
        <v>50113001</v>
      </c>
      <c r="F334" s="750" t="s">
        <v>600</v>
      </c>
      <c r="G334" s="749" t="s">
        <v>604</v>
      </c>
      <c r="H334" s="749">
        <v>156993</v>
      </c>
      <c r="I334" s="749">
        <v>56993</v>
      </c>
      <c r="J334" s="749" t="s">
        <v>1088</v>
      </c>
      <c r="K334" s="749" t="s">
        <v>1089</v>
      </c>
      <c r="L334" s="752">
        <v>73.150000000000034</v>
      </c>
      <c r="M334" s="752">
        <v>1</v>
      </c>
      <c r="N334" s="753">
        <v>73.150000000000034</v>
      </c>
    </row>
    <row r="335" spans="1:14" ht="14.4" customHeight="1" x14ac:dyDescent="0.3">
      <c r="A335" s="747" t="s">
        <v>554</v>
      </c>
      <c r="B335" s="748" t="s">
        <v>555</v>
      </c>
      <c r="C335" s="749" t="s">
        <v>573</v>
      </c>
      <c r="D335" s="750" t="s">
        <v>574</v>
      </c>
      <c r="E335" s="751">
        <v>50113001</v>
      </c>
      <c r="F335" s="750" t="s">
        <v>600</v>
      </c>
      <c r="G335" s="749" t="s">
        <v>604</v>
      </c>
      <c r="H335" s="749">
        <v>194669</v>
      </c>
      <c r="I335" s="749">
        <v>194669</v>
      </c>
      <c r="J335" s="749" t="s">
        <v>1090</v>
      </c>
      <c r="K335" s="749" t="s">
        <v>1091</v>
      </c>
      <c r="L335" s="752">
        <v>996.24000000000024</v>
      </c>
      <c r="M335" s="752">
        <v>1</v>
      </c>
      <c r="N335" s="753">
        <v>996.24000000000024</v>
      </c>
    </row>
    <row r="336" spans="1:14" ht="14.4" customHeight="1" x14ac:dyDescent="0.3">
      <c r="A336" s="747" t="s">
        <v>554</v>
      </c>
      <c r="B336" s="748" t="s">
        <v>555</v>
      </c>
      <c r="C336" s="749" t="s">
        <v>573</v>
      </c>
      <c r="D336" s="750" t="s">
        <v>574</v>
      </c>
      <c r="E336" s="751">
        <v>50113001</v>
      </c>
      <c r="F336" s="750" t="s">
        <v>600</v>
      </c>
      <c r="G336" s="749" t="s">
        <v>601</v>
      </c>
      <c r="H336" s="749">
        <v>144997</v>
      </c>
      <c r="I336" s="749">
        <v>44997</v>
      </c>
      <c r="J336" s="749" t="s">
        <v>682</v>
      </c>
      <c r="K336" s="749" t="s">
        <v>683</v>
      </c>
      <c r="L336" s="752">
        <v>236.90499999999994</v>
      </c>
      <c r="M336" s="752">
        <v>2</v>
      </c>
      <c r="N336" s="753">
        <v>473.80999999999989</v>
      </c>
    </row>
    <row r="337" spans="1:14" ht="14.4" customHeight="1" x14ac:dyDescent="0.3">
      <c r="A337" s="747" t="s">
        <v>554</v>
      </c>
      <c r="B337" s="748" t="s">
        <v>555</v>
      </c>
      <c r="C337" s="749" t="s">
        <v>573</v>
      </c>
      <c r="D337" s="750" t="s">
        <v>574</v>
      </c>
      <c r="E337" s="751">
        <v>50113001</v>
      </c>
      <c r="F337" s="750" t="s">
        <v>600</v>
      </c>
      <c r="G337" s="749" t="s">
        <v>604</v>
      </c>
      <c r="H337" s="749">
        <v>198791</v>
      </c>
      <c r="I337" s="749">
        <v>98791</v>
      </c>
      <c r="J337" s="749" t="s">
        <v>686</v>
      </c>
      <c r="K337" s="749" t="s">
        <v>687</v>
      </c>
      <c r="L337" s="752">
        <v>98.265000000000015</v>
      </c>
      <c r="M337" s="752">
        <v>2</v>
      </c>
      <c r="N337" s="753">
        <v>196.53000000000003</v>
      </c>
    </row>
    <row r="338" spans="1:14" ht="14.4" customHeight="1" x14ac:dyDescent="0.3">
      <c r="A338" s="747" t="s">
        <v>554</v>
      </c>
      <c r="B338" s="748" t="s">
        <v>555</v>
      </c>
      <c r="C338" s="749" t="s">
        <v>573</v>
      </c>
      <c r="D338" s="750" t="s">
        <v>574</v>
      </c>
      <c r="E338" s="751">
        <v>50113001</v>
      </c>
      <c r="F338" s="750" t="s">
        <v>600</v>
      </c>
      <c r="G338" s="749" t="s">
        <v>604</v>
      </c>
      <c r="H338" s="749">
        <v>114075</v>
      </c>
      <c r="I338" s="749">
        <v>14075</v>
      </c>
      <c r="J338" s="749" t="s">
        <v>688</v>
      </c>
      <c r="K338" s="749" t="s">
        <v>689</v>
      </c>
      <c r="L338" s="752">
        <v>294.96142857142866</v>
      </c>
      <c r="M338" s="752">
        <v>7</v>
      </c>
      <c r="N338" s="753">
        <v>2064.7300000000005</v>
      </c>
    </row>
    <row r="339" spans="1:14" ht="14.4" customHeight="1" x14ac:dyDescent="0.3">
      <c r="A339" s="747" t="s">
        <v>554</v>
      </c>
      <c r="B339" s="748" t="s">
        <v>555</v>
      </c>
      <c r="C339" s="749" t="s">
        <v>573</v>
      </c>
      <c r="D339" s="750" t="s">
        <v>574</v>
      </c>
      <c r="E339" s="751">
        <v>50113001</v>
      </c>
      <c r="F339" s="750" t="s">
        <v>600</v>
      </c>
      <c r="G339" s="749" t="s">
        <v>604</v>
      </c>
      <c r="H339" s="749">
        <v>197522</v>
      </c>
      <c r="I339" s="749">
        <v>97522</v>
      </c>
      <c r="J339" s="749" t="s">
        <v>688</v>
      </c>
      <c r="K339" s="749" t="s">
        <v>1092</v>
      </c>
      <c r="L339" s="752">
        <v>159.19999999999996</v>
      </c>
      <c r="M339" s="752">
        <v>1</v>
      </c>
      <c r="N339" s="753">
        <v>159.19999999999996</v>
      </c>
    </row>
    <row r="340" spans="1:14" ht="14.4" customHeight="1" x14ac:dyDescent="0.3">
      <c r="A340" s="747" t="s">
        <v>554</v>
      </c>
      <c r="B340" s="748" t="s">
        <v>555</v>
      </c>
      <c r="C340" s="749" t="s">
        <v>573</v>
      </c>
      <c r="D340" s="750" t="s">
        <v>574</v>
      </c>
      <c r="E340" s="751">
        <v>50113001</v>
      </c>
      <c r="F340" s="750" t="s">
        <v>600</v>
      </c>
      <c r="G340" s="749" t="s">
        <v>604</v>
      </c>
      <c r="H340" s="749">
        <v>102477</v>
      </c>
      <c r="I340" s="749">
        <v>2477</v>
      </c>
      <c r="J340" s="749" t="s">
        <v>692</v>
      </c>
      <c r="K340" s="749" t="s">
        <v>693</v>
      </c>
      <c r="L340" s="752">
        <v>39.9</v>
      </c>
      <c r="M340" s="752">
        <v>3</v>
      </c>
      <c r="N340" s="753">
        <v>119.69999999999999</v>
      </c>
    </row>
    <row r="341" spans="1:14" ht="14.4" customHeight="1" x14ac:dyDescent="0.3">
      <c r="A341" s="747" t="s">
        <v>554</v>
      </c>
      <c r="B341" s="748" t="s">
        <v>555</v>
      </c>
      <c r="C341" s="749" t="s">
        <v>573</v>
      </c>
      <c r="D341" s="750" t="s">
        <v>574</v>
      </c>
      <c r="E341" s="751">
        <v>50113001</v>
      </c>
      <c r="F341" s="750" t="s">
        <v>600</v>
      </c>
      <c r="G341" s="749" t="s">
        <v>604</v>
      </c>
      <c r="H341" s="749">
        <v>208694</v>
      </c>
      <c r="I341" s="749">
        <v>208694</v>
      </c>
      <c r="J341" s="749" t="s">
        <v>692</v>
      </c>
      <c r="K341" s="749" t="s">
        <v>693</v>
      </c>
      <c r="L341" s="752">
        <v>40.25</v>
      </c>
      <c r="M341" s="752">
        <v>19</v>
      </c>
      <c r="N341" s="753">
        <v>764.75</v>
      </c>
    </row>
    <row r="342" spans="1:14" ht="14.4" customHeight="1" x14ac:dyDescent="0.3">
      <c r="A342" s="747" t="s">
        <v>554</v>
      </c>
      <c r="B342" s="748" t="s">
        <v>555</v>
      </c>
      <c r="C342" s="749" t="s">
        <v>573</v>
      </c>
      <c r="D342" s="750" t="s">
        <v>574</v>
      </c>
      <c r="E342" s="751">
        <v>50113001</v>
      </c>
      <c r="F342" s="750" t="s">
        <v>600</v>
      </c>
      <c r="G342" s="749" t="s">
        <v>604</v>
      </c>
      <c r="H342" s="749">
        <v>208695</v>
      </c>
      <c r="I342" s="749">
        <v>208695</v>
      </c>
      <c r="J342" s="749" t="s">
        <v>692</v>
      </c>
      <c r="K342" s="749" t="s">
        <v>694</v>
      </c>
      <c r="L342" s="752">
        <v>77.760000000000005</v>
      </c>
      <c r="M342" s="752">
        <v>27</v>
      </c>
      <c r="N342" s="753">
        <v>2099.52</v>
      </c>
    </row>
    <row r="343" spans="1:14" ht="14.4" customHeight="1" x14ac:dyDescent="0.3">
      <c r="A343" s="747" t="s">
        <v>554</v>
      </c>
      <c r="B343" s="748" t="s">
        <v>555</v>
      </c>
      <c r="C343" s="749" t="s">
        <v>573</v>
      </c>
      <c r="D343" s="750" t="s">
        <v>574</v>
      </c>
      <c r="E343" s="751">
        <v>50113001</v>
      </c>
      <c r="F343" s="750" t="s">
        <v>600</v>
      </c>
      <c r="G343" s="749" t="s">
        <v>604</v>
      </c>
      <c r="H343" s="749">
        <v>846346</v>
      </c>
      <c r="I343" s="749">
        <v>119672</v>
      </c>
      <c r="J343" s="749" t="s">
        <v>1093</v>
      </c>
      <c r="K343" s="749" t="s">
        <v>1094</v>
      </c>
      <c r="L343" s="752">
        <v>114.43</v>
      </c>
      <c r="M343" s="752">
        <v>1</v>
      </c>
      <c r="N343" s="753">
        <v>114.43</v>
      </c>
    </row>
    <row r="344" spans="1:14" ht="14.4" customHeight="1" x14ac:dyDescent="0.3">
      <c r="A344" s="747" t="s">
        <v>554</v>
      </c>
      <c r="B344" s="748" t="s">
        <v>555</v>
      </c>
      <c r="C344" s="749" t="s">
        <v>573</v>
      </c>
      <c r="D344" s="750" t="s">
        <v>574</v>
      </c>
      <c r="E344" s="751">
        <v>50113001</v>
      </c>
      <c r="F344" s="750" t="s">
        <v>600</v>
      </c>
      <c r="G344" s="749" t="s">
        <v>601</v>
      </c>
      <c r="H344" s="749">
        <v>142150</v>
      </c>
      <c r="I344" s="749">
        <v>142150</v>
      </c>
      <c r="J344" s="749" t="s">
        <v>703</v>
      </c>
      <c r="K344" s="749" t="s">
        <v>704</v>
      </c>
      <c r="L344" s="752">
        <v>195.65</v>
      </c>
      <c r="M344" s="752">
        <v>1</v>
      </c>
      <c r="N344" s="753">
        <v>195.65</v>
      </c>
    </row>
    <row r="345" spans="1:14" ht="14.4" customHeight="1" x14ac:dyDescent="0.3">
      <c r="A345" s="747" t="s">
        <v>554</v>
      </c>
      <c r="B345" s="748" t="s">
        <v>555</v>
      </c>
      <c r="C345" s="749" t="s">
        <v>573</v>
      </c>
      <c r="D345" s="750" t="s">
        <v>574</v>
      </c>
      <c r="E345" s="751">
        <v>50113001</v>
      </c>
      <c r="F345" s="750" t="s">
        <v>600</v>
      </c>
      <c r="G345" s="749" t="s">
        <v>601</v>
      </c>
      <c r="H345" s="749">
        <v>215715</v>
      </c>
      <c r="I345" s="749">
        <v>215715</v>
      </c>
      <c r="J345" s="749" t="s">
        <v>705</v>
      </c>
      <c r="K345" s="749" t="s">
        <v>706</v>
      </c>
      <c r="L345" s="752">
        <v>66.34</v>
      </c>
      <c r="M345" s="752">
        <v>15</v>
      </c>
      <c r="N345" s="753">
        <v>995.10000000000014</v>
      </c>
    </row>
    <row r="346" spans="1:14" ht="14.4" customHeight="1" x14ac:dyDescent="0.3">
      <c r="A346" s="747" t="s">
        <v>554</v>
      </c>
      <c r="B346" s="748" t="s">
        <v>555</v>
      </c>
      <c r="C346" s="749" t="s">
        <v>573</v>
      </c>
      <c r="D346" s="750" t="s">
        <v>574</v>
      </c>
      <c r="E346" s="751">
        <v>50113001</v>
      </c>
      <c r="F346" s="750" t="s">
        <v>600</v>
      </c>
      <c r="G346" s="749" t="s">
        <v>604</v>
      </c>
      <c r="H346" s="749">
        <v>29468</v>
      </c>
      <c r="I346" s="749">
        <v>29468</v>
      </c>
      <c r="J346" s="749" t="s">
        <v>707</v>
      </c>
      <c r="K346" s="749" t="s">
        <v>708</v>
      </c>
      <c r="L346" s="752">
        <v>879.50999999999976</v>
      </c>
      <c r="M346" s="752">
        <v>1</v>
      </c>
      <c r="N346" s="753">
        <v>879.50999999999976</v>
      </c>
    </row>
    <row r="347" spans="1:14" ht="14.4" customHeight="1" x14ac:dyDescent="0.3">
      <c r="A347" s="747" t="s">
        <v>554</v>
      </c>
      <c r="B347" s="748" t="s">
        <v>555</v>
      </c>
      <c r="C347" s="749" t="s">
        <v>573</v>
      </c>
      <c r="D347" s="750" t="s">
        <v>574</v>
      </c>
      <c r="E347" s="751">
        <v>50113001</v>
      </c>
      <c r="F347" s="750" t="s">
        <v>600</v>
      </c>
      <c r="G347" s="749" t="s">
        <v>604</v>
      </c>
      <c r="H347" s="749">
        <v>215476</v>
      </c>
      <c r="I347" s="749">
        <v>215476</v>
      </c>
      <c r="J347" s="749" t="s">
        <v>1095</v>
      </c>
      <c r="K347" s="749" t="s">
        <v>1096</v>
      </c>
      <c r="L347" s="752">
        <v>123.09999999999997</v>
      </c>
      <c r="M347" s="752">
        <v>1</v>
      </c>
      <c r="N347" s="753">
        <v>123.09999999999997</v>
      </c>
    </row>
    <row r="348" spans="1:14" ht="14.4" customHeight="1" x14ac:dyDescent="0.3">
      <c r="A348" s="747" t="s">
        <v>554</v>
      </c>
      <c r="B348" s="748" t="s">
        <v>555</v>
      </c>
      <c r="C348" s="749" t="s">
        <v>573</v>
      </c>
      <c r="D348" s="750" t="s">
        <v>574</v>
      </c>
      <c r="E348" s="751">
        <v>50113001</v>
      </c>
      <c r="F348" s="750" t="s">
        <v>600</v>
      </c>
      <c r="G348" s="749" t="s">
        <v>601</v>
      </c>
      <c r="H348" s="749">
        <v>135002</v>
      </c>
      <c r="I348" s="749">
        <v>135002</v>
      </c>
      <c r="J348" s="749" t="s">
        <v>1003</v>
      </c>
      <c r="K348" s="749" t="s">
        <v>704</v>
      </c>
      <c r="L348" s="752">
        <v>25.320000000000007</v>
      </c>
      <c r="M348" s="752">
        <v>4</v>
      </c>
      <c r="N348" s="753">
        <v>101.28000000000003</v>
      </c>
    </row>
    <row r="349" spans="1:14" ht="14.4" customHeight="1" x14ac:dyDescent="0.3">
      <c r="A349" s="747" t="s">
        <v>554</v>
      </c>
      <c r="B349" s="748" t="s">
        <v>555</v>
      </c>
      <c r="C349" s="749" t="s">
        <v>573</v>
      </c>
      <c r="D349" s="750" t="s">
        <v>574</v>
      </c>
      <c r="E349" s="751">
        <v>50113001</v>
      </c>
      <c r="F349" s="750" t="s">
        <v>600</v>
      </c>
      <c r="G349" s="749" t="s">
        <v>604</v>
      </c>
      <c r="H349" s="749">
        <v>210108</v>
      </c>
      <c r="I349" s="749">
        <v>210108</v>
      </c>
      <c r="J349" s="749" t="s">
        <v>714</v>
      </c>
      <c r="K349" s="749" t="s">
        <v>715</v>
      </c>
      <c r="L349" s="752">
        <v>735.01</v>
      </c>
      <c r="M349" s="752">
        <v>2</v>
      </c>
      <c r="N349" s="753">
        <v>1470.02</v>
      </c>
    </row>
    <row r="350" spans="1:14" ht="14.4" customHeight="1" x14ac:dyDescent="0.3">
      <c r="A350" s="747" t="s">
        <v>554</v>
      </c>
      <c r="B350" s="748" t="s">
        <v>555</v>
      </c>
      <c r="C350" s="749" t="s">
        <v>573</v>
      </c>
      <c r="D350" s="750" t="s">
        <v>574</v>
      </c>
      <c r="E350" s="751">
        <v>50113001</v>
      </c>
      <c r="F350" s="750" t="s">
        <v>600</v>
      </c>
      <c r="G350" s="749" t="s">
        <v>556</v>
      </c>
      <c r="H350" s="749">
        <v>185581</v>
      </c>
      <c r="I350" s="749">
        <v>185581</v>
      </c>
      <c r="J350" s="749" t="s">
        <v>1097</v>
      </c>
      <c r="K350" s="749" t="s">
        <v>1098</v>
      </c>
      <c r="L350" s="752">
        <v>133.23782608695652</v>
      </c>
      <c r="M350" s="752">
        <v>23</v>
      </c>
      <c r="N350" s="753">
        <v>3064.47</v>
      </c>
    </row>
    <row r="351" spans="1:14" ht="14.4" customHeight="1" x14ac:dyDescent="0.3">
      <c r="A351" s="747" t="s">
        <v>554</v>
      </c>
      <c r="B351" s="748" t="s">
        <v>555</v>
      </c>
      <c r="C351" s="749" t="s">
        <v>573</v>
      </c>
      <c r="D351" s="750" t="s">
        <v>574</v>
      </c>
      <c r="E351" s="751">
        <v>50113001</v>
      </c>
      <c r="F351" s="750" t="s">
        <v>600</v>
      </c>
      <c r="G351" s="749" t="s">
        <v>604</v>
      </c>
      <c r="H351" s="749">
        <v>848560</v>
      </c>
      <c r="I351" s="749">
        <v>125752</v>
      </c>
      <c r="J351" s="749" t="s">
        <v>720</v>
      </c>
      <c r="K351" s="749" t="s">
        <v>721</v>
      </c>
      <c r="L351" s="752">
        <v>204.91539063348057</v>
      </c>
      <c r="M351" s="752">
        <v>8</v>
      </c>
      <c r="N351" s="753">
        <v>1639.3231250678446</v>
      </c>
    </row>
    <row r="352" spans="1:14" ht="14.4" customHeight="1" x14ac:dyDescent="0.3">
      <c r="A352" s="747" t="s">
        <v>554</v>
      </c>
      <c r="B352" s="748" t="s">
        <v>555</v>
      </c>
      <c r="C352" s="749" t="s">
        <v>573</v>
      </c>
      <c r="D352" s="750" t="s">
        <v>574</v>
      </c>
      <c r="E352" s="751">
        <v>50113001</v>
      </c>
      <c r="F352" s="750" t="s">
        <v>600</v>
      </c>
      <c r="G352" s="749" t="s">
        <v>604</v>
      </c>
      <c r="H352" s="749">
        <v>214902</v>
      </c>
      <c r="I352" s="749">
        <v>214902</v>
      </c>
      <c r="J352" s="749" t="s">
        <v>1099</v>
      </c>
      <c r="K352" s="749" t="s">
        <v>1100</v>
      </c>
      <c r="L352" s="752">
        <v>48.93</v>
      </c>
      <c r="M352" s="752">
        <v>2</v>
      </c>
      <c r="N352" s="753">
        <v>97.86</v>
      </c>
    </row>
    <row r="353" spans="1:14" ht="14.4" customHeight="1" x14ac:dyDescent="0.3">
      <c r="A353" s="747" t="s">
        <v>554</v>
      </c>
      <c r="B353" s="748" t="s">
        <v>555</v>
      </c>
      <c r="C353" s="749" t="s">
        <v>573</v>
      </c>
      <c r="D353" s="750" t="s">
        <v>574</v>
      </c>
      <c r="E353" s="751">
        <v>50113001</v>
      </c>
      <c r="F353" s="750" t="s">
        <v>600</v>
      </c>
      <c r="G353" s="749" t="s">
        <v>604</v>
      </c>
      <c r="H353" s="749">
        <v>214904</v>
      </c>
      <c r="I353" s="749">
        <v>214904</v>
      </c>
      <c r="J353" s="749" t="s">
        <v>722</v>
      </c>
      <c r="K353" s="749" t="s">
        <v>723</v>
      </c>
      <c r="L353" s="752">
        <v>64.790000000000006</v>
      </c>
      <c r="M353" s="752">
        <v>1</v>
      </c>
      <c r="N353" s="753">
        <v>64.790000000000006</v>
      </c>
    </row>
    <row r="354" spans="1:14" ht="14.4" customHeight="1" x14ac:dyDescent="0.3">
      <c r="A354" s="747" t="s">
        <v>554</v>
      </c>
      <c r="B354" s="748" t="s">
        <v>555</v>
      </c>
      <c r="C354" s="749" t="s">
        <v>573</v>
      </c>
      <c r="D354" s="750" t="s">
        <v>574</v>
      </c>
      <c r="E354" s="751">
        <v>50113001</v>
      </c>
      <c r="F354" s="750" t="s">
        <v>600</v>
      </c>
      <c r="G354" s="749" t="s">
        <v>604</v>
      </c>
      <c r="H354" s="749">
        <v>214906</v>
      </c>
      <c r="I354" s="749">
        <v>214906</v>
      </c>
      <c r="J354" s="749" t="s">
        <v>1101</v>
      </c>
      <c r="K354" s="749" t="s">
        <v>1102</v>
      </c>
      <c r="L354" s="752">
        <v>88.88</v>
      </c>
      <c r="M354" s="752">
        <v>1</v>
      </c>
      <c r="N354" s="753">
        <v>88.88</v>
      </c>
    </row>
    <row r="355" spans="1:14" ht="14.4" customHeight="1" x14ac:dyDescent="0.3">
      <c r="A355" s="747" t="s">
        <v>554</v>
      </c>
      <c r="B355" s="748" t="s">
        <v>555</v>
      </c>
      <c r="C355" s="749" t="s">
        <v>573</v>
      </c>
      <c r="D355" s="750" t="s">
        <v>574</v>
      </c>
      <c r="E355" s="751">
        <v>50113001</v>
      </c>
      <c r="F355" s="750" t="s">
        <v>600</v>
      </c>
      <c r="G355" s="749" t="s">
        <v>601</v>
      </c>
      <c r="H355" s="749">
        <v>169189</v>
      </c>
      <c r="I355" s="749">
        <v>69189</v>
      </c>
      <c r="J355" s="749" t="s">
        <v>726</v>
      </c>
      <c r="K355" s="749" t="s">
        <v>727</v>
      </c>
      <c r="L355" s="752">
        <v>61.113333333333323</v>
      </c>
      <c r="M355" s="752">
        <v>3</v>
      </c>
      <c r="N355" s="753">
        <v>183.33999999999997</v>
      </c>
    </row>
    <row r="356" spans="1:14" ht="14.4" customHeight="1" x14ac:dyDescent="0.3">
      <c r="A356" s="747" t="s">
        <v>554</v>
      </c>
      <c r="B356" s="748" t="s">
        <v>555</v>
      </c>
      <c r="C356" s="749" t="s">
        <v>573</v>
      </c>
      <c r="D356" s="750" t="s">
        <v>574</v>
      </c>
      <c r="E356" s="751">
        <v>50113001</v>
      </c>
      <c r="F356" s="750" t="s">
        <v>600</v>
      </c>
      <c r="G356" s="749" t="s">
        <v>601</v>
      </c>
      <c r="H356" s="749">
        <v>146692</v>
      </c>
      <c r="I356" s="749">
        <v>46692</v>
      </c>
      <c r="J356" s="749" t="s">
        <v>1103</v>
      </c>
      <c r="K356" s="749" t="s">
        <v>1104</v>
      </c>
      <c r="L356" s="752">
        <v>77.760000000000019</v>
      </c>
      <c r="M356" s="752">
        <v>1</v>
      </c>
      <c r="N356" s="753">
        <v>77.760000000000019</v>
      </c>
    </row>
    <row r="357" spans="1:14" ht="14.4" customHeight="1" x14ac:dyDescent="0.3">
      <c r="A357" s="747" t="s">
        <v>554</v>
      </c>
      <c r="B357" s="748" t="s">
        <v>555</v>
      </c>
      <c r="C357" s="749" t="s">
        <v>573</v>
      </c>
      <c r="D357" s="750" t="s">
        <v>574</v>
      </c>
      <c r="E357" s="751">
        <v>50113001</v>
      </c>
      <c r="F357" s="750" t="s">
        <v>600</v>
      </c>
      <c r="G357" s="749" t="s">
        <v>601</v>
      </c>
      <c r="H357" s="749">
        <v>147454</v>
      </c>
      <c r="I357" s="749">
        <v>147454</v>
      </c>
      <c r="J357" s="749" t="s">
        <v>1105</v>
      </c>
      <c r="K357" s="749" t="s">
        <v>1106</v>
      </c>
      <c r="L357" s="752">
        <v>92.199999999999989</v>
      </c>
      <c r="M357" s="752">
        <v>1</v>
      </c>
      <c r="N357" s="753">
        <v>92.199999999999989</v>
      </c>
    </row>
    <row r="358" spans="1:14" ht="14.4" customHeight="1" x14ac:dyDescent="0.3">
      <c r="A358" s="747" t="s">
        <v>554</v>
      </c>
      <c r="B358" s="748" t="s">
        <v>555</v>
      </c>
      <c r="C358" s="749" t="s">
        <v>573</v>
      </c>
      <c r="D358" s="750" t="s">
        <v>574</v>
      </c>
      <c r="E358" s="751">
        <v>50113001</v>
      </c>
      <c r="F358" s="750" t="s">
        <v>600</v>
      </c>
      <c r="G358" s="749" t="s">
        <v>604</v>
      </c>
      <c r="H358" s="749">
        <v>211294</v>
      </c>
      <c r="I358" s="749">
        <v>211294</v>
      </c>
      <c r="J358" s="749" t="s">
        <v>1107</v>
      </c>
      <c r="K358" s="749" t="s">
        <v>1108</v>
      </c>
      <c r="L358" s="752">
        <v>1055.9728571428573</v>
      </c>
      <c r="M358" s="752">
        <v>7</v>
      </c>
      <c r="N358" s="753">
        <v>7391.8100000000013</v>
      </c>
    </row>
    <row r="359" spans="1:14" ht="14.4" customHeight="1" x14ac:dyDescent="0.3">
      <c r="A359" s="747" t="s">
        <v>554</v>
      </c>
      <c r="B359" s="748" t="s">
        <v>555</v>
      </c>
      <c r="C359" s="749" t="s">
        <v>573</v>
      </c>
      <c r="D359" s="750" t="s">
        <v>574</v>
      </c>
      <c r="E359" s="751">
        <v>50113001</v>
      </c>
      <c r="F359" s="750" t="s">
        <v>600</v>
      </c>
      <c r="G359" s="749" t="s">
        <v>604</v>
      </c>
      <c r="H359" s="749">
        <v>211297</v>
      </c>
      <c r="I359" s="749">
        <v>211297</v>
      </c>
      <c r="J359" s="749" t="s">
        <v>1107</v>
      </c>
      <c r="K359" s="749" t="s">
        <v>1109</v>
      </c>
      <c r="L359" s="752">
        <v>1612.06375</v>
      </c>
      <c r="M359" s="752">
        <v>8</v>
      </c>
      <c r="N359" s="753">
        <v>12896.51</v>
      </c>
    </row>
    <row r="360" spans="1:14" ht="14.4" customHeight="1" x14ac:dyDescent="0.3">
      <c r="A360" s="747" t="s">
        <v>554</v>
      </c>
      <c r="B360" s="748" t="s">
        <v>555</v>
      </c>
      <c r="C360" s="749" t="s">
        <v>573</v>
      </c>
      <c r="D360" s="750" t="s">
        <v>574</v>
      </c>
      <c r="E360" s="751">
        <v>50113001</v>
      </c>
      <c r="F360" s="750" t="s">
        <v>600</v>
      </c>
      <c r="G360" s="749" t="s">
        <v>601</v>
      </c>
      <c r="H360" s="749">
        <v>215481</v>
      </c>
      <c r="I360" s="749">
        <v>215481</v>
      </c>
      <c r="J360" s="749" t="s">
        <v>1110</v>
      </c>
      <c r="K360" s="749" t="s">
        <v>1111</v>
      </c>
      <c r="L360" s="752">
        <v>114.36</v>
      </c>
      <c r="M360" s="752">
        <v>1</v>
      </c>
      <c r="N360" s="753">
        <v>114.36</v>
      </c>
    </row>
    <row r="361" spans="1:14" ht="14.4" customHeight="1" x14ac:dyDescent="0.3">
      <c r="A361" s="747" t="s">
        <v>554</v>
      </c>
      <c r="B361" s="748" t="s">
        <v>555</v>
      </c>
      <c r="C361" s="749" t="s">
        <v>573</v>
      </c>
      <c r="D361" s="750" t="s">
        <v>574</v>
      </c>
      <c r="E361" s="751">
        <v>50113001</v>
      </c>
      <c r="F361" s="750" t="s">
        <v>600</v>
      </c>
      <c r="G361" s="749" t="s">
        <v>604</v>
      </c>
      <c r="H361" s="749">
        <v>214598</v>
      </c>
      <c r="I361" s="749">
        <v>214598</v>
      </c>
      <c r="J361" s="749" t="s">
        <v>1112</v>
      </c>
      <c r="K361" s="749" t="s">
        <v>1113</v>
      </c>
      <c r="L361" s="752">
        <v>167.47</v>
      </c>
      <c r="M361" s="752">
        <v>2</v>
      </c>
      <c r="N361" s="753">
        <v>334.94</v>
      </c>
    </row>
    <row r="362" spans="1:14" ht="14.4" customHeight="1" x14ac:dyDescent="0.3">
      <c r="A362" s="747" t="s">
        <v>554</v>
      </c>
      <c r="B362" s="748" t="s">
        <v>555</v>
      </c>
      <c r="C362" s="749" t="s">
        <v>573</v>
      </c>
      <c r="D362" s="750" t="s">
        <v>574</v>
      </c>
      <c r="E362" s="751">
        <v>50113001</v>
      </c>
      <c r="F362" s="750" t="s">
        <v>600</v>
      </c>
      <c r="G362" s="749" t="s">
        <v>601</v>
      </c>
      <c r="H362" s="749">
        <v>114439</v>
      </c>
      <c r="I362" s="749">
        <v>14439</v>
      </c>
      <c r="J362" s="749" t="s">
        <v>1114</v>
      </c>
      <c r="K362" s="749" t="s">
        <v>1115</v>
      </c>
      <c r="L362" s="752">
        <v>74.52000000000001</v>
      </c>
      <c r="M362" s="752">
        <v>2</v>
      </c>
      <c r="N362" s="753">
        <v>149.04000000000002</v>
      </c>
    </row>
    <row r="363" spans="1:14" ht="14.4" customHeight="1" x14ac:dyDescent="0.3">
      <c r="A363" s="747" t="s">
        <v>554</v>
      </c>
      <c r="B363" s="748" t="s">
        <v>555</v>
      </c>
      <c r="C363" s="749" t="s">
        <v>573</v>
      </c>
      <c r="D363" s="750" t="s">
        <v>574</v>
      </c>
      <c r="E363" s="751">
        <v>50113001</v>
      </c>
      <c r="F363" s="750" t="s">
        <v>600</v>
      </c>
      <c r="G363" s="749" t="s">
        <v>604</v>
      </c>
      <c r="H363" s="749">
        <v>216978</v>
      </c>
      <c r="I363" s="749">
        <v>216978</v>
      </c>
      <c r="J363" s="749" t="s">
        <v>1116</v>
      </c>
      <c r="K363" s="749" t="s">
        <v>1117</v>
      </c>
      <c r="L363" s="752">
        <v>285.05</v>
      </c>
      <c r="M363" s="752">
        <v>1</v>
      </c>
      <c r="N363" s="753">
        <v>285.05</v>
      </c>
    </row>
    <row r="364" spans="1:14" ht="14.4" customHeight="1" x14ac:dyDescent="0.3">
      <c r="A364" s="747" t="s">
        <v>554</v>
      </c>
      <c r="B364" s="748" t="s">
        <v>555</v>
      </c>
      <c r="C364" s="749" t="s">
        <v>573</v>
      </c>
      <c r="D364" s="750" t="s">
        <v>574</v>
      </c>
      <c r="E364" s="751">
        <v>50113001</v>
      </c>
      <c r="F364" s="750" t="s">
        <v>600</v>
      </c>
      <c r="G364" s="749" t="s">
        <v>601</v>
      </c>
      <c r="H364" s="749">
        <v>213485</v>
      </c>
      <c r="I364" s="749">
        <v>213485</v>
      </c>
      <c r="J364" s="749" t="s">
        <v>730</v>
      </c>
      <c r="K364" s="749" t="s">
        <v>1118</v>
      </c>
      <c r="L364" s="752">
        <v>721.2</v>
      </c>
      <c r="M364" s="752">
        <v>1</v>
      </c>
      <c r="N364" s="753">
        <v>721.2</v>
      </c>
    </row>
    <row r="365" spans="1:14" ht="14.4" customHeight="1" x14ac:dyDescent="0.3">
      <c r="A365" s="747" t="s">
        <v>554</v>
      </c>
      <c r="B365" s="748" t="s">
        <v>555</v>
      </c>
      <c r="C365" s="749" t="s">
        <v>573</v>
      </c>
      <c r="D365" s="750" t="s">
        <v>574</v>
      </c>
      <c r="E365" s="751">
        <v>50113001</v>
      </c>
      <c r="F365" s="750" t="s">
        <v>600</v>
      </c>
      <c r="G365" s="749" t="s">
        <v>601</v>
      </c>
      <c r="H365" s="749">
        <v>213487</v>
      </c>
      <c r="I365" s="749">
        <v>213487</v>
      </c>
      <c r="J365" s="749" t="s">
        <v>730</v>
      </c>
      <c r="K365" s="749" t="s">
        <v>1119</v>
      </c>
      <c r="L365" s="752">
        <v>271.85000000000002</v>
      </c>
      <c r="M365" s="752">
        <v>2</v>
      </c>
      <c r="N365" s="753">
        <v>543.70000000000005</v>
      </c>
    </row>
    <row r="366" spans="1:14" ht="14.4" customHeight="1" x14ac:dyDescent="0.3">
      <c r="A366" s="747" t="s">
        <v>554</v>
      </c>
      <c r="B366" s="748" t="s">
        <v>555</v>
      </c>
      <c r="C366" s="749" t="s">
        <v>573</v>
      </c>
      <c r="D366" s="750" t="s">
        <v>574</v>
      </c>
      <c r="E366" s="751">
        <v>50113001</v>
      </c>
      <c r="F366" s="750" t="s">
        <v>600</v>
      </c>
      <c r="G366" s="749" t="s">
        <v>601</v>
      </c>
      <c r="H366" s="749">
        <v>213490</v>
      </c>
      <c r="I366" s="749">
        <v>213490</v>
      </c>
      <c r="J366" s="749" t="s">
        <v>730</v>
      </c>
      <c r="K366" s="749" t="s">
        <v>732</v>
      </c>
      <c r="L366" s="752">
        <v>913.65000000000009</v>
      </c>
      <c r="M366" s="752">
        <v>3</v>
      </c>
      <c r="N366" s="753">
        <v>2740.9500000000003</v>
      </c>
    </row>
    <row r="367" spans="1:14" ht="14.4" customHeight="1" x14ac:dyDescent="0.3">
      <c r="A367" s="747" t="s">
        <v>554</v>
      </c>
      <c r="B367" s="748" t="s">
        <v>555</v>
      </c>
      <c r="C367" s="749" t="s">
        <v>573</v>
      </c>
      <c r="D367" s="750" t="s">
        <v>574</v>
      </c>
      <c r="E367" s="751">
        <v>50113001</v>
      </c>
      <c r="F367" s="750" t="s">
        <v>600</v>
      </c>
      <c r="G367" s="749" t="s">
        <v>601</v>
      </c>
      <c r="H367" s="749">
        <v>213494</v>
      </c>
      <c r="I367" s="749">
        <v>213494</v>
      </c>
      <c r="J367" s="749" t="s">
        <v>730</v>
      </c>
      <c r="K367" s="749" t="s">
        <v>1120</v>
      </c>
      <c r="L367" s="752">
        <v>408.95</v>
      </c>
      <c r="M367" s="752">
        <v>1</v>
      </c>
      <c r="N367" s="753">
        <v>408.95</v>
      </c>
    </row>
    <row r="368" spans="1:14" ht="14.4" customHeight="1" x14ac:dyDescent="0.3">
      <c r="A368" s="747" t="s">
        <v>554</v>
      </c>
      <c r="B368" s="748" t="s">
        <v>555</v>
      </c>
      <c r="C368" s="749" t="s">
        <v>573</v>
      </c>
      <c r="D368" s="750" t="s">
        <v>574</v>
      </c>
      <c r="E368" s="751">
        <v>50113001</v>
      </c>
      <c r="F368" s="750" t="s">
        <v>600</v>
      </c>
      <c r="G368" s="749" t="s">
        <v>556</v>
      </c>
      <c r="H368" s="749">
        <v>198219</v>
      </c>
      <c r="I368" s="749">
        <v>98219</v>
      </c>
      <c r="J368" s="749" t="s">
        <v>1121</v>
      </c>
      <c r="K368" s="749" t="s">
        <v>734</v>
      </c>
      <c r="L368" s="752">
        <v>59.3</v>
      </c>
      <c r="M368" s="752">
        <v>2</v>
      </c>
      <c r="N368" s="753">
        <v>118.6</v>
      </c>
    </row>
    <row r="369" spans="1:14" ht="14.4" customHeight="1" x14ac:dyDescent="0.3">
      <c r="A369" s="747" t="s">
        <v>554</v>
      </c>
      <c r="B369" s="748" t="s">
        <v>555</v>
      </c>
      <c r="C369" s="749" t="s">
        <v>573</v>
      </c>
      <c r="D369" s="750" t="s">
        <v>574</v>
      </c>
      <c r="E369" s="751">
        <v>50113001</v>
      </c>
      <c r="F369" s="750" t="s">
        <v>600</v>
      </c>
      <c r="G369" s="749" t="s">
        <v>601</v>
      </c>
      <c r="H369" s="749">
        <v>156807</v>
      </c>
      <c r="I369" s="749">
        <v>56807</v>
      </c>
      <c r="J369" s="749" t="s">
        <v>1122</v>
      </c>
      <c r="K369" s="749" t="s">
        <v>1123</v>
      </c>
      <c r="L369" s="752">
        <v>57.77</v>
      </c>
      <c r="M369" s="752">
        <v>1</v>
      </c>
      <c r="N369" s="753">
        <v>57.77</v>
      </c>
    </row>
    <row r="370" spans="1:14" ht="14.4" customHeight="1" x14ac:dyDescent="0.3">
      <c r="A370" s="747" t="s">
        <v>554</v>
      </c>
      <c r="B370" s="748" t="s">
        <v>555</v>
      </c>
      <c r="C370" s="749" t="s">
        <v>573</v>
      </c>
      <c r="D370" s="750" t="s">
        <v>574</v>
      </c>
      <c r="E370" s="751">
        <v>50113001</v>
      </c>
      <c r="F370" s="750" t="s">
        <v>600</v>
      </c>
      <c r="G370" s="749" t="s">
        <v>601</v>
      </c>
      <c r="H370" s="749">
        <v>218523</v>
      </c>
      <c r="I370" s="749">
        <v>218523</v>
      </c>
      <c r="J370" s="749" t="s">
        <v>1124</v>
      </c>
      <c r="K370" s="749" t="s">
        <v>1125</v>
      </c>
      <c r="L370" s="752">
        <v>529.06000000000006</v>
      </c>
      <c r="M370" s="752">
        <v>1</v>
      </c>
      <c r="N370" s="753">
        <v>529.06000000000006</v>
      </c>
    </row>
    <row r="371" spans="1:14" ht="14.4" customHeight="1" x14ac:dyDescent="0.3">
      <c r="A371" s="747" t="s">
        <v>554</v>
      </c>
      <c r="B371" s="748" t="s">
        <v>555</v>
      </c>
      <c r="C371" s="749" t="s">
        <v>573</v>
      </c>
      <c r="D371" s="750" t="s">
        <v>574</v>
      </c>
      <c r="E371" s="751">
        <v>50113001</v>
      </c>
      <c r="F371" s="750" t="s">
        <v>600</v>
      </c>
      <c r="G371" s="749" t="s">
        <v>604</v>
      </c>
      <c r="H371" s="749">
        <v>102587</v>
      </c>
      <c r="I371" s="749">
        <v>2587</v>
      </c>
      <c r="J371" s="749" t="s">
        <v>1126</v>
      </c>
      <c r="K371" s="749" t="s">
        <v>1127</v>
      </c>
      <c r="L371" s="752">
        <v>151.03999999999994</v>
      </c>
      <c r="M371" s="752">
        <v>1</v>
      </c>
      <c r="N371" s="753">
        <v>151.03999999999994</v>
      </c>
    </row>
    <row r="372" spans="1:14" ht="14.4" customHeight="1" x14ac:dyDescent="0.3">
      <c r="A372" s="747" t="s">
        <v>554</v>
      </c>
      <c r="B372" s="748" t="s">
        <v>555</v>
      </c>
      <c r="C372" s="749" t="s">
        <v>573</v>
      </c>
      <c r="D372" s="750" t="s">
        <v>574</v>
      </c>
      <c r="E372" s="751">
        <v>50113001</v>
      </c>
      <c r="F372" s="750" t="s">
        <v>600</v>
      </c>
      <c r="G372" s="749" t="s">
        <v>604</v>
      </c>
      <c r="H372" s="749">
        <v>194234</v>
      </c>
      <c r="I372" s="749">
        <v>94234</v>
      </c>
      <c r="J372" s="749" t="s">
        <v>1128</v>
      </c>
      <c r="K372" s="749" t="s">
        <v>1129</v>
      </c>
      <c r="L372" s="752">
        <v>66.259999999999991</v>
      </c>
      <c r="M372" s="752">
        <v>2</v>
      </c>
      <c r="N372" s="753">
        <v>132.51999999999998</v>
      </c>
    </row>
    <row r="373" spans="1:14" ht="14.4" customHeight="1" x14ac:dyDescent="0.3">
      <c r="A373" s="747" t="s">
        <v>554</v>
      </c>
      <c r="B373" s="748" t="s">
        <v>555</v>
      </c>
      <c r="C373" s="749" t="s">
        <v>573</v>
      </c>
      <c r="D373" s="750" t="s">
        <v>574</v>
      </c>
      <c r="E373" s="751">
        <v>50113001</v>
      </c>
      <c r="F373" s="750" t="s">
        <v>600</v>
      </c>
      <c r="G373" s="749" t="s">
        <v>604</v>
      </c>
      <c r="H373" s="749">
        <v>102537</v>
      </c>
      <c r="I373" s="749">
        <v>2537</v>
      </c>
      <c r="J373" s="749" t="s">
        <v>741</v>
      </c>
      <c r="K373" s="749" t="s">
        <v>742</v>
      </c>
      <c r="L373" s="752">
        <v>38.35</v>
      </c>
      <c r="M373" s="752">
        <v>11</v>
      </c>
      <c r="N373" s="753">
        <v>421.85</v>
      </c>
    </row>
    <row r="374" spans="1:14" ht="14.4" customHeight="1" x14ac:dyDescent="0.3">
      <c r="A374" s="747" t="s">
        <v>554</v>
      </c>
      <c r="B374" s="748" t="s">
        <v>555</v>
      </c>
      <c r="C374" s="749" t="s">
        <v>573</v>
      </c>
      <c r="D374" s="750" t="s">
        <v>574</v>
      </c>
      <c r="E374" s="751">
        <v>50113001</v>
      </c>
      <c r="F374" s="750" t="s">
        <v>600</v>
      </c>
      <c r="G374" s="749" t="s">
        <v>604</v>
      </c>
      <c r="H374" s="749">
        <v>102539</v>
      </c>
      <c r="I374" s="749">
        <v>2539</v>
      </c>
      <c r="J374" s="749" t="s">
        <v>741</v>
      </c>
      <c r="K374" s="749" t="s">
        <v>744</v>
      </c>
      <c r="L374" s="752">
        <v>52.670000000000023</v>
      </c>
      <c r="M374" s="752">
        <v>3</v>
      </c>
      <c r="N374" s="753">
        <v>158.01000000000008</v>
      </c>
    </row>
    <row r="375" spans="1:14" ht="14.4" customHeight="1" x14ac:dyDescent="0.3">
      <c r="A375" s="747" t="s">
        <v>554</v>
      </c>
      <c r="B375" s="748" t="s">
        <v>555</v>
      </c>
      <c r="C375" s="749" t="s">
        <v>573</v>
      </c>
      <c r="D375" s="750" t="s">
        <v>574</v>
      </c>
      <c r="E375" s="751">
        <v>50113001</v>
      </c>
      <c r="F375" s="750" t="s">
        <v>600</v>
      </c>
      <c r="G375" s="749" t="s">
        <v>604</v>
      </c>
      <c r="H375" s="749">
        <v>125366</v>
      </c>
      <c r="I375" s="749">
        <v>25366</v>
      </c>
      <c r="J375" s="749" t="s">
        <v>745</v>
      </c>
      <c r="K375" s="749" t="s">
        <v>746</v>
      </c>
      <c r="L375" s="752">
        <v>151.03</v>
      </c>
      <c r="M375" s="752">
        <v>1</v>
      </c>
      <c r="N375" s="753">
        <v>151.03</v>
      </c>
    </row>
    <row r="376" spans="1:14" ht="14.4" customHeight="1" x14ac:dyDescent="0.3">
      <c r="A376" s="747" t="s">
        <v>554</v>
      </c>
      <c r="B376" s="748" t="s">
        <v>555</v>
      </c>
      <c r="C376" s="749" t="s">
        <v>573</v>
      </c>
      <c r="D376" s="750" t="s">
        <v>574</v>
      </c>
      <c r="E376" s="751">
        <v>50113001</v>
      </c>
      <c r="F376" s="750" t="s">
        <v>600</v>
      </c>
      <c r="G376" s="749" t="s">
        <v>604</v>
      </c>
      <c r="H376" s="749">
        <v>215605</v>
      </c>
      <c r="I376" s="749">
        <v>215605</v>
      </c>
      <c r="J376" s="749" t="s">
        <v>745</v>
      </c>
      <c r="K376" s="749" t="s">
        <v>1130</v>
      </c>
      <c r="L376" s="752">
        <v>28.384285714285713</v>
      </c>
      <c r="M376" s="752">
        <v>7</v>
      </c>
      <c r="N376" s="753">
        <v>198.69</v>
      </c>
    </row>
    <row r="377" spans="1:14" ht="14.4" customHeight="1" x14ac:dyDescent="0.3">
      <c r="A377" s="747" t="s">
        <v>554</v>
      </c>
      <c r="B377" s="748" t="s">
        <v>555</v>
      </c>
      <c r="C377" s="749" t="s">
        <v>573</v>
      </c>
      <c r="D377" s="750" t="s">
        <v>574</v>
      </c>
      <c r="E377" s="751">
        <v>50113001</v>
      </c>
      <c r="F377" s="750" t="s">
        <v>600</v>
      </c>
      <c r="G377" s="749" t="s">
        <v>604</v>
      </c>
      <c r="H377" s="749">
        <v>215606</v>
      </c>
      <c r="I377" s="749">
        <v>215606</v>
      </c>
      <c r="J377" s="749" t="s">
        <v>745</v>
      </c>
      <c r="K377" s="749" t="s">
        <v>746</v>
      </c>
      <c r="L377" s="752">
        <v>72.019999999999982</v>
      </c>
      <c r="M377" s="752">
        <v>2</v>
      </c>
      <c r="N377" s="753">
        <v>144.03999999999996</v>
      </c>
    </row>
    <row r="378" spans="1:14" ht="14.4" customHeight="1" x14ac:dyDescent="0.3">
      <c r="A378" s="747" t="s">
        <v>554</v>
      </c>
      <c r="B378" s="748" t="s">
        <v>555</v>
      </c>
      <c r="C378" s="749" t="s">
        <v>573</v>
      </c>
      <c r="D378" s="750" t="s">
        <v>574</v>
      </c>
      <c r="E378" s="751">
        <v>50113001</v>
      </c>
      <c r="F378" s="750" t="s">
        <v>600</v>
      </c>
      <c r="G378" s="749" t="s">
        <v>601</v>
      </c>
      <c r="H378" s="749">
        <v>100308</v>
      </c>
      <c r="I378" s="749">
        <v>100308</v>
      </c>
      <c r="J378" s="749" t="s">
        <v>749</v>
      </c>
      <c r="K378" s="749" t="s">
        <v>750</v>
      </c>
      <c r="L378" s="752">
        <v>48.300000000000011</v>
      </c>
      <c r="M378" s="752">
        <v>7</v>
      </c>
      <c r="N378" s="753">
        <v>338.10000000000008</v>
      </c>
    </row>
    <row r="379" spans="1:14" ht="14.4" customHeight="1" x14ac:dyDescent="0.3">
      <c r="A379" s="747" t="s">
        <v>554</v>
      </c>
      <c r="B379" s="748" t="s">
        <v>555</v>
      </c>
      <c r="C379" s="749" t="s">
        <v>573</v>
      </c>
      <c r="D379" s="750" t="s">
        <v>574</v>
      </c>
      <c r="E379" s="751">
        <v>50113001</v>
      </c>
      <c r="F379" s="750" t="s">
        <v>600</v>
      </c>
      <c r="G379" s="749" t="s">
        <v>604</v>
      </c>
      <c r="H379" s="749">
        <v>214355</v>
      </c>
      <c r="I379" s="749">
        <v>214355</v>
      </c>
      <c r="J379" s="749" t="s">
        <v>751</v>
      </c>
      <c r="K379" s="749" t="s">
        <v>752</v>
      </c>
      <c r="L379" s="752">
        <v>215.18</v>
      </c>
      <c r="M379" s="752">
        <v>1</v>
      </c>
      <c r="N379" s="753">
        <v>215.18</v>
      </c>
    </row>
    <row r="380" spans="1:14" ht="14.4" customHeight="1" x14ac:dyDescent="0.3">
      <c r="A380" s="747" t="s">
        <v>554</v>
      </c>
      <c r="B380" s="748" t="s">
        <v>555</v>
      </c>
      <c r="C380" s="749" t="s">
        <v>573</v>
      </c>
      <c r="D380" s="750" t="s">
        <v>574</v>
      </c>
      <c r="E380" s="751">
        <v>50113001</v>
      </c>
      <c r="F380" s="750" t="s">
        <v>600</v>
      </c>
      <c r="G380" s="749" t="s">
        <v>604</v>
      </c>
      <c r="H380" s="749">
        <v>100168</v>
      </c>
      <c r="I380" s="749">
        <v>168</v>
      </c>
      <c r="J380" s="749" t="s">
        <v>1131</v>
      </c>
      <c r="K380" s="749" t="s">
        <v>1132</v>
      </c>
      <c r="L380" s="752">
        <v>43.14</v>
      </c>
      <c r="M380" s="752">
        <v>1</v>
      </c>
      <c r="N380" s="753">
        <v>43.14</v>
      </c>
    </row>
    <row r="381" spans="1:14" ht="14.4" customHeight="1" x14ac:dyDescent="0.3">
      <c r="A381" s="747" t="s">
        <v>554</v>
      </c>
      <c r="B381" s="748" t="s">
        <v>555</v>
      </c>
      <c r="C381" s="749" t="s">
        <v>573</v>
      </c>
      <c r="D381" s="750" t="s">
        <v>574</v>
      </c>
      <c r="E381" s="751">
        <v>50113001</v>
      </c>
      <c r="F381" s="750" t="s">
        <v>600</v>
      </c>
      <c r="G381" s="749" t="s">
        <v>604</v>
      </c>
      <c r="H381" s="749">
        <v>175428</v>
      </c>
      <c r="I381" s="749">
        <v>75428</v>
      </c>
      <c r="J381" s="749" t="s">
        <v>758</v>
      </c>
      <c r="K381" s="749" t="s">
        <v>759</v>
      </c>
      <c r="L381" s="752">
        <v>66.349999999999994</v>
      </c>
      <c r="M381" s="752">
        <v>7</v>
      </c>
      <c r="N381" s="753">
        <v>464.45</v>
      </c>
    </row>
    <row r="382" spans="1:14" ht="14.4" customHeight="1" x14ac:dyDescent="0.3">
      <c r="A382" s="747" t="s">
        <v>554</v>
      </c>
      <c r="B382" s="748" t="s">
        <v>555</v>
      </c>
      <c r="C382" s="749" t="s">
        <v>573</v>
      </c>
      <c r="D382" s="750" t="s">
        <v>574</v>
      </c>
      <c r="E382" s="751">
        <v>50113001</v>
      </c>
      <c r="F382" s="750" t="s">
        <v>600</v>
      </c>
      <c r="G382" s="749" t="s">
        <v>604</v>
      </c>
      <c r="H382" s="749">
        <v>175433</v>
      </c>
      <c r="I382" s="749">
        <v>75433</v>
      </c>
      <c r="J382" s="749" t="s">
        <v>758</v>
      </c>
      <c r="K382" s="749" t="s">
        <v>760</v>
      </c>
      <c r="L382" s="752">
        <v>33.206363636363641</v>
      </c>
      <c r="M382" s="752">
        <v>11</v>
      </c>
      <c r="N382" s="753">
        <v>365.27000000000004</v>
      </c>
    </row>
    <row r="383" spans="1:14" ht="14.4" customHeight="1" x14ac:dyDescent="0.3">
      <c r="A383" s="747" t="s">
        <v>554</v>
      </c>
      <c r="B383" s="748" t="s">
        <v>555</v>
      </c>
      <c r="C383" s="749" t="s">
        <v>573</v>
      </c>
      <c r="D383" s="750" t="s">
        <v>574</v>
      </c>
      <c r="E383" s="751">
        <v>50113001</v>
      </c>
      <c r="F383" s="750" t="s">
        <v>600</v>
      </c>
      <c r="G383" s="749" t="s">
        <v>604</v>
      </c>
      <c r="H383" s="749">
        <v>849829</v>
      </c>
      <c r="I383" s="749">
        <v>162673</v>
      </c>
      <c r="J383" s="749" t="s">
        <v>1133</v>
      </c>
      <c r="K383" s="749" t="s">
        <v>1134</v>
      </c>
      <c r="L383" s="752">
        <v>56.140000000000022</v>
      </c>
      <c r="M383" s="752">
        <v>1</v>
      </c>
      <c r="N383" s="753">
        <v>56.140000000000022</v>
      </c>
    </row>
    <row r="384" spans="1:14" ht="14.4" customHeight="1" x14ac:dyDescent="0.3">
      <c r="A384" s="747" t="s">
        <v>554</v>
      </c>
      <c r="B384" s="748" t="s">
        <v>555</v>
      </c>
      <c r="C384" s="749" t="s">
        <v>573</v>
      </c>
      <c r="D384" s="750" t="s">
        <v>574</v>
      </c>
      <c r="E384" s="751">
        <v>50113001</v>
      </c>
      <c r="F384" s="750" t="s">
        <v>600</v>
      </c>
      <c r="G384" s="749" t="s">
        <v>604</v>
      </c>
      <c r="H384" s="749">
        <v>847908</v>
      </c>
      <c r="I384" s="749">
        <v>155052</v>
      </c>
      <c r="J384" s="749" t="s">
        <v>1135</v>
      </c>
      <c r="K384" s="749" t="s">
        <v>1136</v>
      </c>
      <c r="L384" s="752">
        <v>119.03000000000003</v>
      </c>
      <c r="M384" s="752">
        <v>1</v>
      </c>
      <c r="N384" s="753">
        <v>119.03000000000003</v>
      </c>
    </row>
    <row r="385" spans="1:14" ht="14.4" customHeight="1" x14ac:dyDescent="0.3">
      <c r="A385" s="747" t="s">
        <v>554</v>
      </c>
      <c r="B385" s="748" t="s">
        <v>555</v>
      </c>
      <c r="C385" s="749" t="s">
        <v>573</v>
      </c>
      <c r="D385" s="750" t="s">
        <v>574</v>
      </c>
      <c r="E385" s="751">
        <v>50113001</v>
      </c>
      <c r="F385" s="750" t="s">
        <v>600</v>
      </c>
      <c r="G385" s="749" t="s">
        <v>604</v>
      </c>
      <c r="H385" s="749">
        <v>146117</v>
      </c>
      <c r="I385" s="749">
        <v>146117</v>
      </c>
      <c r="J385" s="749" t="s">
        <v>1137</v>
      </c>
      <c r="K385" s="749" t="s">
        <v>1138</v>
      </c>
      <c r="L385" s="752">
        <v>74.370000000000019</v>
      </c>
      <c r="M385" s="752">
        <v>1</v>
      </c>
      <c r="N385" s="753">
        <v>74.370000000000019</v>
      </c>
    </row>
    <row r="386" spans="1:14" ht="14.4" customHeight="1" x14ac:dyDescent="0.3">
      <c r="A386" s="747" t="s">
        <v>554</v>
      </c>
      <c r="B386" s="748" t="s">
        <v>555</v>
      </c>
      <c r="C386" s="749" t="s">
        <v>573</v>
      </c>
      <c r="D386" s="750" t="s">
        <v>574</v>
      </c>
      <c r="E386" s="751">
        <v>50113001</v>
      </c>
      <c r="F386" s="750" t="s">
        <v>600</v>
      </c>
      <c r="G386" s="749" t="s">
        <v>604</v>
      </c>
      <c r="H386" s="749">
        <v>28949</v>
      </c>
      <c r="I386" s="749">
        <v>28949</v>
      </c>
      <c r="J386" s="749" t="s">
        <v>1139</v>
      </c>
      <c r="K386" s="749" t="s">
        <v>1140</v>
      </c>
      <c r="L386" s="752">
        <v>322.10500000000002</v>
      </c>
      <c r="M386" s="752">
        <v>2</v>
      </c>
      <c r="N386" s="753">
        <v>644.21</v>
      </c>
    </row>
    <row r="387" spans="1:14" ht="14.4" customHeight="1" x14ac:dyDescent="0.3">
      <c r="A387" s="747" t="s">
        <v>554</v>
      </c>
      <c r="B387" s="748" t="s">
        <v>555</v>
      </c>
      <c r="C387" s="749" t="s">
        <v>573</v>
      </c>
      <c r="D387" s="750" t="s">
        <v>574</v>
      </c>
      <c r="E387" s="751">
        <v>50113001</v>
      </c>
      <c r="F387" s="750" t="s">
        <v>600</v>
      </c>
      <c r="G387" s="749" t="s">
        <v>601</v>
      </c>
      <c r="H387" s="749">
        <v>215966</v>
      </c>
      <c r="I387" s="749">
        <v>215966</v>
      </c>
      <c r="J387" s="749" t="s">
        <v>1141</v>
      </c>
      <c r="K387" s="749" t="s">
        <v>1142</v>
      </c>
      <c r="L387" s="752">
        <v>56.659999999999982</v>
      </c>
      <c r="M387" s="752">
        <v>1</v>
      </c>
      <c r="N387" s="753">
        <v>56.659999999999982</v>
      </c>
    </row>
    <row r="388" spans="1:14" ht="14.4" customHeight="1" x14ac:dyDescent="0.3">
      <c r="A388" s="747" t="s">
        <v>554</v>
      </c>
      <c r="B388" s="748" t="s">
        <v>555</v>
      </c>
      <c r="C388" s="749" t="s">
        <v>573</v>
      </c>
      <c r="D388" s="750" t="s">
        <v>574</v>
      </c>
      <c r="E388" s="751">
        <v>50113001</v>
      </c>
      <c r="F388" s="750" t="s">
        <v>600</v>
      </c>
      <c r="G388" s="749" t="s">
        <v>604</v>
      </c>
      <c r="H388" s="749">
        <v>102486</v>
      </c>
      <c r="I388" s="749">
        <v>2486</v>
      </c>
      <c r="J388" s="749" t="s">
        <v>1143</v>
      </c>
      <c r="K388" s="749" t="s">
        <v>1144</v>
      </c>
      <c r="L388" s="752">
        <v>123.1</v>
      </c>
      <c r="M388" s="752">
        <v>1</v>
      </c>
      <c r="N388" s="753">
        <v>123.1</v>
      </c>
    </row>
    <row r="389" spans="1:14" ht="14.4" customHeight="1" x14ac:dyDescent="0.3">
      <c r="A389" s="747" t="s">
        <v>554</v>
      </c>
      <c r="B389" s="748" t="s">
        <v>555</v>
      </c>
      <c r="C389" s="749" t="s">
        <v>573</v>
      </c>
      <c r="D389" s="750" t="s">
        <v>574</v>
      </c>
      <c r="E389" s="751">
        <v>50113001</v>
      </c>
      <c r="F389" s="750" t="s">
        <v>600</v>
      </c>
      <c r="G389" s="749" t="s">
        <v>601</v>
      </c>
      <c r="H389" s="749">
        <v>169623</v>
      </c>
      <c r="I389" s="749">
        <v>169623</v>
      </c>
      <c r="J389" s="749" t="s">
        <v>772</v>
      </c>
      <c r="K389" s="749" t="s">
        <v>773</v>
      </c>
      <c r="L389" s="752">
        <v>32.979999999999997</v>
      </c>
      <c r="M389" s="752">
        <v>3</v>
      </c>
      <c r="N389" s="753">
        <v>98.94</v>
      </c>
    </row>
    <row r="390" spans="1:14" ht="14.4" customHeight="1" x14ac:dyDescent="0.3">
      <c r="A390" s="747" t="s">
        <v>554</v>
      </c>
      <c r="B390" s="748" t="s">
        <v>555</v>
      </c>
      <c r="C390" s="749" t="s">
        <v>573</v>
      </c>
      <c r="D390" s="750" t="s">
        <v>574</v>
      </c>
      <c r="E390" s="751">
        <v>50113001</v>
      </c>
      <c r="F390" s="750" t="s">
        <v>600</v>
      </c>
      <c r="G390" s="749" t="s">
        <v>601</v>
      </c>
      <c r="H390" s="749">
        <v>166759</v>
      </c>
      <c r="I390" s="749">
        <v>166759</v>
      </c>
      <c r="J390" s="749" t="s">
        <v>1145</v>
      </c>
      <c r="K390" s="749" t="s">
        <v>1146</v>
      </c>
      <c r="L390" s="752">
        <v>123.32000000000002</v>
      </c>
      <c r="M390" s="752">
        <v>1</v>
      </c>
      <c r="N390" s="753">
        <v>123.32000000000002</v>
      </c>
    </row>
    <row r="391" spans="1:14" ht="14.4" customHeight="1" x14ac:dyDescent="0.3">
      <c r="A391" s="747" t="s">
        <v>554</v>
      </c>
      <c r="B391" s="748" t="s">
        <v>555</v>
      </c>
      <c r="C391" s="749" t="s">
        <v>573</v>
      </c>
      <c r="D391" s="750" t="s">
        <v>574</v>
      </c>
      <c r="E391" s="751">
        <v>50113001</v>
      </c>
      <c r="F391" s="750" t="s">
        <v>600</v>
      </c>
      <c r="G391" s="749" t="s">
        <v>604</v>
      </c>
      <c r="H391" s="749">
        <v>215172</v>
      </c>
      <c r="I391" s="749">
        <v>215172</v>
      </c>
      <c r="J391" s="749" t="s">
        <v>781</v>
      </c>
      <c r="K391" s="749" t="s">
        <v>782</v>
      </c>
      <c r="L391" s="752">
        <v>282.37</v>
      </c>
      <c r="M391" s="752">
        <v>2</v>
      </c>
      <c r="N391" s="753">
        <v>564.74</v>
      </c>
    </row>
    <row r="392" spans="1:14" ht="14.4" customHeight="1" x14ac:dyDescent="0.3">
      <c r="A392" s="747" t="s">
        <v>554</v>
      </c>
      <c r="B392" s="748" t="s">
        <v>555</v>
      </c>
      <c r="C392" s="749" t="s">
        <v>573</v>
      </c>
      <c r="D392" s="750" t="s">
        <v>574</v>
      </c>
      <c r="E392" s="751">
        <v>50113001</v>
      </c>
      <c r="F392" s="750" t="s">
        <v>600</v>
      </c>
      <c r="G392" s="749" t="s">
        <v>601</v>
      </c>
      <c r="H392" s="749">
        <v>848722</v>
      </c>
      <c r="I392" s="749">
        <v>151057</v>
      </c>
      <c r="J392" s="749" t="s">
        <v>786</v>
      </c>
      <c r="K392" s="749" t="s">
        <v>1008</v>
      </c>
      <c r="L392" s="752">
        <v>419.6699999999999</v>
      </c>
      <c r="M392" s="752">
        <v>3</v>
      </c>
      <c r="N392" s="753">
        <v>1259.0099999999998</v>
      </c>
    </row>
    <row r="393" spans="1:14" ht="14.4" customHeight="1" x14ac:dyDescent="0.3">
      <c r="A393" s="747" t="s">
        <v>554</v>
      </c>
      <c r="B393" s="748" t="s">
        <v>555</v>
      </c>
      <c r="C393" s="749" t="s">
        <v>573</v>
      </c>
      <c r="D393" s="750" t="s">
        <v>574</v>
      </c>
      <c r="E393" s="751">
        <v>50113001</v>
      </c>
      <c r="F393" s="750" t="s">
        <v>600</v>
      </c>
      <c r="G393" s="749" t="s">
        <v>601</v>
      </c>
      <c r="H393" s="749">
        <v>848895</v>
      </c>
      <c r="I393" s="749">
        <v>151056</v>
      </c>
      <c r="J393" s="749" t="s">
        <v>786</v>
      </c>
      <c r="K393" s="749" t="s">
        <v>787</v>
      </c>
      <c r="L393" s="752">
        <v>174.61</v>
      </c>
      <c r="M393" s="752">
        <v>1</v>
      </c>
      <c r="N393" s="753">
        <v>174.61</v>
      </c>
    </row>
    <row r="394" spans="1:14" ht="14.4" customHeight="1" x14ac:dyDescent="0.3">
      <c r="A394" s="747" t="s">
        <v>554</v>
      </c>
      <c r="B394" s="748" t="s">
        <v>555</v>
      </c>
      <c r="C394" s="749" t="s">
        <v>573</v>
      </c>
      <c r="D394" s="750" t="s">
        <v>574</v>
      </c>
      <c r="E394" s="751">
        <v>50113001</v>
      </c>
      <c r="F394" s="750" t="s">
        <v>600</v>
      </c>
      <c r="G394" s="749" t="s">
        <v>601</v>
      </c>
      <c r="H394" s="749">
        <v>117135</v>
      </c>
      <c r="I394" s="749">
        <v>17135</v>
      </c>
      <c r="J394" s="749" t="s">
        <v>788</v>
      </c>
      <c r="K394" s="749" t="s">
        <v>789</v>
      </c>
      <c r="L394" s="752">
        <v>65.44</v>
      </c>
      <c r="M394" s="752">
        <v>3</v>
      </c>
      <c r="N394" s="753">
        <v>196.32</v>
      </c>
    </row>
    <row r="395" spans="1:14" ht="14.4" customHeight="1" x14ac:dyDescent="0.3">
      <c r="A395" s="747" t="s">
        <v>554</v>
      </c>
      <c r="B395" s="748" t="s">
        <v>555</v>
      </c>
      <c r="C395" s="749" t="s">
        <v>573</v>
      </c>
      <c r="D395" s="750" t="s">
        <v>574</v>
      </c>
      <c r="E395" s="751">
        <v>50113001</v>
      </c>
      <c r="F395" s="750" t="s">
        <v>600</v>
      </c>
      <c r="G395" s="749" t="s">
        <v>601</v>
      </c>
      <c r="H395" s="749">
        <v>117121</v>
      </c>
      <c r="I395" s="749">
        <v>17121</v>
      </c>
      <c r="J395" s="749" t="s">
        <v>1009</v>
      </c>
      <c r="K395" s="749" t="s">
        <v>1010</v>
      </c>
      <c r="L395" s="752">
        <v>85.99</v>
      </c>
      <c r="M395" s="752">
        <v>2</v>
      </c>
      <c r="N395" s="753">
        <v>171.98</v>
      </c>
    </row>
    <row r="396" spans="1:14" ht="14.4" customHeight="1" x14ac:dyDescent="0.3">
      <c r="A396" s="747" t="s">
        <v>554</v>
      </c>
      <c r="B396" s="748" t="s">
        <v>555</v>
      </c>
      <c r="C396" s="749" t="s">
        <v>573</v>
      </c>
      <c r="D396" s="750" t="s">
        <v>574</v>
      </c>
      <c r="E396" s="751">
        <v>50113001</v>
      </c>
      <c r="F396" s="750" t="s">
        <v>600</v>
      </c>
      <c r="G396" s="749" t="s">
        <v>601</v>
      </c>
      <c r="H396" s="749">
        <v>117122</v>
      </c>
      <c r="I396" s="749">
        <v>17122</v>
      </c>
      <c r="J396" s="749" t="s">
        <v>1009</v>
      </c>
      <c r="K396" s="749" t="s">
        <v>1147</v>
      </c>
      <c r="L396" s="752">
        <v>157.96</v>
      </c>
      <c r="M396" s="752">
        <v>1</v>
      </c>
      <c r="N396" s="753">
        <v>157.96</v>
      </c>
    </row>
    <row r="397" spans="1:14" ht="14.4" customHeight="1" x14ac:dyDescent="0.3">
      <c r="A397" s="747" t="s">
        <v>554</v>
      </c>
      <c r="B397" s="748" t="s">
        <v>555</v>
      </c>
      <c r="C397" s="749" t="s">
        <v>573</v>
      </c>
      <c r="D397" s="750" t="s">
        <v>574</v>
      </c>
      <c r="E397" s="751">
        <v>50113001</v>
      </c>
      <c r="F397" s="750" t="s">
        <v>600</v>
      </c>
      <c r="G397" s="749" t="s">
        <v>601</v>
      </c>
      <c r="H397" s="749">
        <v>844410</v>
      </c>
      <c r="I397" s="749">
        <v>106344</v>
      </c>
      <c r="J397" s="749" t="s">
        <v>1148</v>
      </c>
      <c r="K397" s="749" t="s">
        <v>1149</v>
      </c>
      <c r="L397" s="752">
        <v>65.36999999999999</v>
      </c>
      <c r="M397" s="752">
        <v>1</v>
      </c>
      <c r="N397" s="753">
        <v>65.36999999999999</v>
      </c>
    </row>
    <row r="398" spans="1:14" ht="14.4" customHeight="1" x14ac:dyDescent="0.3">
      <c r="A398" s="747" t="s">
        <v>554</v>
      </c>
      <c r="B398" s="748" t="s">
        <v>555</v>
      </c>
      <c r="C398" s="749" t="s">
        <v>573</v>
      </c>
      <c r="D398" s="750" t="s">
        <v>574</v>
      </c>
      <c r="E398" s="751">
        <v>50113001</v>
      </c>
      <c r="F398" s="750" t="s">
        <v>600</v>
      </c>
      <c r="G398" s="749" t="s">
        <v>604</v>
      </c>
      <c r="H398" s="749">
        <v>218341</v>
      </c>
      <c r="I398" s="749">
        <v>218341</v>
      </c>
      <c r="J398" s="749" t="s">
        <v>1150</v>
      </c>
      <c r="K398" s="749" t="s">
        <v>1151</v>
      </c>
      <c r="L398" s="752">
        <v>354.27999999999992</v>
      </c>
      <c r="M398" s="752">
        <v>5</v>
      </c>
      <c r="N398" s="753">
        <v>1771.3999999999996</v>
      </c>
    </row>
    <row r="399" spans="1:14" ht="14.4" customHeight="1" x14ac:dyDescent="0.3">
      <c r="A399" s="747" t="s">
        <v>554</v>
      </c>
      <c r="B399" s="748" t="s">
        <v>555</v>
      </c>
      <c r="C399" s="749" t="s">
        <v>573</v>
      </c>
      <c r="D399" s="750" t="s">
        <v>574</v>
      </c>
      <c r="E399" s="751">
        <v>50113001</v>
      </c>
      <c r="F399" s="750" t="s">
        <v>600</v>
      </c>
      <c r="G399" s="749" t="s">
        <v>601</v>
      </c>
      <c r="H399" s="749">
        <v>187427</v>
      </c>
      <c r="I399" s="749">
        <v>187427</v>
      </c>
      <c r="J399" s="749" t="s">
        <v>1152</v>
      </c>
      <c r="K399" s="749" t="s">
        <v>1153</v>
      </c>
      <c r="L399" s="752">
        <v>62.519999999999996</v>
      </c>
      <c r="M399" s="752">
        <v>2</v>
      </c>
      <c r="N399" s="753">
        <v>125.03999999999999</v>
      </c>
    </row>
    <row r="400" spans="1:14" ht="14.4" customHeight="1" x14ac:dyDescent="0.3">
      <c r="A400" s="747" t="s">
        <v>554</v>
      </c>
      <c r="B400" s="748" t="s">
        <v>555</v>
      </c>
      <c r="C400" s="749" t="s">
        <v>573</v>
      </c>
      <c r="D400" s="750" t="s">
        <v>574</v>
      </c>
      <c r="E400" s="751">
        <v>50113001</v>
      </c>
      <c r="F400" s="750" t="s">
        <v>600</v>
      </c>
      <c r="G400" s="749" t="s">
        <v>601</v>
      </c>
      <c r="H400" s="749">
        <v>169714</v>
      </c>
      <c r="I400" s="749">
        <v>169714</v>
      </c>
      <c r="J400" s="749" t="s">
        <v>1154</v>
      </c>
      <c r="K400" s="749" t="s">
        <v>1155</v>
      </c>
      <c r="L400" s="752">
        <v>112.27</v>
      </c>
      <c r="M400" s="752">
        <v>1</v>
      </c>
      <c r="N400" s="753">
        <v>112.27</v>
      </c>
    </row>
    <row r="401" spans="1:14" ht="14.4" customHeight="1" x14ac:dyDescent="0.3">
      <c r="A401" s="747" t="s">
        <v>554</v>
      </c>
      <c r="B401" s="748" t="s">
        <v>555</v>
      </c>
      <c r="C401" s="749" t="s">
        <v>573</v>
      </c>
      <c r="D401" s="750" t="s">
        <v>574</v>
      </c>
      <c r="E401" s="751">
        <v>50113001</v>
      </c>
      <c r="F401" s="750" t="s">
        <v>600</v>
      </c>
      <c r="G401" s="749" t="s">
        <v>601</v>
      </c>
      <c r="H401" s="749">
        <v>187425</v>
      </c>
      <c r="I401" s="749">
        <v>187425</v>
      </c>
      <c r="J401" s="749" t="s">
        <v>1156</v>
      </c>
      <c r="K401" s="749" t="s">
        <v>1157</v>
      </c>
      <c r="L401" s="752">
        <v>49.38</v>
      </c>
      <c r="M401" s="752">
        <v>2</v>
      </c>
      <c r="N401" s="753">
        <v>98.76</v>
      </c>
    </row>
    <row r="402" spans="1:14" ht="14.4" customHeight="1" x14ac:dyDescent="0.3">
      <c r="A402" s="747" t="s">
        <v>554</v>
      </c>
      <c r="B402" s="748" t="s">
        <v>555</v>
      </c>
      <c r="C402" s="749" t="s">
        <v>573</v>
      </c>
      <c r="D402" s="750" t="s">
        <v>574</v>
      </c>
      <c r="E402" s="751">
        <v>50113001</v>
      </c>
      <c r="F402" s="750" t="s">
        <v>600</v>
      </c>
      <c r="G402" s="749" t="s">
        <v>604</v>
      </c>
      <c r="H402" s="749">
        <v>188217</v>
      </c>
      <c r="I402" s="749">
        <v>88217</v>
      </c>
      <c r="J402" s="749" t="s">
        <v>1158</v>
      </c>
      <c r="K402" s="749" t="s">
        <v>1159</v>
      </c>
      <c r="L402" s="752">
        <v>126.56000000000004</v>
      </c>
      <c r="M402" s="752">
        <v>3</v>
      </c>
      <c r="N402" s="753">
        <v>379.68000000000012</v>
      </c>
    </row>
    <row r="403" spans="1:14" ht="14.4" customHeight="1" x14ac:dyDescent="0.3">
      <c r="A403" s="747" t="s">
        <v>554</v>
      </c>
      <c r="B403" s="748" t="s">
        <v>555</v>
      </c>
      <c r="C403" s="749" t="s">
        <v>573</v>
      </c>
      <c r="D403" s="750" t="s">
        <v>574</v>
      </c>
      <c r="E403" s="751">
        <v>50113001</v>
      </c>
      <c r="F403" s="750" t="s">
        <v>600</v>
      </c>
      <c r="G403" s="749" t="s">
        <v>604</v>
      </c>
      <c r="H403" s="749">
        <v>188219</v>
      </c>
      <c r="I403" s="749">
        <v>88219</v>
      </c>
      <c r="J403" s="749" t="s">
        <v>1160</v>
      </c>
      <c r="K403" s="749" t="s">
        <v>1161</v>
      </c>
      <c r="L403" s="752">
        <v>142.07999999999998</v>
      </c>
      <c r="M403" s="752">
        <v>2</v>
      </c>
      <c r="N403" s="753">
        <v>284.15999999999997</v>
      </c>
    </row>
    <row r="404" spans="1:14" ht="14.4" customHeight="1" x14ac:dyDescent="0.3">
      <c r="A404" s="747" t="s">
        <v>554</v>
      </c>
      <c r="B404" s="748" t="s">
        <v>555</v>
      </c>
      <c r="C404" s="749" t="s">
        <v>573</v>
      </c>
      <c r="D404" s="750" t="s">
        <v>574</v>
      </c>
      <c r="E404" s="751">
        <v>50113001</v>
      </c>
      <c r="F404" s="750" t="s">
        <v>600</v>
      </c>
      <c r="G404" s="749" t="s">
        <v>604</v>
      </c>
      <c r="H404" s="749">
        <v>991869</v>
      </c>
      <c r="I404" s="749">
        <v>205998</v>
      </c>
      <c r="J404" s="749" t="s">
        <v>1162</v>
      </c>
      <c r="K404" s="749" t="s">
        <v>1163</v>
      </c>
      <c r="L404" s="752">
        <v>258.28000000000003</v>
      </c>
      <c r="M404" s="752">
        <v>1</v>
      </c>
      <c r="N404" s="753">
        <v>258.28000000000003</v>
      </c>
    </row>
    <row r="405" spans="1:14" ht="14.4" customHeight="1" x14ac:dyDescent="0.3">
      <c r="A405" s="747" t="s">
        <v>554</v>
      </c>
      <c r="B405" s="748" t="s">
        <v>555</v>
      </c>
      <c r="C405" s="749" t="s">
        <v>573</v>
      </c>
      <c r="D405" s="750" t="s">
        <v>574</v>
      </c>
      <c r="E405" s="751">
        <v>50113001</v>
      </c>
      <c r="F405" s="750" t="s">
        <v>600</v>
      </c>
      <c r="G405" s="749" t="s">
        <v>604</v>
      </c>
      <c r="H405" s="749">
        <v>102481</v>
      </c>
      <c r="I405" s="749">
        <v>2481</v>
      </c>
      <c r="J405" s="749" t="s">
        <v>1013</v>
      </c>
      <c r="K405" s="749" t="s">
        <v>1014</v>
      </c>
      <c r="L405" s="752">
        <v>123.99166666666667</v>
      </c>
      <c r="M405" s="752">
        <v>6</v>
      </c>
      <c r="N405" s="753">
        <v>743.95</v>
      </c>
    </row>
    <row r="406" spans="1:14" ht="14.4" customHeight="1" x14ac:dyDescent="0.3">
      <c r="A406" s="747" t="s">
        <v>554</v>
      </c>
      <c r="B406" s="748" t="s">
        <v>555</v>
      </c>
      <c r="C406" s="749" t="s">
        <v>573</v>
      </c>
      <c r="D406" s="750" t="s">
        <v>574</v>
      </c>
      <c r="E406" s="751">
        <v>50113001</v>
      </c>
      <c r="F406" s="750" t="s">
        <v>600</v>
      </c>
      <c r="G406" s="749" t="s">
        <v>604</v>
      </c>
      <c r="H406" s="749">
        <v>218234</v>
      </c>
      <c r="I406" s="749">
        <v>218234</v>
      </c>
      <c r="J406" s="749" t="s">
        <v>1164</v>
      </c>
      <c r="K406" s="749" t="s">
        <v>1165</v>
      </c>
      <c r="L406" s="752">
        <v>60.93</v>
      </c>
      <c r="M406" s="752">
        <v>1</v>
      </c>
      <c r="N406" s="753">
        <v>60.93</v>
      </c>
    </row>
    <row r="407" spans="1:14" ht="14.4" customHeight="1" x14ac:dyDescent="0.3">
      <c r="A407" s="747" t="s">
        <v>554</v>
      </c>
      <c r="B407" s="748" t="s">
        <v>555</v>
      </c>
      <c r="C407" s="749" t="s">
        <v>573</v>
      </c>
      <c r="D407" s="750" t="s">
        <v>574</v>
      </c>
      <c r="E407" s="751">
        <v>50113001</v>
      </c>
      <c r="F407" s="750" t="s">
        <v>600</v>
      </c>
      <c r="G407" s="749" t="s">
        <v>601</v>
      </c>
      <c r="H407" s="749">
        <v>149909</v>
      </c>
      <c r="I407" s="749">
        <v>49909</v>
      </c>
      <c r="J407" s="749" t="s">
        <v>1015</v>
      </c>
      <c r="K407" s="749" t="s">
        <v>1002</v>
      </c>
      <c r="L407" s="752">
        <v>27.929999999999993</v>
      </c>
      <c r="M407" s="752">
        <v>1</v>
      </c>
      <c r="N407" s="753">
        <v>27.929999999999993</v>
      </c>
    </row>
    <row r="408" spans="1:14" ht="14.4" customHeight="1" x14ac:dyDescent="0.3">
      <c r="A408" s="747" t="s">
        <v>554</v>
      </c>
      <c r="B408" s="748" t="s">
        <v>555</v>
      </c>
      <c r="C408" s="749" t="s">
        <v>573</v>
      </c>
      <c r="D408" s="750" t="s">
        <v>574</v>
      </c>
      <c r="E408" s="751">
        <v>50113001</v>
      </c>
      <c r="F408" s="750" t="s">
        <v>600</v>
      </c>
      <c r="G408" s="749" t="s">
        <v>601</v>
      </c>
      <c r="H408" s="749">
        <v>844554</v>
      </c>
      <c r="I408" s="749">
        <v>114065</v>
      </c>
      <c r="J408" s="749" t="s">
        <v>1166</v>
      </c>
      <c r="K408" s="749" t="s">
        <v>1167</v>
      </c>
      <c r="L408" s="752">
        <v>18.290000000000003</v>
      </c>
      <c r="M408" s="752">
        <v>3</v>
      </c>
      <c r="N408" s="753">
        <v>54.870000000000005</v>
      </c>
    </row>
    <row r="409" spans="1:14" ht="14.4" customHeight="1" x14ac:dyDescent="0.3">
      <c r="A409" s="747" t="s">
        <v>554</v>
      </c>
      <c r="B409" s="748" t="s">
        <v>555</v>
      </c>
      <c r="C409" s="749" t="s">
        <v>573</v>
      </c>
      <c r="D409" s="750" t="s">
        <v>574</v>
      </c>
      <c r="E409" s="751">
        <v>50113001</v>
      </c>
      <c r="F409" s="750" t="s">
        <v>600</v>
      </c>
      <c r="G409" s="749" t="s">
        <v>601</v>
      </c>
      <c r="H409" s="749">
        <v>115316</v>
      </c>
      <c r="I409" s="749">
        <v>15316</v>
      </c>
      <c r="J409" s="749" t="s">
        <v>798</v>
      </c>
      <c r="K409" s="749" t="s">
        <v>799</v>
      </c>
      <c r="L409" s="752">
        <v>19.010000000000005</v>
      </c>
      <c r="M409" s="752">
        <v>1</v>
      </c>
      <c r="N409" s="753">
        <v>19.010000000000005</v>
      </c>
    </row>
    <row r="410" spans="1:14" ht="14.4" customHeight="1" x14ac:dyDescent="0.3">
      <c r="A410" s="747" t="s">
        <v>554</v>
      </c>
      <c r="B410" s="748" t="s">
        <v>555</v>
      </c>
      <c r="C410" s="749" t="s">
        <v>573</v>
      </c>
      <c r="D410" s="750" t="s">
        <v>574</v>
      </c>
      <c r="E410" s="751">
        <v>50113001</v>
      </c>
      <c r="F410" s="750" t="s">
        <v>600</v>
      </c>
      <c r="G410" s="749" t="s">
        <v>604</v>
      </c>
      <c r="H410" s="749">
        <v>114955</v>
      </c>
      <c r="I410" s="749">
        <v>14955</v>
      </c>
      <c r="J410" s="749" t="s">
        <v>1168</v>
      </c>
      <c r="K410" s="749" t="s">
        <v>1169</v>
      </c>
      <c r="L410" s="752">
        <v>128.80000000000004</v>
      </c>
      <c r="M410" s="752">
        <v>2</v>
      </c>
      <c r="N410" s="753">
        <v>257.60000000000008</v>
      </c>
    </row>
    <row r="411" spans="1:14" ht="14.4" customHeight="1" x14ac:dyDescent="0.3">
      <c r="A411" s="747" t="s">
        <v>554</v>
      </c>
      <c r="B411" s="748" t="s">
        <v>555</v>
      </c>
      <c r="C411" s="749" t="s">
        <v>573</v>
      </c>
      <c r="D411" s="750" t="s">
        <v>574</v>
      </c>
      <c r="E411" s="751">
        <v>50113001</v>
      </c>
      <c r="F411" s="750" t="s">
        <v>600</v>
      </c>
      <c r="G411" s="749" t="s">
        <v>604</v>
      </c>
      <c r="H411" s="749">
        <v>117992</v>
      </c>
      <c r="I411" s="749">
        <v>17992</v>
      </c>
      <c r="J411" s="749" t="s">
        <v>800</v>
      </c>
      <c r="K411" s="749" t="s">
        <v>801</v>
      </c>
      <c r="L411" s="752">
        <v>94.66</v>
      </c>
      <c r="M411" s="752">
        <v>2</v>
      </c>
      <c r="N411" s="753">
        <v>189.32</v>
      </c>
    </row>
    <row r="412" spans="1:14" ht="14.4" customHeight="1" x14ac:dyDescent="0.3">
      <c r="A412" s="747" t="s">
        <v>554</v>
      </c>
      <c r="B412" s="748" t="s">
        <v>555</v>
      </c>
      <c r="C412" s="749" t="s">
        <v>573</v>
      </c>
      <c r="D412" s="750" t="s">
        <v>574</v>
      </c>
      <c r="E412" s="751">
        <v>50113001</v>
      </c>
      <c r="F412" s="750" t="s">
        <v>600</v>
      </c>
      <c r="G412" s="749" t="s">
        <v>604</v>
      </c>
      <c r="H412" s="749">
        <v>215978</v>
      </c>
      <c r="I412" s="749">
        <v>215978</v>
      </c>
      <c r="J412" s="749" t="s">
        <v>1170</v>
      </c>
      <c r="K412" s="749" t="s">
        <v>1171</v>
      </c>
      <c r="L412" s="752">
        <v>118.13999999999999</v>
      </c>
      <c r="M412" s="752">
        <v>2</v>
      </c>
      <c r="N412" s="753">
        <v>236.27999999999997</v>
      </c>
    </row>
    <row r="413" spans="1:14" ht="14.4" customHeight="1" x14ac:dyDescent="0.3">
      <c r="A413" s="747" t="s">
        <v>554</v>
      </c>
      <c r="B413" s="748" t="s">
        <v>555</v>
      </c>
      <c r="C413" s="749" t="s">
        <v>573</v>
      </c>
      <c r="D413" s="750" t="s">
        <v>574</v>
      </c>
      <c r="E413" s="751">
        <v>50113001</v>
      </c>
      <c r="F413" s="750" t="s">
        <v>600</v>
      </c>
      <c r="G413" s="749" t="s">
        <v>601</v>
      </c>
      <c r="H413" s="749">
        <v>140368</v>
      </c>
      <c r="I413" s="749">
        <v>40368</v>
      </c>
      <c r="J413" s="749" t="s">
        <v>1172</v>
      </c>
      <c r="K413" s="749" t="s">
        <v>1173</v>
      </c>
      <c r="L413" s="752">
        <v>61.690000000000005</v>
      </c>
      <c r="M413" s="752">
        <v>2</v>
      </c>
      <c r="N413" s="753">
        <v>123.38000000000001</v>
      </c>
    </row>
    <row r="414" spans="1:14" ht="14.4" customHeight="1" x14ac:dyDescent="0.3">
      <c r="A414" s="747" t="s">
        <v>554</v>
      </c>
      <c r="B414" s="748" t="s">
        <v>555</v>
      </c>
      <c r="C414" s="749" t="s">
        <v>573</v>
      </c>
      <c r="D414" s="750" t="s">
        <v>574</v>
      </c>
      <c r="E414" s="751">
        <v>50113001</v>
      </c>
      <c r="F414" s="750" t="s">
        <v>600</v>
      </c>
      <c r="G414" s="749" t="s">
        <v>601</v>
      </c>
      <c r="H414" s="749">
        <v>146079</v>
      </c>
      <c r="I414" s="749">
        <v>146079</v>
      </c>
      <c r="J414" s="749" t="s">
        <v>806</v>
      </c>
      <c r="K414" s="749" t="s">
        <v>807</v>
      </c>
      <c r="L414" s="752">
        <v>198.73666666666665</v>
      </c>
      <c r="M414" s="752">
        <v>6</v>
      </c>
      <c r="N414" s="753">
        <v>1192.4199999999998</v>
      </c>
    </row>
    <row r="415" spans="1:14" ht="14.4" customHeight="1" x14ac:dyDescent="0.3">
      <c r="A415" s="747" t="s">
        <v>554</v>
      </c>
      <c r="B415" s="748" t="s">
        <v>555</v>
      </c>
      <c r="C415" s="749" t="s">
        <v>573</v>
      </c>
      <c r="D415" s="750" t="s">
        <v>574</v>
      </c>
      <c r="E415" s="751">
        <v>50113001</v>
      </c>
      <c r="F415" s="750" t="s">
        <v>600</v>
      </c>
      <c r="G415" s="749" t="s">
        <v>556</v>
      </c>
      <c r="H415" s="749">
        <v>845630</v>
      </c>
      <c r="I415" s="749">
        <v>105846</v>
      </c>
      <c r="J415" s="749" t="s">
        <v>1174</v>
      </c>
      <c r="K415" s="749" t="s">
        <v>811</v>
      </c>
      <c r="L415" s="752">
        <v>132.40000000000003</v>
      </c>
      <c r="M415" s="752">
        <v>1</v>
      </c>
      <c r="N415" s="753">
        <v>132.40000000000003</v>
      </c>
    </row>
    <row r="416" spans="1:14" ht="14.4" customHeight="1" x14ac:dyDescent="0.3">
      <c r="A416" s="747" t="s">
        <v>554</v>
      </c>
      <c r="B416" s="748" t="s">
        <v>555</v>
      </c>
      <c r="C416" s="749" t="s">
        <v>573</v>
      </c>
      <c r="D416" s="750" t="s">
        <v>574</v>
      </c>
      <c r="E416" s="751">
        <v>50113001</v>
      </c>
      <c r="F416" s="750" t="s">
        <v>600</v>
      </c>
      <c r="G416" s="749" t="s">
        <v>604</v>
      </c>
      <c r="H416" s="749">
        <v>850459</v>
      </c>
      <c r="I416" s="749">
        <v>127760</v>
      </c>
      <c r="J416" s="749" t="s">
        <v>808</v>
      </c>
      <c r="K416" s="749" t="s">
        <v>809</v>
      </c>
      <c r="L416" s="752">
        <v>59.853333333333332</v>
      </c>
      <c r="M416" s="752">
        <v>6</v>
      </c>
      <c r="N416" s="753">
        <v>359.12</v>
      </c>
    </row>
    <row r="417" spans="1:14" ht="14.4" customHeight="1" x14ac:dyDescent="0.3">
      <c r="A417" s="747" t="s">
        <v>554</v>
      </c>
      <c r="B417" s="748" t="s">
        <v>555</v>
      </c>
      <c r="C417" s="749" t="s">
        <v>573</v>
      </c>
      <c r="D417" s="750" t="s">
        <v>574</v>
      </c>
      <c r="E417" s="751">
        <v>50113001</v>
      </c>
      <c r="F417" s="750" t="s">
        <v>600</v>
      </c>
      <c r="G417" s="749" t="s">
        <v>556</v>
      </c>
      <c r="H417" s="749">
        <v>127778</v>
      </c>
      <c r="I417" s="749">
        <v>127778</v>
      </c>
      <c r="J417" s="749" t="s">
        <v>810</v>
      </c>
      <c r="K417" s="749" t="s">
        <v>811</v>
      </c>
      <c r="L417" s="752">
        <v>144.35599999999999</v>
      </c>
      <c r="M417" s="752">
        <v>10</v>
      </c>
      <c r="N417" s="753">
        <v>1443.56</v>
      </c>
    </row>
    <row r="418" spans="1:14" ht="14.4" customHeight="1" x14ac:dyDescent="0.3">
      <c r="A418" s="747" t="s">
        <v>554</v>
      </c>
      <c r="B418" s="748" t="s">
        <v>555</v>
      </c>
      <c r="C418" s="749" t="s">
        <v>573</v>
      </c>
      <c r="D418" s="750" t="s">
        <v>574</v>
      </c>
      <c r="E418" s="751">
        <v>50113001</v>
      </c>
      <c r="F418" s="750" t="s">
        <v>600</v>
      </c>
      <c r="G418" s="749" t="s">
        <v>601</v>
      </c>
      <c r="H418" s="749">
        <v>116923</v>
      </c>
      <c r="I418" s="749">
        <v>16923</v>
      </c>
      <c r="J418" s="749" t="s">
        <v>816</v>
      </c>
      <c r="K418" s="749" t="s">
        <v>817</v>
      </c>
      <c r="L418" s="752">
        <v>78.509999999999977</v>
      </c>
      <c r="M418" s="752">
        <v>2</v>
      </c>
      <c r="N418" s="753">
        <v>157.01999999999995</v>
      </c>
    </row>
    <row r="419" spans="1:14" ht="14.4" customHeight="1" x14ac:dyDescent="0.3">
      <c r="A419" s="747" t="s">
        <v>554</v>
      </c>
      <c r="B419" s="748" t="s">
        <v>555</v>
      </c>
      <c r="C419" s="749" t="s">
        <v>573</v>
      </c>
      <c r="D419" s="750" t="s">
        <v>574</v>
      </c>
      <c r="E419" s="751">
        <v>50113001</v>
      </c>
      <c r="F419" s="750" t="s">
        <v>600</v>
      </c>
      <c r="G419" s="749" t="s">
        <v>601</v>
      </c>
      <c r="H419" s="749">
        <v>191788</v>
      </c>
      <c r="I419" s="749">
        <v>91788</v>
      </c>
      <c r="J419" s="749" t="s">
        <v>818</v>
      </c>
      <c r="K419" s="749" t="s">
        <v>819</v>
      </c>
      <c r="L419" s="752">
        <v>9.1464285714285722</v>
      </c>
      <c r="M419" s="752">
        <v>14</v>
      </c>
      <c r="N419" s="753">
        <v>128.05000000000001</v>
      </c>
    </row>
    <row r="420" spans="1:14" ht="14.4" customHeight="1" x14ac:dyDescent="0.3">
      <c r="A420" s="747" t="s">
        <v>554</v>
      </c>
      <c r="B420" s="748" t="s">
        <v>555</v>
      </c>
      <c r="C420" s="749" t="s">
        <v>573</v>
      </c>
      <c r="D420" s="750" t="s">
        <v>574</v>
      </c>
      <c r="E420" s="751">
        <v>50113001</v>
      </c>
      <c r="F420" s="750" t="s">
        <v>600</v>
      </c>
      <c r="G420" s="749" t="s">
        <v>601</v>
      </c>
      <c r="H420" s="749">
        <v>106618</v>
      </c>
      <c r="I420" s="749">
        <v>6618</v>
      </c>
      <c r="J420" s="749" t="s">
        <v>1175</v>
      </c>
      <c r="K420" s="749" t="s">
        <v>1176</v>
      </c>
      <c r="L420" s="752">
        <v>19.694545454545462</v>
      </c>
      <c r="M420" s="752">
        <v>11</v>
      </c>
      <c r="N420" s="753">
        <v>216.64000000000007</v>
      </c>
    </row>
    <row r="421" spans="1:14" ht="14.4" customHeight="1" x14ac:dyDescent="0.3">
      <c r="A421" s="747" t="s">
        <v>554</v>
      </c>
      <c r="B421" s="748" t="s">
        <v>555</v>
      </c>
      <c r="C421" s="749" t="s">
        <v>573</v>
      </c>
      <c r="D421" s="750" t="s">
        <v>574</v>
      </c>
      <c r="E421" s="751">
        <v>50113001</v>
      </c>
      <c r="F421" s="750" t="s">
        <v>600</v>
      </c>
      <c r="G421" s="749" t="s">
        <v>601</v>
      </c>
      <c r="H421" s="749">
        <v>186656</v>
      </c>
      <c r="I421" s="749">
        <v>86656</v>
      </c>
      <c r="J421" s="749" t="s">
        <v>1020</v>
      </c>
      <c r="K421" s="749" t="s">
        <v>1021</v>
      </c>
      <c r="L421" s="752">
        <v>29.299999999999994</v>
      </c>
      <c r="M421" s="752">
        <v>3</v>
      </c>
      <c r="N421" s="753">
        <v>87.899999999999977</v>
      </c>
    </row>
    <row r="422" spans="1:14" ht="14.4" customHeight="1" x14ac:dyDescent="0.3">
      <c r="A422" s="747" t="s">
        <v>554</v>
      </c>
      <c r="B422" s="748" t="s">
        <v>555</v>
      </c>
      <c r="C422" s="749" t="s">
        <v>573</v>
      </c>
      <c r="D422" s="750" t="s">
        <v>574</v>
      </c>
      <c r="E422" s="751">
        <v>50113001</v>
      </c>
      <c r="F422" s="750" t="s">
        <v>600</v>
      </c>
      <c r="G422" s="749" t="s">
        <v>604</v>
      </c>
      <c r="H422" s="749">
        <v>184399</v>
      </c>
      <c r="I422" s="749">
        <v>84399</v>
      </c>
      <c r="J422" s="749" t="s">
        <v>820</v>
      </c>
      <c r="K422" s="749" t="s">
        <v>821</v>
      </c>
      <c r="L422" s="752">
        <v>320.24999999999983</v>
      </c>
      <c r="M422" s="752">
        <v>3</v>
      </c>
      <c r="N422" s="753">
        <v>960.74999999999955</v>
      </c>
    </row>
    <row r="423" spans="1:14" ht="14.4" customHeight="1" x14ac:dyDescent="0.3">
      <c r="A423" s="747" t="s">
        <v>554</v>
      </c>
      <c r="B423" s="748" t="s">
        <v>555</v>
      </c>
      <c r="C423" s="749" t="s">
        <v>573</v>
      </c>
      <c r="D423" s="750" t="s">
        <v>574</v>
      </c>
      <c r="E423" s="751">
        <v>50113001</v>
      </c>
      <c r="F423" s="750" t="s">
        <v>600</v>
      </c>
      <c r="G423" s="749" t="s">
        <v>604</v>
      </c>
      <c r="H423" s="749">
        <v>12343</v>
      </c>
      <c r="I423" s="749">
        <v>162750</v>
      </c>
      <c r="J423" s="749" t="s">
        <v>1177</v>
      </c>
      <c r="K423" s="749" t="s">
        <v>1178</v>
      </c>
      <c r="L423" s="752">
        <v>78.55</v>
      </c>
      <c r="M423" s="752">
        <v>1</v>
      </c>
      <c r="N423" s="753">
        <v>78.55</v>
      </c>
    </row>
    <row r="424" spans="1:14" ht="14.4" customHeight="1" x14ac:dyDescent="0.3">
      <c r="A424" s="747" t="s">
        <v>554</v>
      </c>
      <c r="B424" s="748" t="s">
        <v>555</v>
      </c>
      <c r="C424" s="749" t="s">
        <v>573</v>
      </c>
      <c r="D424" s="750" t="s">
        <v>574</v>
      </c>
      <c r="E424" s="751">
        <v>50113001</v>
      </c>
      <c r="F424" s="750" t="s">
        <v>600</v>
      </c>
      <c r="G424" s="749" t="s">
        <v>601</v>
      </c>
      <c r="H424" s="749">
        <v>107981</v>
      </c>
      <c r="I424" s="749">
        <v>7981</v>
      </c>
      <c r="J424" s="749" t="s">
        <v>822</v>
      </c>
      <c r="K424" s="749" t="s">
        <v>1179</v>
      </c>
      <c r="L424" s="752">
        <v>50.640000000000008</v>
      </c>
      <c r="M424" s="752">
        <v>2</v>
      </c>
      <c r="N424" s="753">
        <v>101.28000000000002</v>
      </c>
    </row>
    <row r="425" spans="1:14" ht="14.4" customHeight="1" x14ac:dyDescent="0.3">
      <c r="A425" s="747" t="s">
        <v>554</v>
      </c>
      <c r="B425" s="748" t="s">
        <v>555</v>
      </c>
      <c r="C425" s="749" t="s">
        <v>573</v>
      </c>
      <c r="D425" s="750" t="s">
        <v>574</v>
      </c>
      <c r="E425" s="751">
        <v>50113001</v>
      </c>
      <c r="F425" s="750" t="s">
        <v>600</v>
      </c>
      <c r="G425" s="749" t="s">
        <v>601</v>
      </c>
      <c r="H425" s="749">
        <v>155823</v>
      </c>
      <c r="I425" s="749">
        <v>55823</v>
      </c>
      <c r="J425" s="749" t="s">
        <v>822</v>
      </c>
      <c r="K425" s="749" t="s">
        <v>823</v>
      </c>
      <c r="L425" s="752">
        <v>33.498666666666665</v>
      </c>
      <c r="M425" s="752">
        <v>15</v>
      </c>
      <c r="N425" s="753">
        <v>502.48</v>
      </c>
    </row>
    <row r="426" spans="1:14" ht="14.4" customHeight="1" x14ac:dyDescent="0.3">
      <c r="A426" s="747" t="s">
        <v>554</v>
      </c>
      <c r="B426" s="748" t="s">
        <v>555</v>
      </c>
      <c r="C426" s="749" t="s">
        <v>573</v>
      </c>
      <c r="D426" s="750" t="s">
        <v>574</v>
      </c>
      <c r="E426" s="751">
        <v>50113001</v>
      </c>
      <c r="F426" s="750" t="s">
        <v>600</v>
      </c>
      <c r="G426" s="749" t="s">
        <v>601</v>
      </c>
      <c r="H426" s="749">
        <v>990180</v>
      </c>
      <c r="I426" s="749">
        <v>500764</v>
      </c>
      <c r="J426" s="749" t="s">
        <v>1180</v>
      </c>
      <c r="K426" s="749" t="s">
        <v>657</v>
      </c>
      <c r="L426" s="752">
        <v>554.11000000000013</v>
      </c>
      <c r="M426" s="752">
        <v>2</v>
      </c>
      <c r="N426" s="753">
        <v>1108.2200000000003</v>
      </c>
    </row>
    <row r="427" spans="1:14" ht="14.4" customHeight="1" x14ac:dyDescent="0.3">
      <c r="A427" s="747" t="s">
        <v>554</v>
      </c>
      <c r="B427" s="748" t="s">
        <v>555</v>
      </c>
      <c r="C427" s="749" t="s">
        <v>573</v>
      </c>
      <c r="D427" s="750" t="s">
        <v>574</v>
      </c>
      <c r="E427" s="751">
        <v>50113001</v>
      </c>
      <c r="F427" s="750" t="s">
        <v>600</v>
      </c>
      <c r="G427" s="749" t="s">
        <v>601</v>
      </c>
      <c r="H427" s="749">
        <v>201236</v>
      </c>
      <c r="I427" s="749">
        <v>201236</v>
      </c>
      <c r="J427" s="749" t="s">
        <v>824</v>
      </c>
      <c r="K427" s="749" t="s">
        <v>825</v>
      </c>
      <c r="L427" s="752">
        <v>355.53533333333343</v>
      </c>
      <c r="M427" s="752">
        <v>15</v>
      </c>
      <c r="N427" s="753">
        <v>5333.0300000000016</v>
      </c>
    </row>
    <row r="428" spans="1:14" ht="14.4" customHeight="1" x14ac:dyDescent="0.3">
      <c r="A428" s="747" t="s">
        <v>554</v>
      </c>
      <c r="B428" s="748" t="s">
        <v>555</v>
      </c>
      <c r="C428" s="749" t="s">
        <v>573</v>
      </c>
      <c r="D428" s="750" t="s">
        <v>574</v>
      </c>
      <c r="E428" s="751">
        <v>50113001</v>
      </c>
      <c r="F428" s="750" t="s">
        <v>600</v>
      </c>
      <c r="G428" s="749" t="s">
        <v>601</v>
      </c>
      <c r="H428" s="749">
        <v>201204</v>
      </c>
      <c r="I428" s="749">
        <v>201204</v>
      </c>
      <c r="J428" s="749" t="s">
        <v>826</v>
      </c>
      <c r="K428" s="749" t="s">
        <v>702</v>
      </c>
      <c r="L428" s="752">
        <v>187.78874999999999</v>
      </c>
      <c r="M428" s="752">
        <v>8</v>
      </c>
      <c r="N428" s="753">
        <v>1502.31</v>
      </c>
    </row>
    <row r="429" spans="1:14" ht="14.4" customHeight="1" x14ac:dyDescent="0.3">
      <c r="A429" s="747" t="s">
        <v>554</v>
      </c>
      <c r="B429" s="748" t="s">
        <v>555</v>
      </c>
      <c r="C429" s="749" t="s">
        <v>573</v>
      </c>
      <c r="D429" s="750" t="s">
        <v>574</v>
      </c>
      <c r="E429" s="751">
        <v>50113001</v>
      </c>
      <c r="F429" s="750" t="s">
        <v>600</v>
      </c>
      <c r="G429" s="749" t="s">
        <v>604</v>
      </c>
      <c r="H429" s="749">
        <v>101940</v>
      </c>
      <c r="I429" s="749">
        <v>1940</v>
      </c>
      <c r="J429" s="749" t="s">
        <v>829</v>
      </c>
      <c r="K429" s="749" t="s">
        <v>830</v>
      </c>
      <c r="L429" s="752">
        <v>34.831111111111106</v>
      </c>
      <c r="M429" s="752">
        <v>18</v>
      </c>
      <c r="N429" s="753">
        <v>626.95999999999992</v>
      </c>
    </row>
    <row r="430" spans="1:14" ht="14.4" customHeight="1" x14ac:dyDescent="0.3">
      <c r="A430" s="747" t="s">
        <v>554</v>
      </c>
      <c r="B430" s="748" t="s">
        <v>555</v>
      </c>
      <c r="C430" s="749" t="s">
        <v>573</v>
      </c>
      <c r="D430" s="750" t="s">
        <v>574</v>
      </c>
      <c r="E430" s="751">
        <v>50113001</v>
      </c>
      <c r="F430" s="750" t="s">
        <v>600</v>
      </c>
      <c r="G430" s="749" t="s">
        <v>604</v>
      </c>
      <c r="H430" s="749">
        <v>849941</v>
      </c>
      <c r="I430" s="749">
        <v>162142</v>
      </c>
      <c r="J430" s="749" t="s">
        <v>831</v>
      </c>
      <c r="K430" s="749" t="s">
        <v>832</v>
      </c>
      <c r="L430" s="752">
        <v>29.713000000000001</v>
      </c>
      <c r="M430" s="752">
        <v>10</v>
      </c>
      <c r="N430" s="753">
        <v>297.13</v>
      </c>
    </row>
    <row r="431" spans="1:14" ht="14.4" customHeight="1" x14ac:dyDescent="0.3">
      <c r="A431" s="747" t="s">
        <v>554</v>
      </c>
      <c r="B431" s="748" t="s">
        <v>555</v>
      </c>
      <c r="C431" s="749" t="s">
        <v>573</v>
      </c>
      <c r="D431" s="750" t="s">
        <v>574</v>
      </c>
      <c r="E431" s="751">
        <v>50113001</v>
      </c>
      <c r="F431" s="750" t="s">
        <v>600</v>
      </c>
      <c r="G431" s="749" t="s">
        <v>601</v>
      </c>
      <c r="H431" s="749">
        <v>177322</v>
      </c>
      <c r="I431" s="749">
        <v>177322</v>
      </c>
      <c r="J431" s="749" t="s">
        <v>1181</v>
      </c>
      <c r="K431" s="749" t="s">
        <v>1182</v>
      </c>
      <c r="L431" s="752">
        <v>35.509999999999991</v>
      </c>
      <c r="M431" s="752">
        <v>2</v>
      </c>
      <c r="N431" s="753">
        <v>71.019999999999982</v>
      </c>
    </row>
    <row r="432" spans="1:14" ht="14.4" customHeight="1" x14ac:dyDescent="0.3">
      <c r="A432" s="747" t="s">
        <v>554</v>
      </c>
      <c r="B432" s="748" t="s">
        <v>555</v>
      </c>
      <c r="C432" s="749" t="s">
        <v>573</v>
      </c>
      <c r="D432" s="750" t="s">
        <v>574</v>
      </c>
      <c r="E432" s="751">
        <v>50113001</v>
      </c>
      <c r="F432" s="750" t="s">
        <v>600</v>
      </c>
      <c r="G432" s="749" t="s">
        <v>556</v>
      </c>
      <c r="H432" s="749">
        <v>210704</v>
      </c>
      <c r="I432" s="749">
        <v>210704</v>
      </c>
      <c r="J432" s="749" t="s">
        <v>1183</v>
      </c>
      <c r="K432" s="749" t="s">
        <v>1184</v>
      </c>
      <c r="L432" s="752">
        <v>908.87999999999988</v>
      </c>
      <c r="M432" s="752">
        <v>1</v>
      </c>
      <c r="N432" s="753">
        <v>908.87999999999988</v>
      </c>
    </row>
    <row r="433" spans="1:14" ht="14.4" customHeight="1" x14ac:dyDescent="0.3">
      <c r="A433" s="747" t="s">
        <v>554</v>
      </c>
      <c r="B433" s="748" t="s">
        <v>555</v>
      </c>
      <c r="C433" s="749" t="s">
        <v>573</v>
      </c>
      <c r="D433" s="750" t="s">
        <v>574</v>
      </c>
      <c r="E433" s="751">
        <v>50113001</v>
      </c>
      <c r="F433" s="750" t="s">
        <v>600</v>
      </c>
      <c r="G433" s="749" t="s">
        <v>601</v>
      </c>
      <c r="H433" s="749">
        <v>210570</v>
      </c>
      <c r="I433" s="749">
        <v>210570</v>
      </c>
      <c r="J433" s="749" t="s">
        <v>835</v>
      </c>
      <c r="K433" s="749" t="s">
        <v>836</v>
      </c>
      <c r="L433" s="752">
        <v>2031.7100000000005</v>
      </c>
      <c r="M433" s="752">
        <v>1</v>
      </c>
      <c r="N433" s="753">
        <v>2031.7100000000005</v>
      </c>
    </row>
    <row r="434" spans="1:14" ht="14.4" customHeight="1" x14ac:dyDescent="0.3">
      <c r="A434" s="747" t="s">
        <v>554</v>
      </c>
      <c r="B434" s="748" t="s">
        <v>555</v>
      </c>
      <c r="C434" s="749" t="s">
        <v>573</v>
      </c>
      <c r="D434" s="750" t="s">
        <v>574</v>
      </c>
      <c r="E434" s="751">
        <v>50113001</v>
      </c>
      <c r="F434" s="750" t="s">
        <v>600</v>
      </c>
      <c r="G434" s="749" t="s">
        <v>601</v>
      </c>
      <c r="H434" s="749">
        <v>398010</v>
      </c>
      <c r="I434" s="749">
        <v>210546</v>
      </c>
      <c r="J434" s="749" t="s">
        <v>835</v>
      </c>
      <c r="K434" s="749" t="s">
        <v>1024</v>
      </c>
      <c r="L434" s="752">
        <v>1039.6385714285718</v>
      </c>
      <c r="M434" s="752">
        <v>7</v>
      </c>
      <c r="N434" s="753">
        <v>7277.4700000000021</v>
      </c>
    </row>
    <row r="435" spans="1:14" ht="14.4" customHeight="1" x14ac:dyDescent="0.3">
      <c r="A435" s="747" t="s">
        <v>554</v>
      </c>
      <c r="B435" s="748" t="s">
        <v>555</v>
      </c>
      <c r="C435" s="749" t="s">
        <v>573</v>
      </c>
      <c r="D435" s="750" t="s">
        <v>574</v>
      </c>
      <c r="E435" s="751">
        <v>50113001</v>
      </c>
      <c r="F435" s="750" t="s">
        <v>600</v>
      </c>
      <c r="G435" s="749" t="s">
        <v>601</v>
      </c>
      <c r="H435" s="749">
        <v>845796</v>
      </c>
      <c r="I435" s="749">
        <v>126031</v>
      </c>
      <c r="J435" s="749" t="s">
        <v>837</v>
      </c>
      <c r="K435" s="749" t="s">
        <v>677</v>
      </c>
      <c r="L435" s="752">
        <v>53.830000000000013</v>
      </c>
      <c r="M435" s="752">
        <v>1</v>
      </c>
      <c r="N435" s="753">
        <v>53.830000000000013</v>
      </c>
    </row>
    <row r="436" spans="1:14" ht="14.4" customHeight="1" x14ac:dyDescent="0.3">
      <c r="A436" s="747" t="s">
        <v>554</v>
      </c>
      <c r="B436" s="748" t="s">
        <v>555</v>
      </c>
      <c r="C436" s="749" t="s">
        <v>573</v>
      </c>
      <c r="D436" s="750" t="s">
        <v>574</v>
      </c>
      <c r="E436" s="751">
        <v>50113001</v>
      </c>
      <c r="F436" s="750" t="s">
        <v>600</v>
      </c>
      <c r="G436" s="749" t="s">
        <v>604</v>
      </c>
      <c r="H436" s="749">
        <v>102957</v>
      </c>
      <c r="I436" s="749">
        <v>2957</v>
      </c>
      <c r="J436" s="749" t="s">
        <v>1185</v>
      </c>
      <c r="K436" s="749" t="s">
        <v>1186</v>
      </c>
      <c r="L436" s="752">
        <v>52.23</v>
      </c>
      <c r="M436" s="752">
        <v>1</v>
      </c>
      <c r="N436" s="753">
        <v>52.23</v>
      </c>
    </row>
    <row r="437" spans="1:14" ht="14.4" customHeight="1" x14ac:dyDescent="0.3">
      <c r="A437" s="747" t="s">
        <v>554</v>
      </c>
      <c r="B437" s="748" t="s">
        <v>555</v>
      </c>
      <c r="C437" s="749" t="s">
        <v>573</v>
      </c>
      <c r="D437" s="750" t="s">
        <v>574</v>
      </c>
      <c r="E437" s="751">
        <v>50113001</v>
      </c>
      <c r="F437" s="750" t="s">
        <v>600</v>
      </c>
      <c r="G437" s="749" t="s">
        <v>601</v>
      </c>
      <c r="H437" s="749">
        <v>847149</v>
      </c>
      <c r="I437" s="749">
        <v>124115</v>
      </c>
      <c r="J437" s="749" t="s">
        <v>1187</v>
      </c>
      <c r="K437" s="749" t="s">
        <v>677</v>
      </c>
      <c r="L437" s="752">
        <v>213.24</v>
      </c>
      <c r="M437" s="752">
        <v>1</v>
      </c>
      <c r="N437" s="753">
        <v>213.24</v>
      </c>
    </row>
    <row r="438" spans="1:14" ht="14.4" customHeight="1" x14ac:dyDescent="0.3">
      <c r="A438" s="747" t="s">
        <v>554</v>
      </c>
      <c r="B438" s="748" t="s">
        <v>555</v>
      </c>
      <c r="C438" s="749" t="s">
        <v>573</v>
      </c>
      <c r="D438" s="750" t="s">
        <v>574</v>
      </c>
      <c r="E438" s="751">
        <v>50113001</v>
      </c>
      <c r="F438" s="750" t="s">
        <v>600</v>
      </c>
      <c r="G438" s="749" t="s">
        <v>601</v>
      </c>
      <c r="H438" s="749">
        <v>846824</v>
      </c>
      <c r="I438" s="749">
        <v>124087</v>
      </c>
      <c r="J438" s="749" t="s">
        <v>1188</v>
      </c>
      <c r="K438" s="749" t="s">
        <v>677</v>
      </c>
      <c r="L438" s="752">
        <v>158.98000000000002</v>
      </c>
      <c r="M438" s="752">
        <v>2</v>
      </c>
      <c r="N438" s="753">
        <v>317.96000000000004</v>
      </c>
    </row>
    <row r="439" spans="1:14" ht="14.4" customHeight="1" x14ac:dyDescent="0.3">
      <c r="A439" s="747" t="s">
        <v>554</v>
      </c>
      <c r="B439" s="748" t="s">
        <v>555</v>
      </c>
      <c r="C439" s="749" t="s">
        <v>573</v>
      </c>
      <c r="D439" s="750" t="s">
        <v>574</v>
      </c>
      <c r="E439" s="751">
        <v>50113001</v>
      </c>
      <c r="F439" s="750" t="s">
        <v>600</v>
      </c>
      <c r="G439" s="749" t="s">
        <v>601</v>
      </c>
      <c r="H439" s="749">
        <v>844651</v>
      </c>
      <c r="I439" s="749">
        <v>101205</v>
      </c>
      <c r="J439" s="749" t="s">
        <v>838</v>
      </c>
      <c r="K439" s="749" t="s">
        <v>652</v>
      </c>
      <c r="L439" s="752">
        <v>86.08250000000001</v>
      </c>
      <c r="M439" s="752">
        <v>4</v>
      </c>
      <c r="N439" s="753">
        <v>344.33000000000004</v>
      </c>
    </row>
    <row r="440" spans="1:14" ht="14.4" customHeight="1" x14ac:dyDescent="0.3">
      <c r="A440" s="747" t="s">
        <v>554</v>
      </c>
      <c r="B440" s="748" t="s">
        <v>555</v>
      </c>
      <c r="C440" s="749" t="s">
        <v>573</v>
      </c>
      <c r="D440" s="750" t="s">
        <v>574</v>
      </c>
      <c r="E440" s="751">
        <v>50113001</v>
      </c>
      <c r="F440" s="750" t="s">
        <v>600</v>
      </c>
      <c r="G440" s="749" t="s">
        <v>601</v>
      </c>
      <c r="H440" s="749">
        <v>849831</v>
      </c>
      <c r="I440" s="749">
        <v>162008</v>
      </c>
      <c r="J440" s="749" t="s">
        <v>1025</v>
      </c>
      <c r="K440" s="749" t="s">
        <v>799</v>
      </c>
      <c r="L440" s="752">
        <v>170.85000000000002</v>
      </c>
      <c r="M440" s="752">
        <v>1</v>
      </c>
      <c r="N440" s="753">
        <v>170.85000000000002</v>
      </c>
    </row>
    <row r="441" spans="1:14" ht="14.4" customHeight="1" x14ac:dyDescent="0.3">
      <c r="A441" s="747" t="s">
        <v>554</v>
      </c>
      <c r="B441" s="748" t="s">
        <v>555</v>
      </c>
      <c r="C441" s="749" t="s">
        <v>573</v>
      </c>
      <c r="D441" s="750" t="s">
        <v>574</v>
      </c>
      <c r="E441" s="751">
        <v>50113001</v>
      </c>
      <c r="F441" s="750" t="s">
        <v>600</v>
      </c>
      <c r="G441" s="749" t="s">
        <v>601</v>
      </c>
      <c r="H441" s="749">
        <v>846338</v>
      </c>
      <c r="I441" s="749">
        <v>122685</v>
      </c>
      <c r="J441" s="749" t="s">
        <v>1189</v>
      </c>
      <c r="K441" s="749" t="s">
        <v>799</v>
      </c>
      <c r="L441" s="752">
        <v>116.04000000000006</v>
      </c>
      <c r="M441" s="752">
        <v>1</v>
      </c>
      <c r="N441" s="753">
        <v>116.04000000000006</v>
      </c>
    </row>
    <row r="442" spans="1:14" ht="14.4" customHeight="1" x14ac:dyDescent="0.3">
      <c r="A442" s="747" t="s">
        <v>554</v>
      </c>
      <c r="B442" s="748" t="s">
        <v>555</v>
      </c>
      <c r="C442" s="749" t="s">
        <v>573</v>
      </c>
      <c r="D442" s="750" t="s">
        <v>574</v>
      </c>
      <c r="E442" s="751">
        <v>50113001</v>
      </c>
      <c r="F442" s="750" t="s">
        <v>600</v>
      </c>
      <c r="G442" s="749" t="s">
        <v>601</v>
      </c>
      <c r="H442" s="749">
        <v>844738</v>
      </c>
      <c r="I442" s="749">
        <v>101227</v>
      </c>
      <c r="J442" s="749" t="s">
        <v>1190</v>
      </c>
      <c r="K442" s="749" t="s">
        <v>773</v>
      </c>
      <c r="L442" s="752">
        <v>162.79000000000002</v>
      </c>
      <c r="M442" s="752">
        <v>1</v>
      </c>
      <c r="N442" s="753">
        <v>162.79000000000002</v>
      </c>
    </row>
    <row r="443" spans="1:14" ht="14.4" customHeight="1" x14ac:dyDescent="0.3">
      <c r="A443" s="747" t="s">
        <v>554</v>
      </c>
      <c r="B443" s="748" t="s">
        <v>555</v>
      </c>
      <c r="C443" s="749" t="s">
        <v>573</v>
      </c>
      <c r="D443" s="750" t="s">
        <v>574</v>
      </c>
      <c r="E443" s="751">
        <v>50113001</v>
      </c>
      <c r="F443" s="750" t="s">
        <v>600</v>
      </c>
      <c r="G443" s="749" t="s">
        <v>601</v>
      </c>
      <c r="H443" s="749">
        <v>107387</v>
      </c>
      <c r="I443" s="749">
        <v>7387</v>
      </c>
      <c r="J443" s="749" t="s">
        <v>1191</v>
      </c>
      <c r="K443" s="749" t="s">
        <v>883</v>
      </c>
      <c r="L443" s="752">
        <v>84.179999999999993</v>
      </c>
      <c r="M443" s="752">
        <v>1</v>
      </c>
      <c r="N443" s="753">
        <v>84.179999999999993</v>
      </c>
    </row>
    <row r="444" spans="1:14" ht="14.4" customHeight="1" x14ac:dyDescent="0.3">
      <c r="A444" s="747" t="s">
        <v>554</v>
      </c>
      <c r="B444" s="748" t="s">
        <v>555</v>
      </c>
      <c r="C444" s="749" t="s">
        <v>573</v>
      </c>
      <c r="D444" s="750" t="s">
        <v>574</v>
      </c>
      <c r="E444" s="751">
        <v>50113001</v>
      </c>
      <c r="F444" s="750" t="s">
        <v>600</v>
      </c>
      <c r="G444" s="749" t="s">
        <v>601</v>
      </c>
      <c r="H444" s="749">
        <v>111468</v>
      </c>
      <c r="I444" s="749">
        <v>11468</v>
      </c>
      <c r="J444" s="749" t="s">
        <v>839</v>
      </c>
      <c r="K444" s="749" t="s">
        <v>1028</v>
      </c>
      <c r="L444" s="752">
        <v>97.810000000000031</v>
      </c>
      <c r="M444" s="752">
        <v>2</v>
      </c>
      <c r="N444" s="753">
        <v>195.62000000000006</v>
      </c>
    </row>
    <row r="445" spans="1:14" ht="14.4" customHeight="1" x14ac:dyDescent="0.3">
      <c r="A445" s="747" t="s">
        <v>554</v>
      </c>
      <c r="B445" s="748" t="s">
        <v>555</v>
      </c>
      <c r="C445" s="749" t="s">
        <v>573</v>
      </c>
      <c r="D445" s="750" t="s">
        <v>574</v>
      </c>
      <c r="E445" s="751">
        <v>50113001</v>
      </c>
      <c r="F445" s="750" t="s">
        <v>600</v>
      </c>
      <c r="G445" s="749" t="s">
        <v>601</v>
      </c>
      <c r="H445" s="749">
        <v>154432</v>
      </c>
      <c r="I445" s="749">
        <v>54432</v>
      </c>
      <c r="J445" s="749" t="s">
        <v>839</v>
      </c>
      <c r="K445" s="749" t="s">
        <v>840</v>
      </c>
      <c r="L445" s="752">
        <v>62.040000000000013</v>
      </c>
      <c r="M445" s="752">
        <v>1</v>
      </c>
      <c r="N445" s="753">
        <v>62.040000000000013</v>
      </c>
    </row>
    <row r="446" spans="1:14" ht="14.4" customHeight="1" x14ac:dyDescent="0.3">
      <c r="A446" s="747" t="s">
        <v>554</v>
      </c>
      <c r="B446" s="748" t="s">
        <v>555</v>
      </c>
      <c r="C446" s="749" t="s">
        <v>573</v>
      </c>
      <c r="D446" s="750" t="s">
        <v>574</v>
      </c>
      <c r="E446" s="751">
        <v>50113001</v>
      </c>
      <c r="F446" s="750" t="s">
        <v>600</v>
      </c>
      <c r="G446" s="749" t="s">
        <v>604</v>
      </c>
      <c r="H446" s="749">
        <v>172476</v>
      </c>
      <c r="I446" s="749">
        <v>172476</v>
      </c>
      <c r="J446" s="749" t="s">
        <v>841</v>
      </c>
      <c r="K446" s="749" t="s">
        <v>842</v>
      </c>
      <c r="L446" s="752">
        <v>40.243333333333332</v>
      </c>
      <c r="M446" s="752">
        <v>42</v>
      </c>
      <c r="N446" s="753">
        <v>1690.22</v>
      </c>
    </row>
    <row r="447" spans="1:14" ht="14.4" customHeight="1" x14ac:dyDescent="0.3">
      <c r="A447" s="747" t="s">
        <v>554</v>
      </c>
      <c r="B447" s="748" t="s">
        <v>555</v>
      </c>
      <c r="C447" s="749" t="s">
        <v>573</v>
      </c>
      <c r="D447" s="750" t="s">
        <v>574</v>
      </c>
      <c r="E447" s="751">
        <v>50113001</v>
      </c>
      <c r="F447" s="750" t="s">
        <v>600</v>
      </c>
      <c r="G447" s="749" t="s">
        <v>604</v>
      </c>
      <c r="H447" s="749">
        <v>104207</v>
      </c>
      <c r="I447" s="749">
        <v>4207</v>
      </c>
      <c r="J447" s="749" t="s">
        <v>1029</v>
      </c>
      <c r="K447" s="749" t="s">
        <v>1030</v>
      </c>
      <c r="L447" s="752">
        <v>39.79999999999999</v>
      </c>
      <c r="M447" s="752">
        <v>4</v>
      </c>
      <c r="N447" s="753">
        <v>159.19999999999996</v>
      </c>
    </row>
    <row r="448" spans="1:14" ht="14.4" customHeight="1" x14ac:dyDescent="0.3">
      <c r="A448" s="747" t="s">
        <v>554</v>
      </c>
      <c r="B448" s="748" t="s">
        <v>555</v>
      </c>
      <c r="C448" s="749" t="s">
        <v>573</v>
      </c>
      <c r="D448" s="750" t="s">
        <v>574</v>
      </c>
      <c r="E448" s="751">
        <v>50113001</v>
      </c>
      <c r="F448" s="750" t="s">
        <v>600</v>
      </c>
      <c r="G448" s="749" t="s">
        <v>604</v>
      </c>
      <c r="H448" s="749">
        <v>177047</v>
      </c>
      <c r="I448" s="749">
        <v>77047</v>
      </c>
      <c r="J448" s="749" t="s">
        <v>843</v>
      </c>
      <c r="K448" s="749" t="s">
        <v>844</v>
      </c>
      <c r="L448" s="752">
        <v>117.95999999999998</v>
      </c>
      <c r="M448" s="752">
        <v>3</v>
      </c>
      <c r="N448" s="753">
        <v>353.87999999999994</v>
      </c>
    </row>
    <row r="449" spans="1:14" ht="14.4" customHeight="1" x14ac:dyDescent="0.3">
      <c r="A449" s="747" t="s">
        <v>554</v>
      </c>
      <c r="B449" s="748" t="s">
        <v>555</v>
      </c>
      <c r="C449" s="749" t="s">
        <v>573</v>
      </c>
      <c r="D449" s="750" t="s">
        <v>574</v>
      </c>
      <c r="E449" s="751">
        <v>50113001</v>
      </c>
      <c r="F449" s="750" t="s">
        <v>600</v>
      </c>
      <c r="G449" s="749" t="s">
        <v>601</v>
      </c>
      <c r="H449" s="749">
        <v>988793</v>
      </c>
      <c r="I449" s="749">
        <v>142866</v>
      </c>
      <c r="J449" s="749" t="s">
        <v>847</v>
      </c>
      <c r="K449" s="749" t="s">
        <v>848</v>
      </c>
      <c r="L449" s="752">
        <v>354.51000000000005</v>
      </c>
      <c r="M449" s="752">
        <v>3</v>
      </c>
      <c r="N449" s="753">
        <v>1063.5300000000002</v>
      </c>
    </row>
    <row r="450" spans="1:14" ht="14.4" customHeight="1" x14ac:dyDescent="0.3">
      <c r="A450" s="747" t="s">
        <v>554</v>
      </c>
      <c r="B450" s="748" t="s">
        <v>555</v>
      </c>
      <c r="C450" s="749" t="s">
        <v>573</v>
      </c>
      <c r="D450" s="750" t="s">
        <v>574</v>
      </c>
      <c r="E450" s="751">
        <v>50113001</v>
      </c>
      <c r="F450" s="750" t="s">
        <v>600</v>
      </c>
      <c r="G450" s="749" t="s">
        <v>601</v>
      </c>
      <c r="H450" s="749">
        <v>142870</v>
      </c>
      <c r="I450" s="749">
        <v>142870</v>
      </c>
      <c r="J450" s="749" t="s">
        <v>849</v>
      </c>
      <c r="K450" s="749" t="s">
        <v>850</v>
      </c>
      <c r="L450" s="752">
        <v>727.25</v>
      </c>
      <c r="M450" s="752">
        <v>3</v>
      </c>
      <c r="N450" s="753">
        <v>2181.75</v>
      </c>
    </row>
    <row r="451" spans="1:14" ht="14.4" customHeight="1" x14ac:dyDescent="0.3">
      <c r="A451" s="747" t="s">
        <v>554</v>
      </c>
      <c r="B451" s="748" t="s">
        <v>555</v>
      </c>
      <c r="C451" s="749" t="s">
        <v>573</v>
      </c>
      <c r="D451" s="750" t="s">
        <v>574</v>
      </c>
      <c r="E451" s="751">
        <v>50113001</v>
      </c>
      <c r="F451" s="750" t="s">
        <v>600</v>
      </c>
      <c r="G451" s="749" t="s">
        <v>601</v>
      </c>
      <c r="H451" s="749">
        <v>142865</v>
      </c>
      <c r="I451" s="749">
        <v>142865</v>
      </c>
      <c r="J451" s="749" t="s">
        <v>851</v>
      </c>
      <c r="K451" s="749" t="s">
        <v>852</v>
      </c>
      <c r="L451" s="752">
        <v>47.19</v>
      </c>
      <c r="M451" s="752">
        <v>24</v>
      </c>
      <c r="N451" s="753">
        <v>1132.56</v>
      </c>
    </row>
    <row r="452" spans="1:14" ht="14.4" customHeight="1" x14ac:dyDescent="0.3">
      <c r="A452" s="747" t="s">
        <v>554</v>
      </c>
      <c r="B452" s="748" t="s">
        <v>555</v>
      </c>
      <c r="C452" s="749" t="s">
        <v>573</v>
      </c>
      <c r="D452" s="750" t="s">
        <v>574</v>
      </c>
      <c r="E452" s="751">
        <v>50113001</v>
      </c>
      <c r="F452" s="750" t="s">
        <v>600</v>
      </c>
      <c r="G452" s="749" t="s">
        <v>604</v>
      </c>
      <c r="H452" s="749">
        <v>224749</v>
      </c>
      <c r="I452" s="749">
        <v>224749</v>
      </c>
      <c r="J452" s="749" t="s">
        <v>1192</v>
      </c>
      <c r="K452" s="749" t="s">
        <v>1193</v>
      </c>
      <c r="L452" s="752">
        <v>17.770000000000003</v>
      </c>
      <c r="M452" s="752">
        <v>1</v>
      </c>
      <c r="N452" s="753">
        <v>17.770000000000003</v>
      </c>
    </row>
    <row r="453" spans="1:14" ht="14.4" customHeight="1" x14ac:dyDescent="0.3">
      <c r="A453" s="747" t="s">
        <v>554</v>
      </c>
      <c r="B453" s="748" t="s">
        <v>555</v>
      </c>
      <c r="C453" s="749" t="s">
        <v>573</v>
      </c>
      <c r="D453" s="750" t="s">
        <v>574</v>
      </c>
      <c r="E453" s="751">
        <v>50113001</v>
      </c>
      <c r="F453" s="750" t="s">
        <v>600</v>
      </c>
      <c r="G453" s="749" t="s">
        <v>601</v>
      </c>
      <c r="H453" s="749">
        <v>197236</v>
      </c>
      <c r="I453" s="749">
        <v>197236</v>
      </c>
      <c r="J453" s="749" t="s">
        <v>1194</v>
      </c>
      <c r="K453" s="749" t="s">
        <v>1195</v>
      </c>
      <c r="L453" s="752">
        <v>123.49000000000002</v>
      </c>
      <c r="M453" s="752">
        <v>1</v>
      </c>
      <c r="N453" s="753">
        <v>123.49000000000002</v>
      </c>
    </row>
    <row r="454" spans="1:14" ht="14.4" customHeight="1" x14ac:dyDescent="0.3">
      <c r="A454" s="747" t="s">
        <v>554</v>
      </c>
      <c r="B454" s="748" t="s">
        <v>555</v>
      </c>
      <c r="C454" s="749" t="s">
        <v>573</v>
      </c>
      <c r="D454" s="750" t="s">
        <v>574</v>
      </c>
      <c r="E454" s="751">
        <v>50113001</v>
      </c>
      <c r="F454" s="750" t="s">
        <v>600</v>
      </c>
      <c r="G454" s="749" t="s">
        <v>601</v>
      </c>
      <c r="H454" s="749">
        <v>191280</v>
      </c>
      <c r="I454" s="749">
        <v>91280</v>
      </c>
      <c r="J454" s="749" t="s">
        <v>1196</v>
      </c>
      <c r="K454" s="749" t="s">
        <v>1197</v>
      </c>
      <c r="L454" s="752">
        <v>60.579999999999991</v>
      </c>
      <c r="M454" s="752">
        <v>1</v>
      </c>
      <c r="N454" s="753">
        <v>60.579999999999991</v>
      </c>
    </row>
    <row r="455" spans="1:14" ht="14.4" customHeight="1" x14ac:dyDescent="0.3">
      <c r="A455" s="747" t="s">
        <v>554</v>
      </c>
      <c r="B455" s="748" t="s">
        <v>555</v>
      </c>
      <c r="C455" s="749" t="s">
        <v>573</v>
      </c>
      <c r="D455" s="750" t="s">
        <v>574</v>
      </c>
      <c r="E455" s="751">
        <v>50113001</v>
      </c>
      <c r="F455" s="750" t="s">
        <v>600</v>
      </c>
      <c r="G455" s="749" t="s">
        <v>601</v>
      </c>
      <c r="H455" s="749">
        <v>113281</v>
      </c>
      <c r="I455" s="749">
        <v>13281</v>
      </c>
      <c r="J455" s="749" t="s">
        <v>1198</v>
      </c>
      <c r="K455" s="749" t="s">
        <v>1199</v>
      </c>
      <c r="L455" s="752">
        <v>34.980000000000011</v>
      </c>
      <c r="M455" s="752">
        <v>2</v>
      </c>
      <c r="N455" s="753">
        <v>69.960000000000022</v>
      </c>
    </row>
    <row r="456" spans="1:14" ht="14.4" customHeight="1" x14ac:dyDescent="0.3">
      <c r="A456" s="747" t="s">
        <v>554</v>
      </c>
      <c r="B456" s="748" t="s">
        <v>555</v>
      </c>
      <c r="C456" s="749" t="s">
        <v>573</v>
      </c>
      <c r="D456" s="750" t="s">
        <v>574</v>
      </c>
      <c r="E456" s="751">
        <v>50113001</v>
      </c>
      <c r="F456" s="750" t="s">
        <v>600</v>
      </c>
      <c r="G456" s="749" t="s">
        <v>601</v>
      </c>
      <c r="H456" s="749">
        <v>197231</v>
      </c>
      <c r="I456" s="749">
        <v>197231</v>
      </c>
      <c r="J456" s="749" t="s">
        <v>861</v>
      </c>
      <c r="K456" s="749" t="s">
        <v>860</v>
      </c>
      <c r="L456" s="752">
        <v>254.12999999999994</v>
      </c>
      <c r="M456" s="752">
        <v>1</v>
      </c>
      <c r="N456" s="753">
        <v>254.12999999999994</v>
      </c>
    </row>
    <row r="457" spans="1:14" ht="14.4" customHeight="1" x14ac:dyDescent="0.3">
      <c r="A457" s="747" t="s">
        <v>554</v>
      </c>
      <c r="B457" s="748" t="s">
        <v>555</v>
      </c>
      <c r="C457" s="749" t="s">
        <v>573</v>
      </c>
      <c r="D457" s="750" t="s">
        <v>574</v>
      </c>
      <c r="E457" s="751">
        <v>50113001</v>
      </c>
      <c r="F457" s="750" t="s">
        <v>600</v>
      </c>
      <c r="G457" s="749" t="s">
        <v>604</v>
      </c>
      <c r="H457" s="749">
        <v>114957</v>
      </c>
      <c r="I457" s="749">
        <v>14957</v>
      </c>
      <c r="J457" s="749" t="s">
        <v>864</v>
      </c>
      <c r="K457" s="749" t="s">
        <v>865</v>
      </c>
      <c r="L457" s="752">
        <v>40.070000000000007</v>
      </c>
      <c r="M457" s="752">
        <v>26</v>
      </c>
      <c r="N457" s="753">
        <v>1041.8200000000002</v>
      </c>
    </row>
    <row r="458" spans="1:14" ht="14.4" customHeight="1" x14ac:dyDescent="0.3">
      <c r="A458" s="747" t="s">
        <v>554</v>
      </c>
      <c r="B458" s="748" t="s">
        <v>555</v>
      </c>
      <c r="C458" s="749" t="s">
        <v>573</v>
      </c>
      <c r="D458" s="750" t="s">
        <v>574</v>
      </c>
      <c r="E458" s="751">
        <v>50113001</v>
      </c>
      <c r="F458" s="750" t="s">
        <v>600</v>
      </c>
      <c r="G458" s="749" t="s">
        <v>604</v>
      </c>
      <c r="H458" s="749">
        <v>114958</v>
      </c>
      <c r="I458" s="749">
        <v>14958</v>
      </c>
      <c r="J458" s="749" t="s">
        <v>866</v>
      </c>
      <c r="K458" s="749" t="s">
        <v>867</v>
      </c>
      <c r="L458" s="752">
        <v>32.882500000000007</v>
      </c>
      <c r="M458" s="752">
        <v>4</v>
      </c>
      <c r="N458" s="753">
        <v>131.53000000000003</v>
      </c>
    </row>
    <row r="459" spans="1:14" ht="14.4" customHeight="1" x14ac:dyDescent="0.3">
      <c r="A459" s="747" t="s">
        <v>554</v>
      </c>
      <c r="B459" s="748" t="s">
        <v>555</v>
      </c>
      <c r="C459" s="749" t="s">
        <v>573</v>
      </c>
      <c r="D459" s="750" t="s">
        <v>574</v>
      </c>
      <c r="E459" s="751">
        <v>50113001</v>
      </c>
      <c r="F459" s="750" t="s">
        <v>600</v>
      </c>
      <c r="G459" s="749" t="s">
        <v>604</v>
      </c>
      <c r="H459" s="749">
        <v>845433</v>
      </c>
      <c r="I459" s="749">
        <v>114356</v>
      </c>
      <c r="J459" s="749" t="s">
        <v>1200</v>
      </c>
      <c r="K459" s="749" t="s">
        <v>1201</v>
      </c>
      <c r="L459" s="752">
        <v>44.20000000000001</v>
      </c>
      <c r="M459" s="752">
        <v>3</v>
      </c>
      <c r="N459" s="753">
        <v>132.60000000000002</v>
      </c>
    </row>
    <row r="460" spans="1:14" ht="14.4" customHeight="1" x14ac:dyDescent="0.3">
      <c r="A460" s="747" t="s">
        <v>554</v>
      </c>
      <c r="B460" s="748" t="s">
        <v>555</v>
      </c>
      <c r="C460" s="749" t="s">
        <v>573</v>
      </c>
      <c r="D460" s="750" t="s">
        <v>574</v>
      </c>
      <c r="E460" s="751">
        <v>50113001</v>
      </c>
      <c r="F460" s="750" t="s">
        <v>600</v>
      </c>
      <c r="G460" s="749" t="s">
        <v>604</v>
      </c>
      <c r="H460" s="749">
        <v>845467</v>
      </c>
      <c r="I460" s="749">
        <v>114360</v>
      </c>
      <c r="J460" s="749" t="s">
        <v>870</v>
      </c>
      <c r="K460" s="749" t="s">
        <v>871</v>
      </c>
      <c r="L460" s="752">
        <v>68.254000000000005</v>
      </c>
      <c r="M460" s="752">
        <v>10</v>
      </c>
      <c r="N460" s="753">
        <v>682.54000000000008</v>
      </c>
    </row>
    <row r="461" spans="1:14" ht="14.4" customHeight="1" x14ac:dyDescent="0.3">
      <c r="A461" s="747" t="s">
        <v>554</v>
      </c>
      <c r="B461" s="748" t="s">
        <v>555</v>
      </c>
      <c r="C461" s="749" t="s">
        <v>573</v>
      </c>
      <c r="D461" s="750" t="s">
        <v>574</v>
      </c>
      <c r="E461" s="751">
        <v>50113001</v>
      </c>
      <c r="F461" s="750" t="s">
        <v>600</v>
      </c>
      <c r="G461" s="749" t="s">
        <v>604</v>
      </c>
      <c r="H461" s="749">
        <v>845286</v>
      </c>
      <c r="I461" s="749">
        <v>114364</v>
      </c>
      <c r="J461" s="749" t="s">
        <v>872</v>
      </c>
      <c r="K461" s="749" t="s">
        <v>873</v>
      </c>
      <c r="L461" s="752">
        <v>125.53500000000001</v>
      </c>
      <c r="M461" s="752">
        <v>18</v>
      </c>
      <c r="N461" s="753">
        <v>2259.63</v>
      </c>
    </row>
    <row r="462" spans="1:14" ht="14.4" customHeight="1" x14ac:dyDescent="0.3">
      <c r="A462" s="747" t="s">
        <v>554</v>
      </c>
      <c r="B462" s="748" t="s">
        <v>555</v>
      </c>
      <c r="C462" s="749" t="s">
        <v>573</v>
      </c>
      <c r="D462" s="750" t="s">
        <v>574</v>
      </c>
      <c r="E462" s="751">
        <v>50113001</v>
      </c>
      <c r="F462" s="750" t="s">
        <v>600</v>
      </c>
      <c r="G462" s="749" t="s">
        <v>601</v>
      </c>
      <c r="H462" s="749">
        <v>145551</v>
      </c>
      <c r="I462" s="749">
        <v>145551</v>
      </c>
      <c r="J462" s="749" t="s">
        <v>874</v>
      </c>
      <c r="K462" s="749" t="s">
        <v>773</v>
      </c>
      <c r="L462" s="752">
        <v>69.37</v>
      </c>
      <c r="M462" s="752">
        <v>3</v>
      </c>
      <c r="N462" s="753">
        <v>208.11</v>
      </c>
    </row>
    <row r="463" spans="1:14" ht="14.4" customHeight="1" x14ac:dyDescent="0.3">
      <c r="A463" s="747" t="s">
        <v>554</v>
      </c>
      <c r="B463" s="748" t="s">
        <v>555</v>
      </c>
      <c r="C463" s="749" t="s">
        <v>573</v>
      </c>
      <c r="D463" s="750" t="s">
        <v>574</v>
      </c>
      <c r="E463" s="751">
        <v>50113001</v>
      </c>
      <c r="F463" s="750" t="s">
        <v>600</v>
      </c>
      <c r="G463" s="749" t="s">
        <v>601</v>
      </c>
      <c r="H463" s="749">
        <v>145567</v>
      </c>
      <c r="I463" s="749">
        <v>145567</v>
      </c>
      <c r="J463" s="749" t="s">
        <v>1202</v>
      </c>
      <c r="K463" s="749" t="s">
        <v>632</v>
      </c>
      <c r="L463" s="752">
        <v>106.71000000000002</v>
      </c>
      <c r="M463" s="752">
        <v>1</v>
      </c>
      <c r="N463" s="753">
        <v>106.71000000000002</v>
      </c>
    </row>
    <row r="464" spans="1:14" ht="14.4" customHeight="1" x14ac:dyDescent="0.3">
      <c r="A464" s="747" t="s">
        <v>554</v>
      </c>
      <c r="B464" s="748" t="s">
        <v>555</v>
      </c>
      <c r="C464" s="749" t="s">
        <v>573</v>
      </c>
      <c r="D464" s="750" t="s">
        <v>574</v>
      </c>
      <c r="E464" s="751">
        <v>50113001</v>
      </c>
      <c r="F464" s="750" t="s">
        <v>600</v>
      </c>
      <c r="G464" s="749" t="s">
        <v>601</v>
      </c>
      <c r="H464" s="749">
        <v>215906</v>
      </c>
      <c r="I464" s="749">
        <v>215906</v>
      </c>
      <c r="J464" s="749" t="s">
        <v>1203</v>
      </c>
      <c r="K464" s="749" t="s">
        <v>1204</v>
      </c>
      <c r="L464" s="752">
        <v>252.68999999999983</v>
      </c>
      <c r="M464" s="752">
        <v>1</v>
      </c>
      <c r="N464" s="753">
        <v>252.68999999999983</v>
      </c>
    </row>
    <row r="465" spans="1:14" ht="14.4" customHeight="1" x14ac:dyDescent="0.3">
      <c r="A465" s="747" t="s">
        <v>554</v>
      </c>
      <c r="B465" s="748" t="s">
        <v>555</v>
      </c>
      <c r="C465" s="749" t="s">
        <v>573</v>
      </c>
      <c r="D465" s="750" t="s">
        <v>574</v>
      </c>
      <c r="E465" s="751">
        <v>50113001</v>
      </c>
      <c r="F465" s="750" t="s">
        <v>600</v>
      </c>
      <c r="G465" s="749" t="s">
        <v>604</v>
      </c>
      <c r="H465" s="749">
        <v>100810</v>
      </c>
      <c r="I465" s="749">
        <v>810</v>
      </c>
      <c r="J465" s="749" t="s">
        <v>1205</v>
      </c>
      <c r="K465" s="749" t="s">
        <v>1206</v>
      </c>
      <c r="L465" s="752">
        <v>69.574000000000012</v>
      </c>
      <c r="M465" s="752">
        <v>10</v>
      </c>
      <c r="N465" s="753">
        <v>695.74000000000012</v>
      </c>
    </row>
    <row r="466" spans="1:14" ht="14.4" customHeight="1" x14ac:dyDescent="0.3">
      <c r="A466" s="747" t="s">
        <v>554</v>
      </c>
      <c r="B466" s="748" t="s">
        <v>555</v>
      </c>
      <c r="C466" s="749" t="s">
        <v>573</v>
      </c>
      <c r="D466" s="750" t="s">
        <v>574</v>
      </c>
      <c r="E466" s="751">
        <v>50113001</v>
      </c>
      <c r="F466" s="750" t="s">
        <v>600</v>
      </c>
      <c r="G466" s="749" t="s">
        <v>604</v>
      </c>
      <c r="H466" s="749">
        <v>199011</v>
      </c>
      <c r="I466" s="749">
        <v>199011</v>
      </c>
      <c r="J466" s="749" t="s">
        <v>1207</v>
      </c>
      <c r="K466" s="749" t="s">
        <v>1208</v>
      </c>
      <c r="L466" s="752">
        <v>30.924999999999994</v>
      </c>
      <c r="M466" s="752">
        <v>6</v>
      </c>
      <c r="N466" s="753">
        <v>185.54999999999995</v>
      </c>
    </row>
    <row r="467" spans="1:14" ht="14.4" customHeight="1" x14ac:dyDescent="0.3">
      <c r="A467" s="747" t="s">
        <v>554</v>
      </c>
      <c r="B467" s="748" t="s">
        <v>555</v>
      </c>
      <c r="C467" s="749" t="s">
        <v>573</v>
      </c>
      <c r="D467" s="750" t="s">
        <v>574</v>
      </c>
      <c r="E467" s="751">
        <v>50113001</v>
      </c>
      <c r="F467" s="750" t="s">
        <v>600</v>
      </c>
      <c r="G467" s="749" t="s">
        <v>604</v>
      </c>
      <c r="H467" s="749">
        <v>208203</v>
      </c>
      <c r="I467" s="749">
        <v>208203</v>
      </c>
      <c r="J467" s="749" t="s">
        <v>879</v>
      </c>
      <c r="K467" s="749" t="s">
        <v>880</v>
      </c>
      <c r="L467" s="752">
        <v>97.969999999999942</v>
      </c>
      <c r="M467" s="752">
        <v>1</v>
      </c>
      <c r="N467" s="753">
        <v>97.969999999999942</v>
      </c>
    </row>
    <row r="468" spans="1:14" ht="14.4" customHeight="1" x14ac:dyDescent="0.3">
      <c r="A468" s="747" t="s">
        <v>554</v>
      </c>
      <c r="B468" s="748" t="s">
        <v>555</v>
      </c>
      <c r="C468" s="749" t="s">
        <v>573</v>
      </c>
      <c r="D468" s="750" t="s">
        <v>574</v>
      </c>
      <c r="E468" s="751">
        <v>50113001</v>
      </c>
      <c r="F468" s="750" t="s">
        <v>600</v>
      </c>
      <c r="G468" s="749" t="s">
        <v>604</v>
      </c>
      <c r="H468" s="749">
        <v>208204</v>
      </c>
      <c r="I468" s="749">
        <v>208204</v>
      </c>
      <c r="J468" s="749" t="s">
        <v>879</v>
      </c>
      <c r="K468" s="749" t="s">
        <v>881</v>
      </c>
      <c r="L468" s="752">
        <v>48.980000000000018</v>
      </c>
      <c r="M468" s="752">
        <v>1</v>
      </c>
      <c r="N468" s="753">
        <v>48.980000000000018</v>
      </c>
    </row>
    <row r="469" spans="1:14" ht="14.4" customHeight="1" x14ac:dyDescent="0.3">
      <c r="A469" s="747" t="s">
        <v>554</v>
      </c>
      <c r="B469" s="748" t="s">
        <v>555</v>
      </c>
      <c r="C469" s="749" t="s">
        <v>573</v>
      </c>
      <c r="D469" s="750" t="s">
        <v>574</v>
      </c>
      <c r="E469" s="751">
        <v>50113001</v>
      </c>
      <c r="F469" s="750" t="s">
        <v>600</v>
      </c>
      <c r="G469" s="749" t="s">
        <v>604</v>
      </c>
      <c r="H469" s="749">
        <v>844145</v>
      </c>
      <c r="I469" s="749">
        <v>56350</v>
      </c>
      <c r="J469" s="749" t="s">
        <v>884</v>
      </c>
      <c r="K469" s="749" t="s">
        <v>885</v>
      </c>
      <c r="L469" s="752">
        <v>36.930000000000014</v>
      </c>
      <c r="M469" s="752">
        <v>6</v>
      </c>
      <c r="N469" s="753">
        <v>221.58000000000007</v>
      </c>
    </row>
    <row r="470" spans="1:14" ht="14.4" customHeight="1" x14ac:dyDescent="0.3">
      <c r="A470" s="747" t="s">
        <v>554</v>
      </c>
      <c r="B470" s="748" t="s">
        <v>555</v>
      </c>
      <c r="C470" s="749" t="s">
        <v>573</v>
      </c>
      <c r="D470" s="750" t="s">
        <v>574</v>
      </c>
      <c r="E470" s="751">
        <v>50113001</v>
      </c>
      <c r="F470" s="750" t="s">
        <v>600</v>
      </c>
      <c r="G470" s="749" t="s">
        <v>604</v>
      </c>
      <c r="H470" s="749">
        <v>188900</v>
      </c>
      <c r="I470" s="749">
        <v>88900</v>
      </c>
      <c r="J470" s="749" t="s">
        <v>1209</v>
      </c>
      <c r="K470" s="749" t="s">
        <v>1210</v>
      </c>
      <c r="L470" s="752">
        <v>81.819999999999979</v>
      </c>
      <c r="M470" s="752">
        <v>3</v>
      </c>
      <c r="N470" s="753">
        <v>245.45999999999992</v>
      </c>
    </row>
    <row r="471" spans="1:14" ht="14.4" customHeight="1" x14ac:dyDescent="0.3">
      <c r="A471" s="747" t="s">
        <v>554</v>
      </c>
      <c r="B471" s="748" t="s">
        <v>555</v>
      </c>
      <c r="C471" s="749" t="s">
        <v>573</v>
      </c>
      <c r="D471" s="750" t="s">
        <v>574</v>
      </c>
      <c r="E471" s="751">
        <v>50113001</v>
      </c>
      <c r="F471" s="750" t="s">
        <v>600</v>
      </c>
      <c r="G471" s="749" t="s">
        <v>604</v>
      </c>
      <c r="H471" s="749">
        <v>123870</v>
      </c>
      <c r="I471" s="749">
        <v>23870</v>
      </c>
      <c r="J471" s="749" t="s">
        <v>1211</v>
      </c>
      <c r="K471" s="749" t="s">
        <v>1212</v>
      </c>
      <c r="L471" s="752">
        <v>1887.6000000000008</v>
      </c>
      <c r="M471" s="752">
        <v>1</v>
      </c>
      <c r="N471" s="753">
        <v>1887.6000000000008</v>
      </c>
    </row>
    <row r="472" spans="1:14" ht="14.4" customHeight="1" x14ac:dyDescent="0.3">
      <c r="A472" s="747" t="s">
        <v>554</v>
      </c>
      <c r="B472" s="748" t="s">
        <v>555</v>
      </c>
      <c r="C472" s="749" t="s">
        <v>573</v>
      </c>
      <c r="D472" s="750" t="s">
        <v>574</v>
      </c>
      <c r="E472" s="751">
        <v>50113001</v>
      </c>
      <c r="F472" s="750" t="s">
        <v>600</v>
      </c>
      <c r="G472" s="749" t="s">
        <v>604</v>
      </c>
      <c r="H472" s="749">
        <v>225261</v>
      </c>
      <c r="I472" s="749">
        <v>225261</v>
      </c>
      <c r="J472" s="749" t="s">
        <v>888</v>
      </c>
      <c r="K472" s="749" t="s">
        <v>889</v>
      </c>
      <c r="L472" s="752">
        <v>58.440000000000005</v>
      </c>
      <c r="M472" s="752">
        <v>4</v>
      </c>
      <c r="N472" s="753">
        <v>233.76000000000002</v>
      </c>
    </row>
    <row r="473" spans="1:14" ht="14.4" customHeight="1" x14ac:dyDescent="0.3">
      <c r="A473" s="747" t="s">
        <v>554</v>
      </c>
      <c r="B473" s="748" t="s">
        <v>555</v>
      </c>
      <c r="C473" s="749" t="s">
        <v>573</v>
      </c>
      <c r="D473" s="750" t="s">
        <v>574</v>
      </c>
      <c r="E473" s="751">
        <v>50113001</v>
      </c>
      <c r="F473" s="750" t="s">
        <v>600</v>
      </c>
      <c r="G473" s="749" t="s">
        <v>604</v>
      </c>
      <c r="H473" s="749">
        <v>113491</v>
      </c>
      <c r="I473" s="749">
        <v>13491</v>
      </c>
      <c r="J473" s="749" t="s">
        <v>1213</v>
      </c>
      <c r="K473" s="749" t="s">
        <v>1214</v>
      </c>
      <c r="L473" s="752">
        <v>234.85999999999996</v>
      </c>
      <c r="M473" s="752">
        <v>1</v>
      </c>
      <c r="N473" s="753">
        <v>234.85999999999996</v>
      </c>
    </row>
    <row r="474" spans="1:14" ht="14.4" customHeight="1" x14ac:dyDescent="0.3">
      <c r="A474" s="747" t="s">
        <v>554</v>
      </c>
      <c r="B474" s="748" t="s">
        <v>555</v>
      </c>
      <c r="C474" s="749" t="s">
        <v>573</v>
      </c>
      <c r="D474" s="750" t="s">
        <v>574</v>
      </c>
      <c r="E474" s="751">
        <v>50113001</v>
      </c>
      <c r="F474" s="750" t="s">
        <v>600</v>
      </c>
      <c r="G474" s="749" t="s">
        <v>601</v>
      </c>
      <c r="H474" s="749">
        <v>189657</v>
      </c>
      <c r="I474" s="749">
        <v>189657</v>
      </c>
      <c r="J474" s="749" t="s">
        <v>893</v>
      </c>
      <c r="K474" s="749" t="s">
        <v>799</v>
      </c>
      <c r="L474" s="752">
        <v>77.225000000000009</v>
      </c>
      <c r="M474" s="752">
        <v>2</v>
      </c>
      <c r="N474" s="753">
        <v>154.45000000000002</v>
      </c>
    </row>
    <row r="475" spans="1:14" ht="14.4" customHeight="1" x14ac:dyDescent="0.3">
      <c r="A475" s="747" t="s">
        <v>554</v>
      </c>
      <c r="B475" s="748" t="s">
        <v>555</v>
      </c>
      <c r="C475" s="749" t="s">
        <v>573</v>
      </c>
      <c r="D475" s="750" t="s">
        <v>574</v>
      </c>
      <c r="E475" s="751">
        <v>50113001</v>
      </c>
      <c r="F475" s="750" t="s">
        <v>600</v>
      </c>
      <c r="G475" s="749" t="s">
        <v>604</v>
      </c>
      <c r="H475" s="749">
        <v>846846</v>
      </c>
      <c r="I475" s="749">
        <v>0</v>
      </c>
      <c r="J475" s="749" t="s">
        <v>894</v>
      </c>
      <c r="K475" s="749" t="s">
        <v>556</v>
      </c>
      <c r="L475" s="752">
        <v>0</v>
      </c>
      <c r="M475" s="752">
        <v>0</v>
      </c>
      <c r="N475" s="753">
        <v>0</v>
      </c>
    </row>
    <row r="476" spans="1:14" ht="14.4" customHeight="1" x14ac:dyDescent="0.3">
      <c r="A476" s="747" t="s">
        <v>554</v>
      </c>
      <c r="B476" s="748" t="s">
        <v>555</v>
      </c>
      <c r="C476" s="749" t="s">
        <v>573</v>
      </c>
      <c r="D476" s="750" t="s">
        <v>574</v>
      </c>
      <c r="E476" s="751">
        <v>50113001</v>
      </c>
      <c r="F476" s="750" t="s">
        <v>600</v>
      </c>
      <c r="G476" s="749" t="s">
        <v>604</v>
      </c>
      <c r="H476" s="749">
        <v>990345</v>
      </c>
      <c r="I476" s="749">
        <v>0</v>
      </c>
      <c r="J476" s="749" t="s">
        <v>895</v>
      </c>
      <c r="K476" s="749" t="s">
        <v>556</v>
      </c>
      <c r="L476" s="752">
        <v>51.430000000000014</v>
      </c>
      <c r="M476" s="752">
        <v>3</v>
      </c>
      <c r="N476" s="753">
        <v>154.29000000000005</v>
      </c>
    </row>
    <row r="477" spans="1:14" ht="14.4" customHeight="1" x14ac:dyDescent="0.3">
      <c r="A477" s="747" t="s">
        <v>554</v>
      </c>
      <c r="B477" s="748" t="s">
        <v>555</v>
      </c>
      <c r="C477" s="749" t="s">
        <v>573</v>
      </c>
      <c r="D477" s="750" t="s">
        <v>574</v>
      </c>
      <c r="E477" s="751">
        <v>50113001</v>
      </c>
      <c r="F477" s="750" t="s">
        <v>600</v>
      </c>
      <c r="G477" s="749" t="s">
        <v>604</v>
      </c>
      <c r="H477" s="749">
        <v>175025</v>
      </c>
      <c r="I477" s="749">
        <v>75025</v>
      </c>
      <c r="J477" s="749" t="s">
        <v>896</v>
      </c>
      <c r="K477" s="749" t="s">
        <v>897</v>
      </c>
      <c r="L477" s="752">
        <v>38.553333333333327</v>
      </c>
      <c r="M477" s="752">
        <v>9</v>
      </c>
      <c r="N477" s="753">
        <v>346.97999999999996</v>
      </c>
    </row>
    <row r="478" spans="1:14" ht="14.4" customHeight="1" x14ac:dyDescent="0.3">
      <c r="A478" s="747" t="s">
        <v>554</v>
      </c>
      <c r="B478" s="748" t="s">
        <v>555</v>
      </c>
      <c r="C478" s="749" t="s">
        <v>573</v>
      </c>
      <c r="D478" s="750" t="s">
        <v>574</v>
      </c>
      <c r="E478" s="751">
        <v>50113001</v>
      </c>
      <c r="F478" s="750" t="s">
        <v>600</v>
      </c>
      <c r="G478" s="749" t="s">
        <v>604</v>
      </c>
      <c r="H478" s="749">
        <v>148578</v>
      </c>
      <c r="I478" s="749">
        <v>48578</v>
      </c>
      <c r="J478" s="749" t="s">
        <v>898</v>
      </c>
      <c r="K478" s="749" t="s">
        <v>899</v>
      </c>
      <c r="L478" s="752">
        <v>54.98</v>
      </c>
      <c r="M478" s="752">
        <v>20</v>
      </c>
      <c r="N478" s="753">
        <v>1099.5999999999999</v>
      </c>
    </row>
    <row r="479" spans="1:14" ht="14.4" customHeight="1" x14ac:dyDescent="0.3">
      <c r="A479" s="747" t="s">
        <v>554</v>
      </c>
      <c r="B479" s="748" t="s">
        <v>555</v>
      </c>
      <c r="C479" s="749" t="s">
        <v>573</v>
      </c>
      <c r="D479" s="750" t="s">
        <v>574</v>
      </c>
      <c r="E479" s="751">
        <v>50113001</v>
      </c>
      <c r="F479" s="750" t="s">
        <v>600</v>
      </c>
      <c r="G479" s="749" t="s">
        <v>604</v>
      </c>
      <c r="H479" s="749">
        <v>102429</v>
      </c>
      <c r="I479" s="749">
        <v>2429</v>
      </c>
      <c r="J479" s="749" t="s">
        <v>900</v>
      </c>
      <c r="K479" s="749" t="s">
        <v>668</v>
      </c>
      <c r="L479" s="752">
        <v>50.579999999999984</v>
      </c>
      <c r="M479" s="752">
        <v>2</v>
      </c>
      <c r="N479" s="753">
        <v>101.15999999999997</v>
      </c>
    </row>
    <row r="480" spans="1:14" ht="14.4" customHeight="1" x14ac:dyDescent="0.3">
      <c r="A480" s="747" t="s">
        <v>554</v>
      </c>
      <c r="B480" s="748" t="s">
        <v>555</v>
      </c>
      <c r="C480" s="749" t="s">
        <v>573</v>
      </c>
      <c r="D480" s="750" t="s">
        <v>574</v>
      </c>
      <c r="E480" s="751">
        <v>50113001</v>
      </c>
      <c r="F480" s="750" t="s">
        <v>600</v>
      </c>
      <c r="G480" s="749" t="s">
        <v>604</v>
      </c>
      <c r="H480" s="749">
        <v>850072</v>
      </c>
      <c r="I480" s="749">
        <v>162502</v>
      </c>
      <c r="J480" s="749" t="s">
        <v>1215</v>
      </c>
      <c r="K480" s="749" t="s">
        <v>1216</v>
      </c>
      <c r="L480" s="752">
        <v>56.1</v>
      </c>
      <c r="M480" s="752">
        <v>1</v>
      </c>
      <c r="N480" s="753">
        <v>56.1</v>
      </c>
    </row>
    <row r="481" spans="1:14" ht="14.4" customHeight="1" x14ac:dyDescent="0.3">
      <c r="A481" s="747" t="s">
        <v>554</v>
      </c>
      <c r="B481" s="748" t="s">
        <v>555</v>
      </c>
      <c r="C481" s="749" t="s">
        <v>573</v>
      </c>
      <c r="D481" s="750" t="s">
        <v>574</v>
      </c>
      <c r="E481" s="751">
        <v>50113001</v>
      </c>
      <c r="F481" s="750" t="s">
        <v>600</v>
      </c>
      <c r="G481" s="749" t="s">
        <v>601</v>
      </c>
      <c r="H481" s="749">
        <v>56976</v>
      </c>
      <c r="I481" s="749">
        <v>56976</v>
      </c>
      <c r="J481" s="749" t="s">
        <v>904</v>
      </c>
      <c r="K481" s="749" t="s">
        <v>905</v>
      </c>
      <c r="L481" s="752">
        <v>11.840000000000003</v>
      </c>
      <c r="M481" s="752">
        <v>2</v>
      </c>
      <c r="N481" s="753">
        <v>23.680000000000007</v>
      </c>
    </row>
    <row r="482" spans="1:14" ht="14.4" customHeight="1" x14ac:dyDescent="0.3">
      <c r="A482" s="747" t="s">
        <v>554</v>
      </c>
      <c r="B482" s="748" t="s">
        <v>555</v>
      </c>
      <c r="C482" s="749" t="s">
        <v>573</v>
      </c>
      <c r="D482" s="750" t="s">
        <v>574</v>
      </c>
      <c r="E482" s="751">
        <v>50113001</v>
      </c>
      <c r="F482" s="750" t="s">
        <v>600</v>
      </c>
      <c r="G482" s="749" t="s">
        <v>604</v>
      </c>
      <c r="H482" s="749">
        <v>146444</v>
      </c>
      <c r="I482" s="749">
        <v>46444</v>
      </c>
      <c r="J482" s="749" t="s">
        <v>906</v>
      </c>
      <c r="K482" s="749" t="s">
        <v>907</v>
      </c>
      <c r="L482" s="752">
        <v>349.87857142857149</v>
      </c>
      <c r="M482" s="752">
        <v>7</v>
      </c>
      <c r="N482" s="753">
        <v>2449.1500000000005</v>
      </c>
    </row>
    <row r="483" spans="1:14" ht="14.4" customHeight="1" x14ac:dyDescent="0.3">
      <c r="A483" s="747" t="s">
        <v>554</v>
      </c>
      <c r="B483" s="748" t="s">
        <v>555</v>
      </c>
      <c r="C483" s="749" t="s">
        <v>573</v>
      </c>
      <c r="D483" s="750" t="s">
        <v>574</v>
      </c>
      <c r="E483" s="751">
        <v>50113001</v>
      </c>
      <c r="F483" s="750" t="s">
        <v>600</v>
      </c>
      <c r="G483" s="749" t="s">
        <v>604</v>
      </c>
      <c r="H483" s="749">
        <v>154094</v>
      </c>
      <c r="I483" s="749">
        <v>54094</v>
      </c>
      <c r="J483" s="749" t="s">
        <v>908</v>
      </c>
      <c r="K483" s="749" t="s">
        <v>909</v>
      </c>
      <c r="L483" s="752">
        <v>111.38499999999998</v>
      </c>
      <c r="M483" s="752">
        <v>6</v>
      </c>
      <c r="N483" s="753">
        <v>668.30999999999983</v>
      </c>
    </row>
    <row r="484" spans="1:14" ht="14.4" customHeight="1" x14ac:dyDescent="0.3">
      <c r="A484" s="747" t="s">
        <v>554</v>
      </c>
      <c r="B484" s="748" t="s">
        <v>555</v>
      </c>
      <c r="C484" s="749" t="s">
        <v>573</v>
      </c>
      <c r="D484" s="750" t="s">
        <v>574</v>
      </c>
      <c r="E484" s="751">
        <v>50113001</v>
      </c>
      <c r="F484" s="750" t="s">
        <v>600</v>
      </c>
      <c r="G484" s="749" t="s">
        <v>601</v>
      </c>
      <c r="H484" s="749">
        <v>150309</v>
      </c>
      <c r="I484" s="749">
        <v>50309</v>
      </c>
      <c r="J484" s="749" t="s">
        <v>914</v>
      </c>
      <c r="K484" s="749" t="s">
        <v>773</v>
      </c>
      <c r="L484" s="752">
        <v>34.690000000000005</v>
      </c>
      <c r="M484" s="752">
        <v>3</v>
      </c>
      <c r="N484" s="753">
        <v>104.07000000000002</v>
      </c>
    </row>
    <row r="485" spans="1:14" ht="14.4" customHeight="1" x14ac:dyDescent="0.3">
      <c r="A485" s="747" t="s">
        <v>554</v>
      </c>
      <c r="B485" s="748" t="s">
        <v>555</v>
      </c>
      <c r="C485" s="749" t="s">
        <v>573</v>
      </c>
      <c r="D485" s="750" t="s">
        <v>574</v>
      </c>
      <c r="E485" s="751">
        <v>50113001</v>
      </c>
      <c r="F485" s="750" t="s">
        <v>600</v>
      </c>
      <c r="G485" s="749" t="s">
        <v>601</v>
      </c>
      <c r="H485" s="749">
        <v>150316</v>
      </c>
      <c r="I485" s="749">
        <v>50316</v>
      </c>
      <c r="J485" s="749" t="s">
        <v>915</v>
      </c>
      <c r="K485" s="749" t="s">
        <v>632</v>
      </c>
      <c r="L485" s="752">
        <v>69.377499999999998</v>
      </c>
      <c r="M485" s="752">
        <v>4</v>
      </c>
      <c r="N485" s="753">
        <v>277.51</v>
      </c>
    </row>
    <row r="486" spans="1:14" ht="14.4" customHeight="1" x14ac:dyDescent="0.3">
      <c r="A486" s="747" t="s">
        <v>554</v>
      </c>
      <c r="B486" s="748" t="s">
        <v>555</v>
      </c>
      <c r="C486" s="749" t="s">
        <v>573</v>
      </c>
      <c r="D486" s="750" t="s">
        <v>574</v>
      </c>
      <c r="E486" s="751">
        <v>50113001</v>
      </c>
      <c r="F486" s="750" t="s">
        <v>600</v>
      </c>
      <c r="G486" s="749" t="s">
        <v>604</v>
      </c>
      <c r="H486" s="749">
        <v>849695</v>
      </c>
      <c r="I486" s="749">
        <v>500578</v>
      </c>
      <c r="J486" s="749" t="s">
        <v>1048</v>
      </c>
      <c r="K486" s="749" t="s">
        <v>1049</v>
      </c>
      <c r="L486" s="752">
        <v>929.75</v>
      </c>
      <c r="M486" s="752">
        <v>6</v>
      </c>
      <c r="N486" s="753">
        <v>5578.5</v>
      </c>
    </row>
    <row r="487" spans="1:14" ht="14.4" customHeight="1" x14ac:dyDescent="0.3">
      <c r="A487" s="747" t="s">
        <v>554</v>
      </c>
      <c r="B487" s="748" t="s">
        <v>555</v>
      </c>
      <c r="C487" s="749" t="s">
        <v>573</v>
      </c>
      <c r="D487" s="750" t="s">
        <v>574</v>
      </c>
      <c r="E487" s="751">
        <v>50113001</v>
      </c>
      <c r="F487" s="750" t="s">
        <v>600</v>
      </c>
      <c r="G487" s="749" t="s">
        <v>556</v>
      </c>
      <c r="H487" s="749">
        <v>123815</v>
      </c>
      <c r="I487" s="749">
        <v>23815</v>
      </c>
      <c r="J487" s="749" t="s">
        <v>1217</v>
      </c>
      <c r="K487" s="749" t="s">
        <v>1218</v>
      </c>
      <c r="L487" s="752">
        <v>110.77999999999999</v>
      </c>
      <c r="M487" s="752">
        <v>2</v>
      </c>
      <c r="N487" s="753">
        <v>221.55999999999997</v>
      </c>
    </row>
    <row r="488" spans="1:14" ht="14.4" customHeight="1" x14ac:dyDescent="0.3">
      <c r="A488" s="747" t="s">
        <v>554</v>
      </c>
      <c r="B488" s="748" t="s">
        <v>555</v>
      </c>
      <c r="C488" s="749" t="s">
        <v>573</v>
      </c>
      <c r="D488" s="750" t="s">
        <v>574</v>
      </c>
      <c r="E488" s="751">
        <v>50113001</v>
      </c>
      <c r="F488" s="750" t="s">
        <v>600</v>
      </c>
      <c r="G488" s="749" t="s">
        <v>601</v>
      </c>
      <c r="H488" s="749">
        <v>115562</v>
      </c>
      <c r="I488" s="749">
        <v>115562</v>
      </c>
      <c r="J488" s="749" t="s">
        <v>920</v>
      </c>
      <c r="K488" s="749" t="s">
        <v>921</v>
      </c>
      <c r="L488" s="752">
        <v>131.05000000000007</v>
      </c>
      <c r="M488" s="752">
        <v>1</v>
      </c>
      <c r="N488" s="753">
        <v>131.05000000000007</v>
      </c>
    </row>
    <row r="489" spans="1:14" ht="14.4" customHeight="1" x14ac:dyDescent="0.3">
      <c r="A489" s="747" t="s">
        <v>554</v>
      </c>
      <c r="B489" s="748" t="s">
        <v>555</v>
      </c>
      <c r="C489" s="749" t="s">
        <v>573</v>
      </c>
      <c r="D489" s="750" t="s">
        <v>574</v>
      </c>
      <c r="E489" s="751">
        <v>50113001</v>
      </c>
      <c r="F489" s="750" t="s">
        <v>600</v>
      </c>
      <c r="G489" s="749" t="s">
        <v>601</v>
      </c>
      <c r="H489" s="749">
        <v>142080</v>
      </c>
      <c r="I489" s="749">
        <v>142080</v>
      </c>
      <c r="J489" s="749" t="s">
        <v>920</v>
      </c>
      <c r="K489" s="749" t="s">
        <v>1050</v>
      </c>
      <c r="L489" s="752">
        <v>406.92</v>
      </c>
      <c r="M489" s="752">
        <v>2</v>
      </c>
      <c r="N489" s="753">
        <v>813.84</v>
      </c>
    </row>
    <row r="490" spans="1:14" ht="14.4" customHeight="1" x14ac:dyDescent="0.3">
      <c r="A490" s="747" t="s">
        <v>554</v>
      </c>
      <c r="B490" s="748" t="s">
        <v>555</v>
      </c>
      <c r="C490" s="749" t="s">
        <v>573</v>
      </c>
      <c r="D490" s="750" t="s">
        <v>574</v>
      </c>
      <c r="E490" s="751">
        <v>50113001</v>
      </c>
      <c r="F490" s="750" t="s">
        <v>600</v>
      </c>
      <c r="G490" s="749" t="s">
        <v>601</v>
      </c>
      <c r="H490" s="749">
        <v>115551</v>
      </c>
      <c r="I490" s="749">
        <v>115551</v>
      </c>
      <c r="J490" s="749" t="s">
        <v>922</v>
      </c>
      <c r="K490" s="749" t="s">
        <v>923</v>
      </c>
      <c r="L490" s="752">
        <v>71.11999999999999</v>
      </c>
      <c r="M490" s="752">
        <v>3</v>
      </c>
      <c r="N490" s="753">
        <v>213.35999999999996</v>
      </c>
    </row>
    <row r="491" spans="1:14" ht="14.4" customHeight="1" x14ac:dyDescent="0.3">
      <c r="A491" s="747" t="s">
        <v>554</v>
      </c>
      <c r="B491" s="748" t="s">
        <v>555</v>
      </c>
      <c r="C491" s="749" t="s">
        <v>573</v>
      </c>
      <c r="D491" s="750" t="s">
        <v>574</v>
      </c>
      <c r="E491" s="751">
        <v>50113001</v>
      </c>
      <c r="F491" s="750" t="s">
        <v>600</v>
      </c>
      <c r="G491" s="749" t="s">
        <v>604</v>
      </c>
      <c r="H491" s="749">
        <v>103550</v>
      </c>
      <c r="I491" s="749">
        <v>3550</v>
      </c>
      <c r="J491" s="749" t="s">
        <v>924</v>
      </c>
      <c r="K491" s="749" t="s">
        <v>1132</v>
      </c>
      <c r="L491" s="752">
        <v>39.953333333333326</v>
      </c>
      <c r="M491" s="752">
        <v>3</v>
      </c>
      <c r="N491" s="753">
        <v>119.85999999999997</v>
      </c>
    </row>
    <row r="492" spans="1:14" ht="14.4" customHeight="1" x14ac:dyDescent="0.3">
      <c r="A492" s="747" t="s">
        <v>554</v>
      </c>
      <c r="B492" s="748" t="s">
        <v>555</v>
      </c>
      <c r="C492" s="749" t="s">
        <v>573</v>
      </c>
      <c r="D492" s="750" t="s">
        <v>574</v>
      </c>
      <c r="E492" s="751">
        <v>50113001</v>
      </c>
      <c r="F492" s="750" t="s">
        <v>600</v>
      </c>
      <c r="G492" s="749" t="s">
        <v>604</v>
      </c>
      <c r="H492" s="749">
        <v>225452</v>
      </c>
      <c r="I492" s="749">
        <v>225452</v>
      </c>
      <c r="J492" s="749" t="s">
        <v>1219</v>
      </c>
      <c r="K492" s="749" t="s">
        <v>1220</v>
      </c>
      <c r="L492" s="752">
        <v>511.13</v>
      </c>
      <c r="M492" s="752">
        <v>1</v>
      </c>
      <c r="N492" s="753">
        <v>511.13</v>
      </c>
    </row>
    <row r="493" spans="1:14" ht="14.4" customHeight="1" x14ac:dyDescent="0.3">
      <c r="A493" s="747" t="s">
        <v>554</v>
      </c>
      <c r="B493" s="748" t="s">
        <v>555</v>
      </c>
      <c r="C493" s="749" t="s">
        <v>573</v>
      </c>
      <c r="D493" s="750" t="s">
        <v>574</v>
      </c>
      <c r="E493" s="751">
        <v>50113001</v>
      </c>
      <c r="F493" s="750" t="s">
        <v>600</v>
      </c>
      <c r="G493" s="749" t="s">
        <v>556</v>
      </c>
      <c r="H493" s="749">
        <v>194114</v>
      </c>
      <c r="I493" s="749">
        <v>94114</v>
      </c>
      <c r="J493" s="749" t="s">
        <v>1221</v>
      </c>
      <c r="K493" s="749" t="s">
        <v>1222</v>
      </c>
      <c r="L493" s="752">
        <v>137.52000000000004</v>
      </c>
      <c r="M493" s="752">
        <v>1</v>
      </c>
      <c r="N493" s="753">
        <v>137.52000000000004</v>
      </c>
    </row>
    <row r="494" spans="1:14" ht="14.4" customHeight="1" x14ac:dyDescent="0.3">
      <c r="A494" s="747" t="s">
        <v>554</v>
      </c>
      <c r="B494" s="748" t="s">
        <v>555</v>
      </c>
      <c r="C494" s="749" t="s">
        <v>573</v>
      </c>
      <c r="D494" s="750" t="s">
        <v>574</v>
      </c>
      <c r="E494" s="751">
        <v>50113001</v>
      </c>
      <c r="F494" s="750" t="s">
        <v>600</v>
      </c>
      <c r="G494" s="749" t="s">
        <v>601</v>
      </c>
      <c r="H494" s="749">
        <v>192342</v>
      </c>
      <c r="I494" s="749">
        <v>192342</v>
      </c>
      <c r="J494" s="749" t="s">
        <v>1223</v>
      </c>
      <c r="K494" s="749" t="s">
        <v>1224</v>
      </c>
      <c r="L494" s="752">
        <v>116.89999999999998</v>
      </c>
      <c r="M494" s="752">
        <v>1</v>
      </c>
      <c r="N494" s="753">
        <v>116.89999999999998</v>
      </c>
    </row>
    <row r="495" spans="1:14" ht="14.4" customHeight="1" x14ac:dyDescent="0.3">
      <c r="A495" s="747" t="s">
        <v>554</v>
      </c>
      <c r="B495" s="748" t="s">
        <v>555</v>
      </c>
      <c r="C495" s="749" t="s">
        <v>573</v>
      </c>
      <c r="D495" s="750" t="s">
        <v>574</v>
      </c>
      <c r="E495" s="751">
        <v>50113001</v>
      </c>
      <c r="F495" s="750" t="s">
        <v>600</v>
      </c>
      <c r="G495" s="749" t="s">
        <v>604</v>
      </c>
      <c r="H495" s="749">
        <v>147544</v>
      </c>
      <c r="I495" s="749">
        <v>47544</v>
      </c>
      <c r="J495" s="749" t="s">
        <v>1225</v>
      </c>
      <c r="K495" s="749" t="s">
        <v>1226</v>
      </c>
      <c r="L495" s="752">
        <v>213.05500000000004</v>
      </c>
      <c r="M495" s="752">
        <v>4</v>
      </c>
      <c r="N495" s="753">
        <v>852.22000000000014</v>
      </c>
    </row>
    <row r="496" spans="1:14" ht="14.4" customHeight="1" x14ac:dyDescent="0.3">
      <c r="A496" s="747" t="s">
        <v>554</v>
      </c>
      <c r="B496" s="748" t="s">
        <v>555</v>
      </c>
      <c r="C496" s="749" t="s">
        <v>573</v>
      </c>
      <c r="D496" s="750" t="s">
        <v>574</v>
      </c>
      <c r="E496" s="751">
        <v>50113001</v>
      </c>
      <c r="F496" s="750" t="s">
        <v>600</v>
      </c>
      <c r="G496" s="749" t="s">
        <v>604</v>
      </c>
      <c r="H496" s="749">
        <v>147545</v>
      </c>
      <c r="I496" s="749">
        <v>47545</v>
      </c>
      <c r="J496" s="749" t="s">
        <v>1225</v>
      </c>
      <c r="K496" s="749" t="s">
        <v>1227</v>
      </c>
      <c r="L496" s="752">
        <v>383.92</v>
      </c>
      <c r="M496" s="752">
        <v>1</v>
      </c>
      <c r="N496" s="753">
        <v>383.92</v>
      </c>
    </row>
    <row r="497" spans="1:14" ht="14.4" customHeight="1" x14ac:dyDescent="0.3">
      <c r="A497" s="747" t="s">
        <v>554</v>
      </c>
      <c r="B497" s="748" t="s">
        <v>555</v>
      </c>
      <c r="C497" s="749" t="s">
        <v>573</v>
      </c>
      <c r="D497" s="750" t="s">
        <v>574</v>
      </c>
      <c r="E497" s="751">
        <v>50113001</v>
      </c>
      <c r="F497" s="750" t="s">
        <v>600</v>
      </c>
      <c r="G497" s="749" t="s">
        <v>604</v>
      </c>
      <c r="H497" s="749">
        <v>395080</v>
      </c>
      <c r="I497" s="749">
        <v>0</v>
      </c>
      <c r="J497" s="749" t="s">
        <v>1228</v>
      </c>
      <c r="K497" s="749" t="s">
        <v>1229</v>
      </c>
      <c r="L497" s="752">
        <v>7964.2349999999988</v>
      </c>
      <c r="M497" s="752">
        <v>2</v>
      </c>
      <c r="N497" s="753">
        <v>15928.469999999998</v>
      </c>
    </row>
    <row r="498" spans="1:14" ht="14.4" customHeight="1" x14ac:dyDescent="0.3">
      <c r="A498" s="747" t="s">
        <v>554</v>
      </c>
      <c r="B498" s="748" t="s">
        <v>555</v>
      </c>
      <c r="C498" s="749" t="s">
        <v>573</v>
      </c>
      <c r="D498" s="750" t="s">
        <v>574</v>
      </c>
      <c r="E498" s="751">
        <v>50113001</v>
      </c>
      <c r="F498" s="750" t="s">
        <v>600</v>
      </c>
      <c r="G498" s="749" t="s">
        <v>604</v>
      </c>
      <c r="H498" s="749">
        <v>501884</v>
      </c>
      <c r="I498" s="749">
        <v>0</v>
      </c>
      <c r="J498" s="749" t="s">
        <v>1230</v>
      </c>
      <c r="K498" s="749" t="s">
        <v>556</v>
      </c>
      <c r="L498" s="752">
        <v>3583.23</v>
      </c>
      <c r="M498" s="752">
        <v>1</v>
      </c>
      <c r="N498" s="753">
        <v>3583.23</v>
      </c>
    </row>
    <row r="499" spans="1:14" ht="14.4" customHeight="1" x14ac:dyDescent="0.3">
      <c r="A499" s="747" t="s">
        <v>554</v>
      </c>
      <c r="B499" s="748" t="s">
        <v>555</v>
      </c>
      <c r="C499" s="749" t="s">
        <v>573</v>
      </c>
      <c r="D499" s="750" t="s">
        <v>574</v>
      </c>
      <c r="E499" s="751">
        <v>50113001</v>
      </c>
      <c r="F499" s="750" t="s">
        <v>600</v>
      </c>
      <c r="G499" s="749" t="s">
        <v>601</v>
      </c>
      <c r="H499" s="749">
        <v>144641</v>
      </c>
      <c r="I499" s="749">
        <v>44641</v>
      </c>
      <c r="J499" s="749" t="s">
        <v>1231</v>
      </c>
      <c r="K499" s="749" t="s">
        <v>1232</v>
      </c>
      <c r="L499" s="752">
        <v>970.78</v>
      </c>
      <c r="M499" s="752">
        <v>1</v>
      </c>
      <c r="N499" s="753">
        <v>970.78</v>
      </c>
    </row>
    <row r="500" spans="1:14" ht="14.4" customHeight="1" x14ac:dyDescent="0.3">
      <c r="A500" s="747" t="s">
        <v>554</v>
      </c>
      <c r="B500" s="748" t="s">
        <v>555</v>
      </c>
      <c r="C500" s="749" t="s">
        <v>573</v>
      </c>
      <c r="D500" s="750" t="s">
        <v>574</v>
      </c>
      <c r="E500" s="751">
        <v>50113001</v>
      </c>
      <c r="F500" s="750" t="s">
        <v>600</v>
      </c>
      <c r="G500" s="749" t="s">
        <v>604</v>
      </c>
      <c r="H500" s="749">
        <v>173200</v>
      </c>
      <c r="I500" s="749">
        <v>173200</v>
      </c>
      <c r="J500" s="749" t="s">
        <v>1233</v>
      </c>
      <c r="K500" s="749" t="s">
        <v>1234</v>
      </c>
      <c r="L500" s="752">
        <v>161.21</v>
      </c>
      <c r="M500" s="752">
        <v>1</v>
      </c>
      <c r="N500" s="753">
        <v>161.21</v>
      </c>
    </row>
    <row r="501" spans="1:14" ht="14.4" customHeight="1" x14ac:dyDescent="0.3">
      <c r="A501" s="747" t="s">
        <v>554</v>
      </c>
      <c r="B501" s="748" t="s">
        <v>555</v>
      </c>
      <c r="C501" s="749" t="s">
        <v>573</v>
      </c>
      <c r="D501" s="750" t="s">
        <v>574</v>
      </c>
      <c r="E501" s="751">
        <v>50113001</v>
      </c>
      <c r="F501" s="750" t="s">
        <v>600</v>
      </c>
      <c r="G501" s="749" t="s">
        <v>601</v>
      </c>
      <c r="H501" s="749">
        <v>166030</v>
      </c>
      <c r="I501" s="749">
        <v>66030</v>
      </c>
      <c r="J501" s="749" t="s">
        <v>939</v>
      </c>
      <c r="K501" s="749" t="s">
        <v>940</v>
      </c>
      <c r="L501" s="752">
        <v>29.869999999999997</v>
      </c>
      <c r="M501" s="752">
        <v>4</v>
      </c>
      <c r="N501" s="753">
        <v>119.47999999999999</v>
      </c>
    </row>
    <row r="502" spans="1:14" ht="14.4" customHeight="1" x14ac:dyDescent="0.3">
      <c r="A502" s="747" t="s">
        <v>554</v>
      </c>
      <c r="B502" s="748" t="s">
        <v>555</v>
      </c>
      <c r="C502" s="749" t="s">
        <v>573</v>
      </c>
      <c r="D502" s="750" t="s">
        <v>574</v>
      </c>
      <c r="E502" s="751">
        <v>50113001</v>
      </c>
      <c r="F502" s="750" t="s">
        <v>600</v>
      </c>
      <c r="G502" s="749" t="s">
        <v>601</v>
      </c>
      <c r="H502" s="749">
        <v>153951</v>
      </c>
      <c r="I502" s="749">
        <v>53951</v>
      </c>
      <c r="J502" s="749" t="s">
        <v>1054</v>
      </c>
      <c r="K502" s="749" t="s">
        <v>1055</v>
      </c>
      <c r="L502" s="752">
        <v>183.51333333333332</v>
      </c>
      <c r="M502" s="752">
        <v>9</v>
      </c>
      <c r="N502" s="753">
        <v>1651.62</v>
      </c>
    </row>
    <row r="503" spans="1:14" ht="14.4" customHeight="1" x14ac:dyDescent="0.3">
      <c r="A503" s="747" t="s">
        <v>554</v>
      </c>
      <c r="B503" s="748" t="s">
        <v>555</v>
      </c>
      <c r="C503" s="749" t="s">
        <v>573</v>
      </c>
      <c r="D503" s="750" t="s">
        <v>574</v>
      </c>
      <c r="E503" s="751">
        <v>50113001</v>
      </c>
      <c r="F503" s="750" t="s">
        <v>600</v>
      </c>
      <c r="G503" s="749" t="s">
        <v>601</v>
      </c>
      <c r="H503" s="749">
        <v>153950</v>
      </c>
      <c r="I503" s="749">
        <v>53950</v>
      </c>
      <c r="J503" s="749" t="s">
        <v>941</v>
      </c>
      <c r="K503" s="749" t="s">
        <v>942</v>
      </c>
      <c r="L503" s="752">
        <v>91.531818181818196</v>
      </c>
      <c r="M503" s="752">
        <v>11</v>
      </c>
      <c r="N503" s="753">
        <v>1006.8500000000001</v>
      </c>
    </row>
    <row r="504" spans="1:14" ht="14.4" customHeight="1" x14ac:dyDescent="0.3">
      <c r="A504" s="747" t="s">
        <v>554</v>
      </c>
      <c r="B504" s="748" t="s">
        <v>555</v>
      </c>
      <c r="C504" s="749" t="s">
        <v>573</v>
      </c>
      <c r="D504" s="750" t="s">
        <v>574</v>
      </c>
      <c r="E504" s="751">
        <v>50113001</v>
      </c>
      <c r="F504" s="750" t="s">
        <v>600</v>
      </c>
      <c r="G504" s="749" t="s">
        <v>601</v>
      </c>
      <c r="H504" s="749">
        <v>989453</v>
      </c>
      <c r="I504" s="749">
        <v>146899</v>
      </c>
      <c r="J504" s="749" t="s">
        <v>943</v>
      </c>
      <c r="K504" s="749" t="s">
        <v>944</v>
      </c>
      <c r="L504" s="752">
        <v>45.510000000000005</v>
      </c>
      <c r="M504" s="752">
        <v>13</v>
      </c>
      <c r="N504" s="753">
        <v>591.63000000000011</v>
      </c>
    </row>
    <row r="505" spans="1:14" ht="14.4" customHeight="1" x14ac:dyDescent="0.3">
      <c r="A505" s="747" t="s">
        <v>554</v>
      </c>
      <c r="B505" s="748" t="s">
        <v>555</v>
      </c>
      <c r="C505" s="749" t="s">
        <v>573</v>
      </c>
      <c r="D505" s="750" t="s">
        <v>574</v>
      </c>
      <c r="E505" s="751">
        <v>50113001</v>
      </c>
      <c r="F505" s="750" t="s">
        <v>600</v>
      </c>
      <c r="G505" s="749" t="s">
        <v>601</v>
      </c>
      <c r="H505" s="749">
        <v>849578</v>
      </c>
      <c r="I505" s="749">
        <v>149480</v>
      </c>
      <c r="J505" s="749" t="s">
        <v>947</v>
      </c>
      <c r="K505" s="749" t="s">
        <v>948</v>
      </c>
      <c r="L505" s="752">
        <v>69.56</v>
      </c>
      <c r="M505" s="752">
        <v>3</v>
      </c>
      <c r="N505" s="753">
        <v>208.68</v>
      </c>
    </row>
    <row r="506" spans="1:14" ht="14.4" customHeight="1" x14ac:dyDescent="0.3">
      <c r="A506" s="747" t="s">
        <v>554</v>
      </c>
      <c r="B506" s="748" t="s">
        <v>555</v>
      </c>
      <c r="C506" s="749" t="s">
        <v>573</v>
      </c>
      <c r="D506" s="750" t="s">
        <v>574</v>
      </c>
      <c r="E506" s="751">
        <v>50113001</v>
      </c>
      <c r="F506" s="750" t="s">
        <v>600</v>
      </c>
      <c r="G506" s="749" t="s">
        <v>604</v>
      </c>
      <c r="H506" s="749">
        <v>987698</v>
      </c>
      <c r="I506" s="749">
        <v>500873</v>
      </c>
      <c r="J506" s="749" t="s">
        <v>1235</v>
      </c>
      <c r="K506" s="749" t="s">
        <v>1236</v>
      </c>
      <c r="L506" s="752">
        <v>2048.7850000000003</v>
      </c>
      <c r="M506" s="752">
        <v>2</v>
      </c>
      <c r="N506" s="753">
        <v>4097.5700000000006</v>
      </c>
    </row>
    <row r="507" spans="1:14" ht="14.4" customHeight="1" x14ac:dyDescent="0.3">
      <c r="A507" s="747" t="s">
        <v>554</v>
      </c>
      <c r="B507" s="748" t="s">
        <v>555</v>
      </c>
      <c r="C507" s="749" t="s">
        <v>573</v>
      </c>
      <c r="D507" s="750" t="s">
        <v>574</v>
      </c>
      <c r="E507" s="751">
        <v>50113006</v>
      </c>
      <c r="F507" s="750" t="s">
        <v>954</v>
      </c>
      <c r="G507" s="749" t="s">
        <v>601</v>
      </c>
      <c r="H507" s="749">
        <v>33855</v>
      </c>
      <c r="I507" s="749">
        <v>33855</v>
      </c>
      <c r="J507" s="749" t="s">
        <v>1237</v>
      </c>
      <c r="K507" s="749" t="s">
        <v>1238</v>
      </c>
      <c r="L507" s="752">
        <v>179.26000000000002</v>
      </c>
      <c r="M507" s="752">
        <v>1</v>
      </c>
      <c r="N507" s="753">
        <v>179.26000000000002</v>
      </c>
    </row>
    <row r="508" spans="1:14" ht="14.4" customHeight="1" x14ac:dyDescent="0.3">
      <c r="A508" s="747" t="s">
        <v>554</v>
      </c>
      <c r="B508" s="748" t="s">
        <v>555</v>
      </c>
      <c r="C508" s="749" t="s">
        <v>573</v>
      </c>
      <c r="D508" s="750" t="s">
        <v>574</v>
      </c>
      <c r="E508" s="751">
        <v>50113006</v>
      </c>
      <c r="F508" s="750" t="s">
        <v>954</v>
      </c>
      <c r="G508" s="749" t="s">
        <v>601</v>
      </c>
      <c r="H508" s="749">
        <v>33751</v>
      </c>
      <c r="I508" s="749">
        <v>33751</v>
      </c>
      <c r="J508" s="749" t="s">
        <v>1239</v>
      </c>
      <c r="K508" s="749" t="s">
        <v>1240</v>
      </c>
      <c r="L508" s="752">
        <v>111.94999999999999</v>
      </c>
      <c r="M508" s="752">
        <v>3</v>
      </c>
      <c r="N508" s="753">
        <v>335.84999999999997</v>
      </c>
    </row>
    <row r="509" spans="1:14" ht="14.4" customHeight="1" x14ac:dyDescent="0.3">
      <c r="A509" s="747" t="s">
        <v>554</v>
      </c>
      <c r="B509" s="748" t="s">
        <v>555</v>
      </c>
      <c r="C509" s="749" t="s">
        <v>573</v>
      </c>
      <c r="D509" s="750" t="s">
        <v>574</v>
      </c>
      <c r="E509" s="751">
        <v>50113006</v>
      </c>
      <c r="F509" s="750" t="s">
        <v>954</v>
      </c>
      <c r="G509" s="749" t="s">
        <v>601</v>
      </c>
      <c r="H509" s="749">
        <v>33750</v>
      </c>
      <c r="I509" s="749">
        <v>33750</v>
      </c>
      <c r="J509" s="749" t="s">
        <v>1241</v>
      </c>
      <c r="K509" s="749" t="s">
        <v>1240</v>
      </c>
      <c r="L509" s="752">
        <v>111.95</v>
      </c>
      <c r="M509" s="752">
        <v>3</v>
      </c>
      <c r="N509" s="753">
        <v>335.85</v>
      </c>
    </row>
    <row r="510" spans="1:14" ht="14.4" customHeight="1" x14ac:dyDescent="0.3">
      <c r="A510" s="747" t="s">
        <v>554</v>
      </c>
      <c r="B510" s="748" t="s">
        <v>555</v>
      </c>
      <c r="C510" s="749" t="s">
        <v>573</v>
      </c>
      <c r="D510" s="750" t="s">
        <v>574</v>
      </c>
      <c r="E510" s="751">
        <v>50113006</v>
      </c>
      <c r="F510" s="750" t="s">
        <v>954</v>
      </c>
      <c r="G510" s="749" t="s">
        <v>601</v>
      </c>
      <c r="H510" s="749">
        <v>33852</v>
      </c>
      <c r="I510" s="749">
        <v>33852</v>
      </c>
      <c r="J510" s="749" t="s">
        <v>1242</v>
      </c>
      <c r="K510" s="749" t="s">
        <v>956</v>
      </c>
      <c r="L510" s="752">
        <v>145.50000000000003</v>
      </c>
      <c r="M510" s="752">
        <v>1</v>
      </c>
      <c r="N510" s="753">
        <v>145.50000000000003</v>
      </c>
    </row>
    <row r="511" spans="1:14" ht="14.4" customHeight="1" x14ac:dyDescent="0.3">
      <c r="A511" s="747" t="s">
        <v>554</v>
      </c>
      <c r="B511" s="748" t="s">
        <v>555</v>
      </c>
      <c r="C511" s="749" t="s">
        <v>573</v>
      </c>
      <c r="D511" s="750" t="s">
        <v>574</v>
      </c>
      <c r="E511" s="751">
        <v>50113006</v>
      </c>
      <c r="F511" s="750" t="s">
        <v>954</v>
      </c>
      <c r="G511" s="749" t="s">
        <v>601</v>
      </c>
      <c r="H511" s="749">
        <v>33848</v>
      </c>
      <c r="I511" s="749">
        <v>33848</v>
      </c>
      <c r="J511" s="749" t="s">
        <v>1243</v>
      </c>
      <c r="K511" s="749" t="s">
        <v>956</v>
      </c>
      <c r="L511" s="752">
        <v>122.69000000000001</v>
      </c>
      <c r="M511" s="752">
        <v>5</v>
      </c>
      <c r="N511" s="753">
        <v>613.45000000000005</v>
      </c>
    </row>
    <row r="512" spans="1:14" ht="14.4" customHeight="1" x14ac:dyDescent="0.3">
      <c r="A512" s="747" t="s">
        <v>554</v>
      </c>
      <c r="B512" s="748" t="s">
        <v>555</v>
      </c>
      <c r="C512" s="749" t="s">
        <v>573</v>
      </c>
      <c r="D512" s="750" t="s">
        <v>574</v>
      </c>
      <c r="E512" s="751">
        <v>50113006</v>
      </c>
      <c r="F512" s="750" t="s">
        <v>954</v>
      </c>
      <c r="G512" s="749" t="s">
        <v>601</v>
      </c>
      <c r="H512" s="749">
        <v>990352</v>
      </c>
      <c r="I512" s="749">
        <v>33935</v>
      </c>
      <c r="J512" s="749" t="s">
        <v>1244</v>
      </c>
      <c r="K512" s="749" t="s">
        <v>1245</v>
      </c>
      <c r="L512" s="752">
        <v>30.67</v>
      </c>
      <c r="M512" s="752">
        <v>6</v>
      </c>
      <c r="N512" s="753">
        <v>184.02</v>
      </c>
    </row>
    <row r="513" spans="1:14" ht="14.4" customHeight="1" x14ac:dyDescent="0.3">
      <c r="A513" s="747" t="s">
        <v>554</v>
      </c>
      <c r="B513" s="748" t="s">
        <v>555</v>
      </c>
      <c r="C513" s="749" t="s">
        <v>573</v>
      </c>
      <c r="D513" s="750" t="s">
        <v>574</v>
      </c>
      <c r="E513" s="751">
        <v>50113006</v>
      </c>
      <c r="F513" s="750" t="s">
        <v>954</v>
      </c>
      <c r="G513" s="749" t="s">
        <v>601</v>
      </c>
      <c r="H513" s="749">
        <v>33847</v>
      </c>
      <c r="I513" s="749">
        <v>33847</v>
      </c>
      <c r="J513" s="749" t="s">
        <v>1246</v>
      </c>
      <c r="K513" s="749" t="s">
        <v>956</v>
      </c>
      <c r="L513" s="752">
        <v>122.69</v>
      </c>
      <c r="M513" s="752">
        <v>2</v>
      </c>
      <c r="N513" s="753">
        <v>245.38</v>
      </c>
    </row>
    <row r="514" spans="1:14" ht="14.4" customHeight="1" x14ac:dyDescent="0.3">
      <c r="A514" s="747" t="s">
        <v>554</v>
      </c>
      <c r="B514" s="748" t="s">
        <v>555</v>
      </c>
      <c r="C514" s="749" t="s">
        <v>573</v>
      </c>
      <c r="D514" s="750" t="s">
        <v>574</v>
      </c>
      <c r="E514" s="751">
        <v>50113013</v>
      </c>
      <c r="F514" s="750" t="s">
        <v>957</v>
      </c>
      <c r="G514" s="749" t="s">
        <v>601</v>
      </c>
      <c r="H514" s="749">
        <v>105951</v>
      </c>
      <c r="I514" s="749">
        <v>5951</v>
      </c>
      <c r="J514" s="749" t="s">
        <v>1247</v>
      </c>
      <c r="K514" s="749" t="s">
        <v>1248</v>
      </c>
      <c r="L514" s="752">
        <v>114.92000000000003</v>
      </c>
      <c r="M514" s="752">
        <v>1</v>
      </c>
      <c r="N514" s="753">
        <v>114.92000000000003</v>
      </c>
    </row>
    <row r="515" spans="1:14" ht="14.4" customHeight="1" x14ac:dyDescent="0.3">
      <c r="A515" s="747" t="s">
        <v>554</v>
      </c>
      <c r="B515" s="748" t="s">
        <v>555</v>
      </c>
      <c r="C515" s="749" t="s">
        <v>573</v>
      </c>
      <c r="D515" s="750" t="s">
        <v>574</v>
      </c>
      <c r="E515" s="751">
        <v>50113013</v>
      </c>
      <c r="F515" s="750" t="s">
        <v>957</v>
      </c>
      <c r="G515" s="749" t="s">
        <v>604</v>
      </c>
      <c r="H515" s="749">
        <v>117170</v>
      </c>
      <c r="I515" s="749">
        <v>17170</v>
      </c>
      <c r="J515" s="749" t="s">
        <v>1249</v>
      </c>
      <c r="K515" s="749" t="s">
        <v>1250</v>
      </c>
      <c r="L515" s="752">
        <v>72.930000000000021</v>
      </c>
      <c r="M515" s="752">
        <v>3</v>
      </c>
      <c r="N515" s="753">
        <v>218.79000000000008</v>
      </c>
    </row>
    <row r="516" spans="1:14" ht="14.4" customHeight="1" x14ac:dyDescent="0.3">
      <c r="A516" s="747" t="s">
        <v>554</v>
      </c>
      <c r="B516" s="748" t="s">
        <v>555</v>
      </c>
      <c r="C516" s="749" t="s">
        <v>573</v>
      </c>
      <c r="D516" s="750" t="s">
        <v>574</v>
      </c>
      <c r="E516" s="751">
        <v>50113013</v>
      </c>
      <c r="F516" s="750" t="s">
        <v>957</v>
      </c>
      <c r="G516" s="749" t="s">
        <v>604</v>
      </c>
      <c r="H516" s="749">
        <v>207280</v>
      </c>
      <c r="I516" s="749">
        <v>207280</v>
      </c>
      <c r="J516" s="749" t="s">
        <v>1251</v>
      </c>
      <c r="K516" s="749" t="s">
        <v>1074</v>
      </c>
      <c r="L516" s="752">
        <v>129.97999999999999</v>
      </c>
      <c r="M516" s="752">
        <v>1</v>
      </c>
      <c r="N516" s="753">
        <v>129.97999999999999</v>
      </c>
    </row>
    <row r="517" spans="1:14" ht="14.4" customHeight="1" x14ac:dyDescent="0.3">
      <c r="A517" s="747" t="s">
        <v>554</v>
      </c>
      <c r="B517" s="748" t="s">
        <v>555</v>
      </c>
      <c r="C517" s="749" t="s">
        <v>573</v>
      </c>
      <c r="D517" s="750" t="s">
        <v>574</v>
      </c>
      <c r="E517" s="751">
        <v>50113013</v>
      </c>
      <c r="F517" s="750" t="s">
        <v>957</v>
      </c>
      <c r="G517" s="749" t="s">
        <v>604</v>
      </c>
      <c r="H517" s="749">
        <v>114873</v>
      </c>
      <c r="I517" s="749">
        <v>14873</v>
      </c>
      <c r="J517" s="749" t="s">
        <v>1252</v>
      </c>
      <c r="K517" s="749" t="s">
        <v>1253</v>
      </c>
      <c r="L517" s="752">
        <v>158.96000000000012</v>
      </c>
      <c r="M517" s="752">
        <v>1</v>
      </c>
      <c r="N517" s="753">
        <v>158.96000000000012</v>
      </c>
    </row>
    <row r="518" spans="1:14" ht="14.4" customHeight="1" x14ac:dyDescent="0.3">
      <c r="A518" s="747" t="s">
        <v>554</v>
      </c>
      <c r="B518" s="748" t="s">
        <v>555</v>
      </c>
      <c r="C518" s="749" t="s">
        <v>573</v>
      </c>
      <c r="D518" s="750" t="s">
        <v>574</v>
      </c>
      <c r="E518" s="751">
        <v>50113013</v>
      </c>
      <c r="F518" s="750" t="s">
        <v>957</v>
      </c>
      <c r="G518" s="749" t="s">
        <v>604</v>
      </c>
      <c r="H518" s="749">
        <v>114875</v>
      </c>
      <c r="I518" s="749">
        <v>14875</v>
      </c>
      <c r="J518" s="749" t="s">
        <v>1252</v>
      </c>
      <c r="K518" s="749" t="s">
        <v>1254</v>
      </c>
      <c r="L518" s="752">
        <v>87.589999999999989</v>
      </c>
      <c r="M518" s="752">
        <v>1</v>
      </c>
      <c r="N518" s="753">
        <v>87.589999999999989</v>
      </c>
    </row>
    <row r="519" spans="1:14" ht="14.4" customHeight="1" x14ac:dyDescent="0.3">
      <c r="A519" s="747" t="s">
        <v>554</v>
      </c>
      <c r="B519" s="748" t="s">
        <v>555</v>
      </c>
      <c r="C519" s="749" t="s">
        <v>573</v>
      </c>
      <c r="D519" s="750" t="s">
        <v>574</v>
      </c>
      <c r="E519" s="751">
        <v>50113013</v>
      </c>
      <c r="F519" s="750" t="s">
        <v>957</v>
      </c>
      <c r="G519" s="749" t="s">
        <v>601</v>
      </c>
      <c r="H519" s="749">
        <v>850455</v>
      </c>
      <c r="I519" s="749">
        <v>169033</v>
      </c>
      <c r="J519" s="749" t="s">
        <v>970</v>
      </c>
      <c r="K519" s="749" t="s">
        <v>971</v>
      </c>
      <c r="L519" s="752">
        <v>204.14999999999998</v>
      </c>
      <c r="M519" s="752">
        <v>1</v>
      </c>
      <c r="N519" s="753">
        <v>204.14999999999998</v>
      </c>
    </row>
    <row r="520" spans="1:14" ht="14.4" customHeight="1" x14ac:dyDescent="0.3">
      <c r="A520" s="747" t="s">
        <v>554</v>
      </c>
      <c r="B520" s="748" t="s">
        <v>555</v>
      </c>
      <c r="C520" s="749" t="s">
        <v>576</v>
      </c>
      <c r="D520" s="750" t="s">
        <v>577</v>
      </c>
      <c r="E520" s="751">
        <v>50113001</v>
      </c>
      <c r="F520" s="750" t="s">
        <v>600</v>
      </c>
      <c r="G520" s="749" t="s">
        <v>604</v>
      </c>
      <c r="H520" s="749">
        <v>194643</v>
      </c>
      <c r="I520" s="749">
        <v>194643</v>
      </c>
      <c r="J520" s="749" t="s">
        <v>1058</v>
      </c>
      <c r="K520" s="749" t="s">
        <v>1059</v>
      </c>
      <c r="L520" s="752">
        <v>7203.1686666666646</v>
      </c>
      <c r="M520" s="752">
        <v>30</v>
      </c>
      <c r="N520" s="753">
        <v>216095.05999999994</v>
      </c>
    </row>
    <row r="521" spans="1:14" ht="14.4" customHeight="1" x14ac:dyDescent="0.3">
      <c r="A521" s="747" t="s">
        <v>554</v>
      </c>
      <c r="B521" s="748" t="s">
        <v>555</v>
      </c>
      <c r="C521" s="749" t="s">
        <v>576</v>
      </c>
      <c r="D521" s="750" t="s">
        <v>577</v>
      </c>
      <c r="E521" s="751">
        <v>50113001</v>
      </c>
      <c r="F521" s="750" t="s">
        <v>600</v>
      </c>
      <c r="G521" s="749" t="s">
        <v>604</v>
      </c>
      <c r="H521" s="749">
        <v>100362</v>
      </c>
      <c r="I521" s="749">
        <v>362</v>
      </c>
      <c r="J521" s="749" t="s">
        <v>605</v>
      </c>
      <c r="K521" s="749" t="s">
        <v>606</v>
      </c>
      <c r="L521" s="752">
        <v>86.43</v>
      </c>
      <c r="M521" s="752">
        <v>2</v>
      </c>
      <c r="N521" s="753">
        <v>172.86</v>
      </c>
    </row>
    <row r="522" spans="1:14" ht="14.4" customHeight="1" x14ac:dyDescent="0.3">
      <c r="A522" s="747" t="s">
        <v>554</v>
      </c>
      <c r="B522" s="748" t="s">
        <v>555</v>
      </c>
      <c r="C522" s="749" t="s">
        <v>576</v>
      </c>
      <c r="D522" s="750" t="s">
        <v>577</v>
      </c>
      <c r="E522" s="751">
        <v>50113001</v>
      </c>
      <c r="F522" s="750" t="s">
        <v>600</v>
      </c>
      <c r="G522" s="749" t="s">
        <v>604</v>
      </c>
      <c r="H522" s="749">
        <v>185369</v>
      </c>
      <c r="I522" s="749">
        <v>185369</v>
      </c>
      <c r="J522" s="749" t="s">
        <v>1255</v>
      </c>
      <c r="K522" s="749" t="s">
        <v>1256</v>
      </c>
      <c r="L522" s="752">
        <v>360.5644444444444</v>
      </c>
      <c r="M522" s="752">
        <v>9</v>
      </c>
      <c r="N522" s="753">
        <v>3245.0799999999995</v>
      </c>
    </row>
    <row r="523" spans="1:14" ht="14.4" customHeight="1" x14ac:dyDescent="0.3">
      <c r="A523" s="747" t="s">
        <v>554</v>
      </c>
      <c r="B523" s="748" t="s">
        <v>555</v>
      </c>
      <c r="C523" s="749" t="s">
        <v>576</v>
      </c>
      <c r="D523" s="750" t="s">
        <v>577</v>
      </c>
      <c r="E523" s="751">
        <v>50113001</v>
      </c>
      <c r="F523" s="750" t="s">
        <v>600</v>
      </c>
      <c r="G523" s="749" t="s">
        <v>604</v>
      </c>
      <c r="H523" s="749">
        <v>123342</v>
      </c>
      <c r="I523" s="749">
        <v>23342</v>
      </c>
      <c r="J523" s="749" t="s">
        <v>1257</v>
      </c>
      <c r="K523" s="749" t="s">
        <v>1258</v>
      </c>
      <c r="L523" s="752">
        <v>620.2824999999998</v>
      </c>
      <c r="M523" s="752">
        <v>12</v>
      </c>
      <c r="N523" s="753">
        <v>7443.3899999999976</v>
      </c>
    </row>
    <row r="524" spans="1:14" ht="14.4" customHeight="1" x14ac:dyDescent="0.3">
      <c r="A524" s="747" t="s">
        <v>554</v>
      </c>
      <c r="B524" s="748" t="s">
        <v>555</v>
      </c>
      <c r="C524" s="749" t="s">
        <v>576</v>
      </c>
      <c r="D524" s="750" t="s">
        <v>577</v>
      </c>
      <c r="E524" s="751">
        <v>50113001</v>
      </c>
      <c r="F524" s="750" t="s">
        <v>600</v>
      </c>
      <c r="G524" s="749" t="s">
        <v>604</v>
      </c>
      <c r="H524" s="749">
        <v>196610</v>
      </c>
      <c r="I524" s="749">
        <v>96610</v>
      </c>
      <c r="J524" s="749" t="s">
        <v>627</v>
      </c>
      <c r="K524" s="749" t="s">
        <v>628</v>
      </c>
      <c r="L524" s="752">
        <v>46.38</v>
      </c>
      <c r="M524" s="752">
        <v>1</v>
      </c>
      <c r="N524" s="753">
        <v>46.38</v>
      </c>
    </row>
    <row r="525" spans="1:14" ht="14.4" customHeight="1" x14ac:dyDescent="0.3">
      <c r="A525" s="747" t="s">
        <v>554</v>
      </c>
      <c r="B525" s="748" t="s">
        <v>555</v>
      </c>
      <c r="C525" s="749" t="s">
        <v>576</v>
      </c>
      <c r="D525" s="750" t="s">
        <v>577</v>
      </c>
      <c r="E525" s="751">
        <v>50113001</v>
      </c>
      <c r="F525" s="750" t="s">
        <v>600</v>
      </c>
      <c r="G525" s="749" t="s">
        <v>604</v>
      </c>
      <c r="H525" s="749">
        <v>131963</v>
      </c>
      <c r="I525" s="749">
        <v>31963</v>
      </c>
      <c r="J525" s="749" t="s">
        <v>1259</v>
      </c>
      <c r="K525" s="749" t="s">
        <v>1260</v>
      </c>
      <c r="L525" s="752">
        <v>48.300000000000033</v>
      </c>
      <c r="M525" s="752">
        <v>1</v>
      </c>
      <c r="N525" s="753">
        <v>48.300000000000033</v>
      </c>
    </row>
    <row r="526" spans="1:14" ht="14.4" customHeight="1" x14ac:dyDescent="0.3">
      <c r="A526" s="747" t="s">
        <v>554</v>
      </c>
      <c r="B526" s="748" t="s">
        <v>555</v>
      </c>
      <c r="C526" s="749" t="s">
        <v>576</v>
      </c>
      <c r="D526" s="750" t="s">
        <v>577</v>
      </c>
      <c r="E526" s="751">
        <v>50113001</v>
      </c>
      <c r="F526" s="750" t="s">
        <v>600</v>
      </c>
      <c r="G526" s="749" t="s">
        <v>604</v>
      </c>
      <c r="H526" s="749">
        <v>186901</v>
      </c>
      <c r="I526" s="749">
        <v>86901</v>
      </c>
      <c r="J526" s="749" t="s">
        <v>1261</v>
      </c>
      <c r="K526" s="749" t="s">
        <v>1262</v>
      </c>
      <c r="L526" s="752">
        <v>520.56499999999983</v>
      </c>
      <c r="M526" s="752">
        <v>8</v>
      </c>
      <c r="N526" s="753">
        <v>4164.5199999999986</v>
      </c>
    </row>
    <row r="527" spans="1:14" ht="14.4" customHeight="1" x14ac:dyDescent="0.3">
      <c r="A527" s="747" t="s">
        <v>554</v>
      </c>
      <c r="B527" s="748" t="s">
        <v>555</v>
      </c>
      <c r="C527" s="749" t="s">
        <v>576</v>
      </c>
      <c r="D527" s="750" t="s">
        <v>577</v>
      </c>
      <c r="E527" s="751">
        <v>50113001</v>
      </c>
      <c r="F527" s="750" t="s">
        <v>600</v>
      </c>
      <c r="G527" s="749" t="s">
        <v>604</v>
      </c>
      <c r="H527" s="749">
        <v>208694</v>
      </c>
      <c r="I527" s="749">
        <v>208694</v>
      </c>
      <c r="J527" s="749" t="s">
        <v>692</v>
      </c>
      <c r="K527" s="749" t="s">
        <v>693</v>
      </c>
      <c r="L527" s="752">
        <v>40.250000000000007</v>
      </c>
      <c r="M527" s="752">
        <v>1</v>
      </c>
      <c r="N527" s="753">
        <v>40.250000000000007</v>
      </c>
    </row>
    <row r="528" spans="1:14" ht="14.4" customHeight="1" x14ac:dyDescent="0.3">
      <c r="A528" s="747" t="s">
        <v>554</v>
      </c>
      <c r="B528" s="748" t="s">
        <v>555</v>
      </c>
      <c r="C528" s="749" t="s">
        <v>576</v>
      </c>
      <c r="D528" s="750" t="s">
        <v>577</v>
      </c>
      <c r="E528" s="751">
        <v>50113001</v>
      </c>
      <c r="F528" s="750" t="s">
        <v>600</v>
      </c>
      <c r="G528" s="749" t="s">
        <v>604</v>
      </c>
      <c r="H528" s="749">
        <v>191830</v>
      </c>
      <c r="I528" s="749">
        <v>91830</v>
      </c>
      <c r="J528" s="749" t="s">
        <v>1263</v>
      </c>
      <c r="K528" s="749" t="s">
        <v>1264</v>
      </c>
      <c r="L528" s="752">
        <v>684.45</v>
      </c>
      <c r="M528" s="752">
        <v>5</v>
      </c>
      <c r="N528" s="753">
        <v>3422.25</v>
      </c>
    </row>
    <row r="529" spans="1:14" ht="14.4" customHeight="1" x14ac:dyDescent="0.3">
      <c r="A529" s="747" t="s">
        <v>554</v>
      </c>
      <c r="B529" s="748" t="s">
        <v>555</v>
      </c>
      <c r="C529" s="749" t="s">
        <v>576</v>
      </c>
      <c r="D529" s="750" t="s">
        <v>577</v>
      </c>
      <c r="E529" s="751">
        <v>50113001</v>
      </c>
      <c r="F529" s="750" t="s">
        <v>600</v>
      </c>
      <c r="G529" s="749" t="s">
        <v>604</v>
      </c>
      <c r="H529" s="749">
        <v>112061</v>
      </c>
      <c r="I529" s="749">
        <v>12061</v>
      </c>
      <c r="J529" s="749" t="s">
        <v>1265</v>
      </c>
      <c r="K529" s="749" t="s">
        <v>1266</v>
      </c>
      <c r="L529" s="752">
        <v>211.61030303030304</v>
      </c>
      <c r="M529" s="752">
        <v>33</v>
      </c>
      <c r="N529" s="753">
        <v>6983.14</v>
      </c>
    </row>
    <row r="530" spans="1:14" ht="14.4" customHeight="1" x14ac:dyDescent="0.3">
      <c r="A530" s="747" t="s">
        <v>554</v>
      </c>
      <c r="B530" s="748" t="s">
        <v>555</v>
      </c>
      <c r="C530" s="749" t="s">
        <v>576</v>
      </c>
      <c r="D530" s="750" t="s">
        <v>577</v>
      </c>
      <c r="E530" s="751">
        <v>50113001</v>
      </c>
      <c r="F530" s="750" t="s">
        <v>600</v>
      </c>
      <c r="G530" s="749" t="s">
        <v>604</v>
      </c>
      <c r="H530" s="749">
        <v>100498</v>
      </c>
      <c r="I530" s="749">
        <v>498</v>
      </c>
      <c r="J530" s="749" t="s">
        <v>1267</v>
      </c>
      <c r="K530" s="749" t="s">
        <v>1268</v>
      </c>
      <c r="L530" s="752">
        <v>104.61</v>
      </c>
      <c r="M530" s="752">
        <v>3</v>
      </c>
      <c r="N530" s="753">
        <v>313.83</v>
      </c>
    </row>
    <row r="531" spans="1:14" ht="14.4" customHeight="1" x14ac:dyDescent="0.3">
      <c r="A531" s="747" t="s">
        <v>554</v>
      </c>
      <c r="B531" s="748" t="s">
        <v>555</v>
      </c>
      <c r="C531" s="749" t="s">
        <v>576</v>
      </c>
      <c r="D531" s="750" t="s">
        <v>577</v>
      </c>
      <c r="E531" s="751">
        <v>50113001</v>
      </c>
      <c r="F531" s="750" t="s">
        <v>600</v>
      </c>
      <c r="G531" s="749" t="s">
        <v>604</v>
      </c>
      <c r="H531" s="749">
        <v>844231</v>
      </c>
      <c r="I531" s="749">
        <v>104693</v>
      </c>
      <c r="J531" s="749" t="s">
        <v>1269</v>
      </c>
      <c r="K531" s="749" t="s">
        <v>1270</v>
      </c>
      <c r="L531" s="752">
        <v>2054.87</v>
      </c>
      <c r="M531" s="752">
        <v>2</v>
      </c>
      <c r="N531" s="753">
        <v>4109.74</v>
      </c>
    </row>
    <row r="532" spans="1:14" ht="14.4" customHeight="1" x14ac:dyDescent="0.3">
      <c r="A532" s="747" t="s">
        <v>554</v>
      </c>
      <c r="B532" s="748" t="s">
        <v>555</v>
      </c>
      <c r="C532" s="749" t="s">
        <v>576</v>
      </c>
      <c r="D532" s="750" t="s">
        <v>577</v>
      </c>
      <c r="E532" s="751">
        <v>50113001</v>
      </c>
      <c r="F532" s="750" t="s">
        <v>600</v>
      </c>
      <c r="G532" s="749" t="s">
        <v>604</v>
      </c>
      <c r="H532" s="749">
        <v>845414</v>
      </c>
      <c r="I532" s="749">
        <v>104692</v>
      </c>
      <c r="J532" s="749" t="s">
        <v>857</v>
      </c>
      <c r="K532" s="749" t="s">
        <v>858</v>
      </c>
      <c r="L532" s="752">
        <v>2970.9593548387093</v>
      </c>
      <c r="M532" s="752">
        <v>31</v>
      </c>
      <c r="N532" s="753">
        <v>92099.739999999991</v>
      </c>
    </row>
    <row r="533" spans="1:14" ht="14.4" customHeight="1" x14ac:dyDescent="0.3">
      <c r="A533" s="747" t="s">
        <v>554</v>
      </c>
      <c r="B533" s="748" t="s">
        <v>555</v>
      </c>
      <c r="C533" s="749" t="s">
        <v>576</v>
      </c>
      <c r="D533" s="750" t="s">
        <v>577</v>
      </c>
      <c r="E533" s="751">
        <v>50113001</v>
      </c>
      <c r="F533" s="750" t="s">
        <v>600</v>
      </c>
      <c r="G533" s="749" t="s">
        <v>604</v>
      </c>
      <c r="H533" s="749">
        <v>845134</v>
      </c>
      <c r="I533" s="749">
        <v>104691</v>
      </c>
      <c r="J533" s="749" t="s">
        <v>1271</v>
      </c>
      <c r="K533" s="749" t="s">
        <v>1272</v>
      </c>
      <c r="L533" s="752">
        <v>3713.8517857142856</v>
      </c>
      <c r="M533" s="752">
        <v>28</v>
      </c>
      <c r="N533" s="753">
        <v>103987.84999999999</v>
      </c>
    </row>
    <row r="534" spans="1:14" ht="14.4" customHeight="1" x14ac:dyDescent="0.3">
      <c r="A534" s="747" t="s">
        <v>554</v>
      </c>
      <c r="B534" s="748" t="s">
        <v>555</v>
      </c>
      <c r="C534" s="749" t="s">
        <v>576</v>
      </c>
      <c r="D534" s="750" t="s">
        <v>577</v>
      </c>
      <c r="E534" s="751">
        <v>50113001</v>
      </c>
      <c r="F534" s="750" t="s">
        <v>600</v>
      </c>
      <c r="G534" s="749" t="s">
        <v>604</v>
      </c>
      <c r="H534" s="749">
        <v>209357</v>
      </c>
      <c r="I534" s="749">
        <v>209357</v>
      </c>
      <c r="J534" s="749" t="s">
        <v>1273</v>
      </c>
      <c r="K534" s="749" t="s">
        <v>1274</v>
      </c>
      <c r="L534" s="752">
        <v>30376.86</v>
      </c>
      <c r="M534" s="752">
        <v>1</v>
      </c>
      <c r="N534" s="753">
        <v>30376.86</v>
      </c>
    </row>
    <row r="535" spans="1:14" ht="14.4" customHeight="1" x14ac:dyDescent="0.3">
      <c r="A535" s="747" t="s">
        <v>554</v>
      </c>
      <c r="B535" s="748" t="s">
        <v>555</v>
      </c>
      <c r="C535" s="749" t="s">
        <v>576</v>
      </c>
      <c r="D535" s="750" t="s">
        <v>577</v>
      </c>
      <c r="E535" s="751">
        <v>50113001</v>
      </c>
      <c r="F535" s="750" t="s">
        <v>600</v>
      </c>
      <c r="G535" s="749" t="s">
        <v>601</v>
      </c>
      <c r="H535" s="749">
        <v>131934</v>
      </c>
      <c r="I535" s="749">
        <v>31934</v>
      </c>
      <c r="J535" s="749" t="s">
        <v>1275</v>
      </c>
      <c r="K535" s="749" t="s">
        <v>1276</v>
      </c>
      <c r="L535" s="752">
        <v>49.820000000000014</v>
      </c>
      <c r="M535" s="752">
        <v>1</v>
      </c>
      <c r="N535" s="753">
        <v>49.820000000000014</v>
      </c>
    </row>
    <row r="536" spans="1:14" ht="14.4" customHeight="1" x14ac:dyDescent="0.3">
      <c r="A536" s="747" t="s">
        <v>554</v>
      </c>
      <c r="B536" s="748" t="s">
        <v>555</v>
      </c>
      <c r="C536" s="749" t="s">
        <v>576</v>
      </c>
      <c r="D536" s="750" t="s">
        <v>577</v>
      </c>
      <c r="E536" s="751">
        <v>50113001</v>
      </c>
      <c r="F536" s="750" t="s">
        <v>600</v>
      </c>
      <c r="G536" s="749" t="s">
        <v>604</v>
      </c>
      <c r="H536" s="749">
        <v>395080</v>
      </c>
      <c r="I536" s="749">
        <v>0</v>
      </c>
      <c r="J536" s="749" t="s">
        <v>1228</v>
      </c>
      <c r="K536" s="749" t="s">
        <v>1229</v>
      </c>
      <c r="L536" s="752">
        <v>7953.5093877551017</v>
      </c>
      <c r="M536" s="752">
        <v>49</v>
      </c>
      <c r="N536" s="753">
        <v>389721.95999999996</v>
      </c>
    </row>
    <row r="537" spans="1:14" ht="14.4" customHeight="1" x14ac:dyDescent="0.3">
      <c r="A537" s="747" t="s">
        <v>554</v>
      </c>
      <c r="B537" s="748" t="s">
        <v>555</v>
      </c>
      <c r="C537" s="749" t="s">
        <v>576</v>
      </c>
      <c r="D537" s="750" t="s">
        <v>577</v>
      </c>
      <c r="E537" s="751">
        <v>50113001</v>
      </c>
      <c r="F537" s="750" t="s">
        <v>600</v>
      </c>
      <c r="G537" s="749" t="s">
        <v>604</v>
      </c>
      <c r="H537" s="749">
        <v>992504</v>
      </c>
      <c r="I537" s="749">
        <v>500872</v>
      </c>
      <c r="J537" s="749" t="s">
        <v>1277</v>
      </c>
      <c r="K537" s="749" t="s">
        <v>1278</v>
      </c>
      <c r="L537" s="752">
        <v>1436.6750000000002</v>
      </c>
      <c r="M537" s="752">
        <v>2</v>
      </c>
      <c r="N537" s="753">
        <v>2873.3500000000004</v>
      </c>
    </row>
    <row r="538" spans="1:14" ht="14.4" customHeight="1" x14ac:dyDescent="0.3">
      <c r="A538" s="747" t="s">
        <v>554</v>
      </c>
      <c r="B538" s="748" t="s">
        <v>555</v>
      </c>
      <c r="C538" s="749" t="s">
        <v>576</v>
      </c>
      <c r="D538" s="750" t="s">
        <v>577</v>
      </c>
      <c r="E538" s="751">
        <v>50113001</v>
      </c>
      <c r="F538" s="750" t="s">
        <v>600</v>
      </c>
      <c r="G538" s="749" t="s">
        <v>604</v>
      </c>
      <c r="H538" s="749">
        <v>987698</v>
      </c>
      <c r="I538" s="749">
        <v>500873</v>
      </c>
      <c r="J538" s="749" t="s">
        <v>1235</v>
      </c>
      <c r="K538" s="749" t="s">
        <v>1236</v>
      </c>
      <c r="L538" s="752">
        <v>2069.1297500000001</v>
      </c>
      <c r="M538" s="752">
        <v>40</v>
      </c>
      <c r="N538" s="753">
        <v>82765.19</v>
      </c>
    </row>
    <row r="539" spans="1:14" ht="14.4" customHeight="1" x14ac:dyDescent="0.3">
      <c r="A539" s="747" t="s">
        <v>554</v>
      </c>
      <c r="B539" s="748" t="s">
        <v>555</v>
      </c>
      <c r="C539" s="749" t="s">
        <v>576</v>
      </c>
      <c r="D539" s="750" t="s">
        <v>577</v>
      </c>
      <c r="E539" s="751">
        <v>50113001</v>
      </c>
      <c r="F539" s="750" t="s">
        <v>600</v>
      </c>
      <c r="G539" s="749" t="s">
        <v>604</v>
      </c>
      <c r="H539" s="749">
        <v>988071</v>
      </c>
      <c r="I539" s="749">
        <v>500874</v>
      </c>
      <c r="J539" s="749" t="s">
        <v>1279</v>
      </c>
      <c r="K539" s="749" t="s">
        <v>1280</v>
      </c>
      <c r="L539" s="752">
        <v>2715.1015384615384</v>
      </c>
      <c r="M539" s="752">
        <v>52</v>
      </c>
      <c r="N539" s="753">
        <v>141185.28</v>
      </c>
    </row>
    <row r="540" spans="1:14" ht="14.4" customHeight="1" x14ac:dyDescent="0.3">
      <c r="A540" s="747" t="s">
        <v>554</v>
      </c>
      <c r="B540" s="748" t="s">
        <v>555</v>
      </c>
      <c r="C540" s="749" t="s">
        <v>579</v>
      </c>
      <c r="D540" s="750" t="s">
        <v>580</v>
      </c>
      <c r="E540" s="751">
        <v>50113001</v>
      </c>
      <c r="F540" s="750" t="s">
        <v>600</v>
      </c>
      <c r="G540" s="749" t="s">
        <v>604</v>
      </c>
      <c r="H540" s="749">
        <v>185369</v>
      </c>
      <c r="I540" s="749">
        <v>185369</v>
      </c>
      <c r="J540" s="749" t="s">
        <v>1255</v>
      </c>
      <c r="K540" s="749" t="s">
        <v>1256</v>
      </c>
      <c r="L540" s="752">
        <v>360.56</v>
      </c>
      <c r="M540" s="752">
        <v>1</v>
      </c>
      <c r="N540" s="753">
        <v>360.56</v>
      </c>
    </row>
    <row r="541" spans="1:14" ht="14.4" customHeight="1" x14ac:dyDescent="0.3">
      <c r="A541" s="747" t="s">
        <v>554</v>
      </c>
      <c r="B541" s="748" t="s">
        <v>555</v>
      </c>
      <c r="C541" s="749" t="s">
        <v>579</v>
      </c>
      <c r="D541" s="750" t="s">
        <v>580</v>
      </c>
      <c r="E541" s="751">
        <v>50113001</v>
      </c>
      <c r="F541" s="750" t="s">
        <v>600</v>
      </c>
      <c r="G541" s="749" t="s">
        <v>604</v>
      </c>
      <c r="H541" s="749">
        <v>208695</v>
      </c>
      <c r="I541" s="749">
        <v>208695</v>
      </c>
      <c r="J541" s="749" t="s">
        <v>692</v>
      </c>
      <c r="K541" s="749" t="s">
        <v>694</v>
      </c>
      <c r="L541" s="752">
        <v>77.760000000000005</v>
      </c>
      <c r="M541" s="752">
        <v>5</v>
      </c>
      <c r="N541" s="753">
        <v>388.8</v>
      </c>
    </row>
    <row r="542" spans="1:14" ht="14.4" customHeight="1" x14ac:dyDescent="0.3">
      <c r="A542" s="747" t="s">
        <v>554</v>
      </c>
      <c r="B542" s="748" t="s">
        <v>555</v>
      </c>
      <c r="C542" s="749" t="s">
        <v>579</v>
      </c>
      <c r="D542" s="750" t="s">
        <v>580</v>
      </c>
      <c r="E542" s="751">
        <v>50113001</v>
      </c>
      <c r="F542" s="750" t="s">
        <v>600</v>
      </c>
      <c r="G542" s="749" t="s">
        <v>604</v>
      </c>
      <c r="H542" s="749">
        <v>191830</v>
      </c>
      <c r="I542" s="749">
        <v>91830</v>
      </c>
      <c r="J542" s="749" t="s">
        <v>1263</v>
      </c>
      <c r="K542" s="749" t="s">
        <v>1264</v>
      </c>
      <c r="L542" s="752">
        <v>684.44999999999993</v>
      </c>
      <c r="M542" s="752">
        <v>2</v>
      </c>
      <c r="N542" s="753">
        <v>1368.8999999999999</v>
      </c>
    </row>
    <row r="543" spans="1:14" ht="14.4" customHeight="1" x14ac:dyDescent="0.3">
      <c r="A543" s="747" t="s">
        <v>554</v>
      </c>
      <c r="B543" s="748" t="s">
        <v>555</v>
      </c>
      <c r="C543" s="749" t="s">
        <v>579</v>
      </c>
      <c r="D543" s="750" t="s">
        <v>580</v>
      </c>
      <c r="E543" s="751">
        <v>50113001</v>
      </c>
      <c r="F543" s="750" t="s">
        <v>600</v>
      </c>
      <c r="G543" s="749" t="s">
        <v>604</v>
      </c>
      <c r="H543" s="749">
        <v>109139</v>
      </c>
      <c r="I543" s="749">
        <v>176129</v>
      </c>
      <c r="J543" s="749" t="s">
        <v>747</v>
      </c>
      <c r="K543" s="749" t="s">
        <v>748</v>
      </c>
      <c r="L543" s="752">
        <v>625.23999999999967</v>
      </c>
      <c r="M543" s="752">
        <v>1</v>
      </c>
      <c r="N543" s="753">
        <v>625.23999999999967</v>
      </c>
    </row>
    <row r="544" spans="1:14" ht="14.4" customHeight="1" x14ac:dyDescent="0.3">
      <c r="A544" s="747" t="s">
        <v>554</v>
      </c>
      <c r="B544" s="748" t="s">
        <v>555</v>
      </c>
      <c r="C544" s="749" t="s">
        <v>579</v>
      </c>
      <c r="D544" s="750" t="s">
        <v>580</v>
      </c>
      <c r="E544" s="751">
        <v>50113001</v>
      </c>
      <c r="F544" s="750" t="s">
        <v>600</v>
      </c>
      <c r="G544" s="749" t="s">
        <v>604</v>
      </c>
      <c r="H544" s="749">
        <v>500981</v>
      </c>
      <c r="I544" s="749">
        <v>0</v>
      </c>
      <c r="J544" s="749" t="s">
        <v>1281</v>
      </c>
      <c r="K544" s="749" t="s">
        <v>556</v>
      </c>
      <c r="L544" s="752">
        <v>196.24196211692848</v>
      </c>
      <c r="M544" s="752">
        <v>94</v>
      </c>
      <c r="N544" s="753">
        <v>18446.744438991278</v>
      </c>
    </row>
    <row r="545" spans="1:14" ht="14.4" customHeight="1" x14ac:dyDescent="0.3">
      <c r="A545" s="747" t="s">
        <v>554</v>
      </c>
      <c r="B545" s="748" t="s">
        <v>555</v>
      </c>
      <c r="C545" s="749" t="s">
        <v>579</v>
      </c>
      <c r="D545" s="750" t="s">
        <v>580</v>
      </c>
      <c r="E545" s="751">
        <v>50113001</v>
      </c>
      <c r="F545" s="750" t="s">
        <v>600</v>
      </c>
      <c r="G545" s="749" t="s">
        <v>604</v>
      </c>
      <c r="H545" s="749">
        <v>500038</v>
      </c>
      <c r="I545" s="749">
        <v>0</v>
      </c>
      <c r="J545" s="749" t="s">
        <v>1282</v>
      </c>
      <c r="K545" s="749" t="s">
        <v>1283</v>
      </c>
      <c r="L545" s="752">
        <v>634.93267386353057</v>
      </c>
      <c r="M545" s="752">
        <v>3</v>
      </c>
      <c r="N545" s="753">
        <v>1904.7980215905918</v>
      </c>
    </row>
    <row r="546" spans="1:14" ht="14.4" customHeight="1" x14ac:dyDescent="0.3">
      <c r="A546" s="747" t="s">
        <v>554</v>
      </c>
      <c r="B546" s="748" t="s">
        <v>555</v>
      </c>
      <c r="C546" s="749" t="s">
        <v>579</v>
      </c>
      <c r="D546" s="750" t="s">
        <v>580</v>
      </c>
      <c r="E546" s="751">
        <v>50113001</v>
      </c>
      <c r="F546" s="750" t="s">
        <v>600</v>
      </c>
      <c r="G546" s="749" t="s">
        <v>604</v>
      </c>
      <c r="H546" s="749">
        <v>501065</v>
      </c>
      <c r="I546" s="749">
        <v>0</v>
      </c>
      <c r="J546" s="749" t="s">
        <v>1284</v>
      </c>
      <c r="K546" s="749" t="s">
        <v>556</v>
      </c>
      <c r="L546" s="752">
        <v>1101.8800000000001</v>
      </c>
      <c r="M546" s="752">
        <v>1</v>
      </c>
      <c r="N546" s="753">
        <v>1101.8800000000001</v>
      </c>
    </row>
    <row r="547" spans="1:14" ht="14.4" customHeight="1" x14ac:dyDescent="0.3">
      <c r="A547" s="747" t="s">
        <v>554</v>
      </c>
      <c r="B547" s="748" t="s">
        <v>555</v>
      </c>
      <c r="C547" s="749" t="s">
        <v>579</v>
      </c>
      <c r="D547" s="750" t="s">
        <v>580</v>
      </c>
      <c r="E547" s="751">
        <v>50113001</v>
      </c>
      <c r="F547" s="750" t="s">
        <v>600</v>
      </c>
      <c r="G547" s="749" t="s">
        <v>604</v>
      </c>
      <c r="H547" s="749">
        <v>215978</v>
      </c>
      <c r="I547" s="749">
        <v>215978</v>
      </c>
      <c r="J547" s="749" t="s">
        <v>1170</v>
      </c>
      <c r="K547" s="749" t="s">
        <v>1171</v>
      </c>
      <c r="L547" s="752">
        <v>120.80999999999999</v>
      </c>
      <c r="M547" s="752">
        <v>1</v>
      </c>
      <c r="N547" s="753">
        <v>120.80999999999999</v>
      </c>
    </row>
    <row r="548" spans="1:14" ht="14.4" customHeight="1" x14ac:dyDescent="0.3">
      <c r="A548" s="747" t="s">
        <v>554</v>
      </c>
      <c r="B548" s="748" t="s">
        <v>555</v>
      </c>
      <c r="C548" s="749" t="s">
        <v>579</v>
      </c>
      <c r="D548" s="750" t="s">
        <v>580</v>
      </c>
      <c r="E548" s="751">
        <v>50113001</v>
      </c>
      <c r="F548" s="750" t="s">
        <v>600</v>
      </c>
      <c r="G548" s="749" t="s">
        <v>604</v>
      </c>
      <c r="H548" s="749">
        <v>130229</v>
      </c>
      <c r="I548" s="749">
        <v>30229</v>
      </c>
      <c r="J548" s="749" t="s">
        <v>1285</v>
      </c>
      <c r="K548" s="749" t="s">
        <v>1286</v>
      </c>
      <c r="L548" s="752">
        <v>148.89999999999998</v>
      </c>
      <c r="M548" s="752">
        <v>2</v>
      </c>
      <c r="N548" s="753">
        <v>297.79999999999995</v>
      </c>
    </row>
    <row r="549" spans="1:14" ht="14.4" customHeight="1" x14ac:dyDescent="0.3">
      <c r="A549" s="747" t="s">
        <v>554</v>
      </c>
      <c r="B549" s="748" t="s">
        <v>555</v>
      </c>
      <c r="C549" s="749" t="s">
        <v>579</v>
      </c>
      <c r="D549" s="750" t="s">
        <v>580</v>
      </c>
      <c r="E549" s="751">
        <v>50113001</v>
      </c>
      <c r="F549" s="750" t="s">
        <v>600</v>
      </c>
      <c r="G549" s="749" t="s">
        <v>604</v>
      </c>
      <c r="H549" s="749">
        <v>159768</v>
      </c>
      <c r="I549" s="749">
        <v>59768</v>
      </c>
      <c r="J549" s="749" t="s">
        <v>1287</v>
      </c>
      <c r="K549" s="749" t="s">
        <v>1288</v>
      </c>
      <c r="L549" s="752">
        <v>298.95000000000005</v>
      </c>
      <c r="M549" s="752">
        <v>4</v>
      </c>
      <c r="N549" s="753">
        <v>1195.8000000000002</v>
      </c>
    </row>
    <row r="550" spans="1:14" ht="14.4" customHeight="1" x14ac:dyDescent="0.3">
      <c r="A550" s="747" t="s">
        <v>554</v>
      </c>
      <c r="B550" s="748" t="s">
        <v>555</v>
      </c>
      <c r="C550" s="749" t="s">
        <v>579</v>
      </c>
      <c r="D550" s="750" t="s">
        <v>580</v>
      </c>
      <c r="E550" s="751">
        <v>50113001</v>
      </c>
      <c r="F550" s="750" t="s">
        <v>600</v>
      </c>
      <c r="G550" s="749" t="s">
        <v>604</v>
      </c>
      <c r="H550" s="749">
        <v>844231</v>
      </c>
      <c r="I550" s="749">
        <v>104693</v>
      </c>
      <c r="J550" s="749" t="s">
        <v>1269</v>
      </c>
      <c r="K550" s="749" t="s">
        <v>1270</v>
      </c>
      <c r="L550" s="752">
        <v>2054.6699999999992</v>
      </c>
      <c r="M550" s="752">
        <v>6</v>
      </c>
      <c r="N550" s="753">
        <v>12328.019999999995</v>
      </c>
    </row>
    <row r="551" spans="1:14" ht="14.4" customHeight="1" x14ac:dyDescent="0.3">
      <c r="A551" s="747" t="s">
        <v>554</v>
      </c>
      <c r="B551" s="748" t="s">
        <v>555</v>
      </c>
      <c r="C551" s="749" t="s">
        <v>579</v>
      </c>
      <c r="D551" s="750" t="s">
        <v>580</v>
      </c>
      <c r="E551" s="751">
        <v>50113001</v>
      </c>
      <c r="F551" s="750" t="s">
        <v>600</v>
      </c>
      <c r="G551" s="749" t="s">
        <v>604</v>
      </c>
      <c r="H551" s="749">
        <v>395079</v>
      </c>
      <c r="I551" s="749">
        <v>168088</v>
      </c>
      <c r="J551" s="749" t="s">
        <v>1289</v>
      </c>
      <c r="K551" s="749" t="s">
        <v>556</v>
      </c>
      <c r="L551" s="752">
        <v>6687.32</v>
      </c>
      <c r="M551" s="752">
        <v>6</v>
      </c>
      <c r="N551" s="753">
        <v>40123.919999999998</v>
      </c>
    </row>
    <row r="552" spans="1:14" ht="14.4" customHeight="1" thickBot="1" x14ac:dyDescent="0.35">
      <c r="A552" s="754" t="s">
        <v>554</v>
      </c>
      <c r="B552" s="755" t="s">
        <v>555</v>
      </c>
      <c r="C552" s="756" t="s">
        <v>579</v>
      </c>
      <c r="D552" s="757" t="s">
        <v>580</v>
      </c>
      <c r="E552" s="758">
        <v>50113001</v>
      </c>
      <c r="F552" s="757" t="s">
        <v>600</v>
      </c>
      <c r="G552" s="756" t="s">
        <v>604</v>
      </c>
      <c r="H552" s="756">
        <v>987698</v>
      </c>
      <c r="I552" s="756">
        <v>500873</v>
      </c>
      <c r="J552" s="756" t="s">
        <v>1235</v>
      </c>
      <c r="K552" s="756" t="s">
        <v>1236</v>
      </c>
      <c r="L552" s="759">
        <v>2039.6899999999994</v>
      </c>
      <c r="M552" s="759">
        <v>2</v>
      </c>
      <c r="N552" s="760">
        <v>4079.3799999999987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1290</v>
      </c>
      <c r="B5" s="745">
        <v>6447.8200000000006</v>
      </c>
      <c r="C5" s="765">
        <v>0.11852191981459471</v>
      </c>
      <c r="D5" s="745">
        <v>47954.100000000035</v>
      </c>
      <c r="E5" s="765">
        <v>0.8814780801854053</v>
      </c>
      <c r="F5" s="746">
        <v>54401.920000000035</v>
      </c>
    </row>
    <row r="6" spans="1:6" ht="14.4" customHeight="1" x14ac:dyDescent="0.3">
      <c r="A6" s="776" t="s">
        <v>1291</v>
      </c>
      <c r="B6" s="752">
        <v>7781.9500000000016</v>
      </c>
      <c r="C6" s="766">
        <v>0.33377725736442099</v>
      </c>
      <c r="D6" s="752">
        <v>15532.849999999999</v>
      </c>
      <c r="E6" s="766">
        <v>0.66622274263557912</v>
      </c>
      <c r="F6" s="753">
        <v>23314.799999999999</v>
      </c>
    </row>
    <row r="7" spans="1:6" ht="14.4" customHeight="1" x14ac:dyDescent="0.3">
      <c r="A7" s="776" t="s">
        <v>1292</v>
      </c>
      <c r="B7" s="752">
        <v>4809.0999999999995</v>
      </c>
      <c r="C7" s="766">
        <v>0.12045244494092716</v>
      </c>
      <c r="D7" s="752">
        <v>35116.200000000004</v>
      </c>
      <c r="E7" s="766">
        <v>0.87954755505907289</v>
      </c>
      <c r="F7" s="753">
        <v>39925.300000000003</v>
      </c>
    </row>
    <row r="8" spans="1:6" ht="14.4" customHeight="1" thickBot="1" x14ac:dyDescent="0.35">
      <c r="A8" s="777" t="s">
        <v>1293</v>
      </c>
      <c r="B8" s="768"/>
      <c r="C8" s="769">
        <v>0</v>
      </c>
      <c r="D8" s="768">
        <v>49.820000000000014</v>
      </c>
      <c r="E8" s="769">
        <v>1</v>
      </c>
      <c r="F8" s="770">
        <v>49.820000000000014</v>
      </c>
    </row>
    <row r="9" spans="1:6" ht="14.4" customHeight="1" thickBot="1" x14ac:dyDescent="0.35">
      <c r="A9" s="771" t="s">
        <v>3</v>
      </c>
      <c r="B9" s="772">
        <v>19038.870000000003</v>
      </c>
      <c r="C9" s="773">
        <v>0.1617688193166153</v>
      </c>
      <c r="D9" s="772">
        <v>98652.970000000045</v>
      </c>
      <c r="E9" s="773">
        <v>0.83823118068338476</v>
      </c>
      <c r="F9" s="774">
        <v>117691.84000000004</v>
      </c>
    </row>
    <row r="10" spans="1:6" ht="14.4" customHeight="1" thickBot="1" x14ac:dyDescent="0.35"/>
    <row r="11" spans="1:6" ht="14.4" customHeight="1" x14ac:dyDescent="0.3">
      <c r="A11" s="775" t="s">
        <v>1294</v>
      </c>
      <c r="B11" s="745"/>
      <c r="C11" s="765">
        <v>0</v>
      </c>
      <c r="D11" s="745">
        <v>60.579999999999991</v>
      </c>
      <c r="E11" s="765">
        <v>1</v>
      </c>
      <c r="F11" s="746">
        <v>60.579999999999991</v>
      </c>
    </row>
    <row r="12" spans="1:6" ht="14.4" customHeight="1" x14ac:dyDescent="0.3">
      <c r="A12" s="776" t="s">
        <v>1295</v>
      </c>
      <c r="B12" s="752"/>
      <c r="C12" s="766">
        <v>0</v>
      </c>
      <c r="D12" s="752">
        <v>12.209999999999999</v>
      </c>
      <c r="E12" s="766">
        <v>1</v>
      </c>
      <c r="F12" s="753">
        <v>12.209999999999999</v>
      </c>
    </row>
    <row r="13" spans="1:6" ht="14.4" customHeight="1" x14ac:dyDescent="0.3">
      <c r="A13" s="776" t="s">
        <v>1296</v>
      </c>
      <c r="B13" s="752"/>
      <c r="C13" s="766">
        <v>0</v>
      </c>
      <c r="D13" s="752">
        <v>481.29999999999995</v>
      </c>
      <c r="E13" s="766">
        <v>1</v>
      </c>
      <c r="F13" s="753">
        <v>481.29999999999995</v>
      </c>
    </row>
    <row r="14" spans="1:6" ht="14.4" customHeight="1" x14ac:dyDescent="0.3">
      <c r="A14" s="776" t="s">
        <v>1297</v>
      </c>
      <c r="B14" s="752"/>
      <c r="C14" s="766">
        <v>0</v>
      </c>
      <c r="D14" s="752">
        <v>45.449999999999996</v>
      </c>
      <c r="E14" s="766">
        <v>1</v>
      </c>
      <c r="F14" s="753">
        <v>45.449999999999996</v>
      </c>
    </row>
    <row r="15" spans="1:6" ht="14.4" customHeight="1" x14ac:dyDescent="0.3">
      <c r="A15" s="776" t="s">
        <v>1298</v>
      </c>
      <c r="B15" s="752">
        <v>137.52000000000004</v>
      </c>
      <c r="C15" s="766">
        <v>0.54052354374656097</v>
      </c>
      <c r="D15" s="752">
        <v>116.89999999999998</v>
      </c>
      <c r="E15" s="766">
        <v>0.45947645625343908</v>
      </c>
      <c r="F15" s="753">
        <v>254.42000000000002</v>
      </c>
    </row>
    <row r="16" spans="1:6" ht="14.4" customHeight="1" x14ac:dyDescent="0.3">
      <c r="A16" s="776" t="s">
        <v>1299</v>
      </c>
      <c r="B16" s="752"/>
      <c r="C16" s="766">
        <v>0</v>
      </c>
      <c r="D16" s="752">
        <v>9112.41</v>
      </c>
      <c r="E16" s="766">
        <v>1</v>
      </c>
      <c r="F16" s="753">
        <v>9112.41</v>
      </c>
    </row>
    <row r="17" spans="1:6" ht="14.4" customHeight="1" x14ac:dyDescent="0.3">
      <c r="A17" s="776" t="s">
        <v>1300</v>
      </c>
      <c r="B17" s="752"/>
      <c r="C17" s="766">
        <v>0</v>
      </c>
      <c r="D17" s="752">
        <v>278.22999999999996</v>
      </c>
      <c r="E17" s="766">
        <v>1</v>
      </c>
      <c r="F17" s="753">
        <v>278.22999999999996</v>
      </c>
    </row>
    <row r="18" spans="1:6" ht="14.4" customHeight="1" x14ac:dyDescent="0.3">
      <c r="A18" s="776" t="s">
        <v>1301</v>
      </c>
      <c r="B18" s="752"/>
      <c r="C18" s="766">
        <v>0</v>
      </c>
      <c r="D18" s="752">
        <v>252.68999999999983</v>
      </c>
      <c r="E18" s="766">
        <v>1</v>
      </c>
      <c r="F18" s="753">
        <v>252.68999999999983</v>
      </c>
    </row>
    <row r="19" spans="1:6" ht="14.4" customHeight="1" x14ac:dyDescent="0.3">
      <c r="A19" s="776" t="s">
        <v>1302</v>
      </c>
      <c r="B19" s="752"/>
      <c r="C19" s="766">
        <v>0</v>
      </c>
      <c r="D19" s="752">
        <v>499.14</v>
      </c>
      <c r="E19" s="766">
        <v>1</v>
      </c>
      <c r="F19" s="753">
        <v>499.14</v>
      </c>
    </row>
    <row r="20" spans="1:6" ht="14.4" customHeight="1" x14ac:dyDescent="0.3">
      <c r="A20" s="776" t="s">
        <v>1303</v>
      </c>
      <c r="B20" s="752"/>
      <c r="C20" s="766">
        <v>0</v>
      </c>
      <c r="D20" s="752">
        <v>392.55999999999995</v>
      </c>
      <c r="E20" s="766">
        <v>1</v>
      </c>
      <c r="F20" s="753">
        <v>392.55999999999995</v>
      </c>
    </row>
    <row r="21" spans="1:6" ht="14.4" customHeight="1" x14ac:dyDescent="0.3">
      <c r="A21" s="776" t="s">
        <v>1304</v>
      </c>
      <c r="B21" s="752">
        <v>118.6</v>
      </c>
      <c r="C21" s="766">
        <v>0.57013748678011722</v>
      </c>
      <c r="D21" s="752">
        <v>89.420000000000016</v>
      </c>
      <c r="E21" s="766">
        <v>0.42986251321988278</v>
      </c>
      <c r="F21" s="753">
        <v>208.02</v>
      </c>
    </row>
    <row r="22" spans="1:6" ht="14.4" customHeight="1" x14ac:dyDescent="0.3">
      <c r="A22" s="776" t="s">
        <v>1305</v>
      </c>
      <c r="B22" s="752"/>
      <c r="C22" s="766">
        <v>0</v>
      </c>
      <c r="D22" s="752">
        <v>423.21000000000015</v>
      </c>
      <c r="E22" s="766">
        <v>1</v>
      </c>
      <c r="F22" s="753">
        <v>423.21000000000015</v>
      </c>
    </row>
    <row r="23" spans="1:6" ht="14.4" customHeight="1" x14ac:dyDescent="0.3">
      <c r="A23" s="776" t="s">
        <v>1306</v>
      </c>
      <c r="B23" s="752"/>
      <c r="C23" s="766">
        <v>0</v>
      </c>
      <c r="D23" s="752">
        <v>349.55</v>
      </c>
      <c r="E23" s="766">
        <v>1</v>
      </c>
      <c r="F23" s="753">
        <v>349.55</v>
      </c>
    </row>
    <row r="24" spans="1:6" ht="14.4" customHeight="1" x14ac:dyDescent="0.3">
      <c r="A24" s="776" t="s">
        <v>1307</v>
      </c>
      <c r="B24" s="752"/>
      <c r="C24" s="766">
        <v>0</v>
      </c>
      <c r="D24" s="752">
        <v>55.859999999999985</v>
      </c>
      <c r="E24" s="766">
        <v>1</v>
      </c>
      <c r="F24" s="753">
        <v>55.859999999999985</v>
      </c>
    </row>
    <row r="25" spans="1:6" ht="14.4" customHeight="1" x14ac:dyDescent="0.3">
      <c r="A25" s="776" t="s">
        <v>1308</v>
      </c>
      <c r="B25" s="752">
        <v>35.399999999999991</v>
      </c>
      <c r="C25" s="766">
        <v>0.10942136498516322</v>
      </c>
      <c r="D25" s="752">
        <v>288.11999999999989</v>
      </c>
      <c r="E25" s="766">
        <v>0.89057863501483681</v>
      </c>
      <c r="F25" s="753">
        <v>323.51999999999987</v>
      </c>
    </row>
    <row r="26" spans="1:6" ht="14.4" customHeight="1" x14ac:dyDescent="0.3">
      <c r="A26" s="776" t="s">
        <v>1309</v>
      </c>
      <c r="B26" s="752"/>
      <c r="C26" s="766">
        <v>0</v>
      </c>
      <c r="D26" s="752">
        <v>102.16000000000001</v>
      </c>
      <c r="E26" s="766">
        <v>1</v>
      </c>
      <c r="F26" s="753">
        <v>102.16000000000001</v>
      </c>
    </row>
    <row r="27" spans="1:6" ht="14.4" customHeight="1" x14ac:dyDescent="0.3">
      <c r="A27" s="776" t="s">
        <v>1310</v>
      </c>
      <c r="B27" s="752"/>
      <c r="C27" s="766">
        <v>0</v>
      </c>
      <c r="D27" s="752">
        <v>132.07999999999998</v>
      </c>
      <c r="E27" s="766">
        <v>1</v>
      </c>
      <c r="F27" s="753">
        <v>132.07999999999998</v>
      </c>
    </row>
    <row r="28" spans="1:6" ht="14.4" customHeight="1" x14ac:dyDescent="0.3">
      <c r="A28" s="776" t="s">
        <v>1311</v>
      </c>
      <c r="B28" s="752"/>
      <c r="C28" s="766">
        <v>0</v>
      </c>
      <c r="D28" s="752">
        <v>219.48999999999984</v>
      </c>
      <c r="E28" s="766">
        <v>1</v>
      </c>
      <c r="F28" s="753">
        <v>219.48999999999984</v>
      </c>
    </row>
    <row r="29" spans="1:6" ht="14.4" customHeight="1" x14ac:dyDescent="0.3">
      <c r="A29" s="776" t="s">
        <v>1312</v>
      </c>
      <c r="B29" s="752"/>
      <c r="C29" s="766">
        <v>0</v>
      </c>
      <c r="D29" s="752">
        <v>836.3900000000001</v>
      </c>
      <c r="E29" s="766">
        <v>1</v>
      </c>
      <c r="F29" s="753">
        <v>836.3900000000001</v>
      </c>
    </row>
    <row r="30" spans="1:6" ht="14.4" customHeight="1" x14ac:dyDescent="0.3">
      <c r="A30" s="776" t="s">
        <v>1313</v>
      </c>
      <c r="B30" s="752"/>
      <c r="C30" s="766">
        <v>0</v>
      </c>
      <c r="D30" s="752">
        <v>65.700000000000017</v>
      </c>
      <c r="E30" s="766">
        <v>1</v>
      </c>
      <c r="F30" s="753">
        <v>65.700000000000017</v>
      </c>
    </row>
    <row r="31" spans="1:6" ht="14.4" customHeight="1" x14ac:dyDescent="0.3">
      <c r="A31" s="776" t="s">
        <v>1314</v>
      </c>
      <c r="B31" s="752"/>
      <c r="C31" s="766">
        <v>0</v>
      </c>
      <c r="D31" s="752">
        <v>564.88000000000011</v>
      </c>
      <c r="E31" s="766">
        <v>1</v>
      </c>
      <c r="F31" s="753">
        <v>564.88000000000011</v>
      </c>
    </row>
    <row r="32" spans="1:6" ht="14.4" customHeight="1" x14ac:dyDescent="0.3">
      <c r="A32" s="776" t="s">
        <v>1315</v>
      </c>
      <c r="B32" s="752">
        <v>87.82</v>
      </c>
      <c r="C32" s="766">
        <v>0.14186940648121224</v>
      </c>
      <c r="D32" s="752">
        <v>531.20000000000005</v>
      </c>
      <c r="E32" s="766">
        <v>0.85813059351878784</v>
      </c>
      <c r="F32" s="753">
        <v>619.02</v>
      </c>
    </row>
    <row r="33" spans="1:6" ht="14.4" customHeight="1" x14ac:dyDescent="0.3">
      <c r="A33" s="776" t="s">
        <v>1316</v>
      </c>
      <c r="B33" s="752"/>
      <c r="C33" s="766">
        <v>0</v>
      </c>
      <c r="D33" s="752">
        <v>123.49000000000002</v>
      </c>
      <c r="E33" s="766">
        <v>1</v>
      </c>
      <c r="F33" s="753">
        <v>123.49000000000002</v>
      </c>
    </row>
    <row r="34" spans="1:6" ht="14.4" customHeight="1" x14ac:dyDescent="0.3">
      <c r="A34" s="776" t="s">
        <v>1317</v>
      </c>
      <c r="B34" s="752"/>
      <c r="C34" s="766">
        <v>0</v>
      </c>
      <c r="D34" s="752">
        <v>54.870000000000005</v>
      </c>
      <c r="E34" s="766">
        <v>1</v>
      </c>
      <c r="F34" s="753">
        <v>54.870000000000005</v>
      </c>
    </row>
    <row r="35" spans="1:6" ht="14.4" customHeight="1" x14ac:dyDescent="0.3">
      <c r="A35" s="776" t="s">
        <v>1318</v>
      </c>
      <c r="B35" s="752"/>
      <c r="C35" s="766">
        <v>0</v>
      </c>
      <c r="D35" s="752">
        <v>38.020000000000003</v>
      </c>
      <c r="E35" s="766">
        <v>1</v>
      </c>
      <c r="F35" s="753">
        <v>38.020000000000003</v>
      </c>
    </row>
    <row r="36" spans="1:6" ht="14.4" customHeight="1" x14ac:dyDescent="0.3">
      <c r="A36" s="776" t="s">
        <v>1319</v>
      </c>
      <c r="B36" s="752"/>
      <c r="C36" s="766">
        <v>0</v>
      </c>
      <c r="D36" s="752">
        <v>77.860000000000014</v>
      </c>
      <c r="E36" s="766">
        <v>1</v>
      </c>
      <c r="F36" s="753">
        <v>77.860000000000014</v>
      </c>
    </row>
    <row r="37" spans="1:6" ht="14.4" customHeight="1" x14ac:dyDescent="0.3">
      <c r="A37" s="776" t="s">
        <v>1320</v>
      </c>
      <c r="B37" s="752"/>
      <c r="C37" s="766">
        <v>0</v>
      </c>
      <c r="D37" s="752">
        <v>231.67000000000002</v>
      </c>
      <c r="E37" s="766">
        <v>1</v>
      </c>
      <c r="F37" s="753">
        <v>231.67000000000002</v>
      </c>
    </row>
    <row r="38" spans="1:6" ht="14.4" customHeight="1" x14ac:dyDescent="0.3">
      <c r="A38" s="776" t="s">
        <v>1321</v>
      </c>
      <c r="B38" s="752"/>
      <c r="C38" s="766">
        <v>0</v>
      </c>
      <c r="D38" s="752">
        <v>869.19</v>
      </c>
      <c r="E38" s="766">
        <v>1</v>
      </c>
      <c r="F38" s="753">
        <v>869.19</v>
      </c>
    </row>
    <row r="39" spans="1:6" ht="14.4" customHeight="1" x14ac:dyDescent="0.3">
      <c r="A39" s="776" t="s">
        <v>1322</v>
      </c>
      <c r="B39" s="752"/>
      <c r="C39" s="766">
        <v>0</v>
      </c>
      <c r="D39" s="752">
        <v>521.59</v>
      </c>
      <c r="E39" s="766">
        <v>1</v>
      </c>
      <c r="F39" s="753">
        <v>521.59</v>
      </c>
    </row>
    <row r="40" spans="1:6" ht="14.4" customHeight="1" x14ac:dyDescent="0.3">
      <c r="A40" s="776" t="s">
        <v>1323</v>
      </c>
      <c r="B40" s="752"/>
      <c r="C40" s="766">
        <v>0</v>
      </c>
      <c r="D40" s="752">
        <v>275.97999999999996</v>
      </c>
      <c r="E40" s="766">
        <v>1</v>
      </c>
      <c r="F40" s="753">
        <v>275.97999999999996</v>
      </c>
    </row>
    <row r="41" spans="1:6" ht="14.4" customHeight="1" x14ac:dyDescent="0.3">
      <c r="A41" s="776" t="s">
        <v>1324</v>
      </c>
      <c r="B41" s="752"/>
      <c r="C41" s="766">
        <v>0</v>
      </c>
      <c r="D41" s="752">
        <v>149.04000000000002</v>
      </c>
      <c r="E41" s="766">
        <v>1</v>
      </c>
      <c r="F41" s="753">
        <v>149.04000000000002</v>
      </c>
    </row>
    <row r="42" spans="1:6" ht="14.4" customHeight="1" x14ac:dyDescent="0.3">
      <c r="A42" s="776" t="s">
        <v>1325</v>
      </c>
      <c r="B42" s="752"/>
      <c r="C42" s="766">
        <v>0</v>
      </c>
      <c r="D42" s="752">
        <v>529.06000000000006</v>
      </c>
      <c r="E42" s="766">
        <v>1</v>
      </c>
      <c r="F42" s="753">
        <v>529.06000000000006</v>
      </c>
    </row>
    <row r="43" spans="1:6" ht="14.4" customHeight="1" x14ac:dyDescent="0.3">
      <c r="A43" s="776" t="s">
        <v>1326</v>
      </c>
      <c r="B43" s="752"/>
      <c r="C43" s="766">
        <v>0</v>
      </c>
      <c r="D43" s="752">
        <v>123.38000000000001</v>
      </c>
      <c r="E43" s="766">
        <v>1</v>
      </c>
      <c r="F43" s="753">
        <v>123.38000000000001</v>
      </c>
    </row>
    <row r="44" spans="1:6" ht="14.4" customHeight="1" x14ac:dyDescent="0.3">
      <c r="A44" s="776" t="s">
        <v>1327</v>
      </c>
      <c r="B44" s="752"/>
      <c r="C44" s="766">
        <v>0</v>
      </c>
      <c r="D44" s="752">
        <v>408.31999999999994</v>
      </c>
      <c r="E44" s="766">
        <v>1</v>
      </c>
      <c r="F44" s="753">
        <v>408.31999999999994</v>
      </c>
    </row>
    <row r="45" spans="1:6" ht="14.4" customHeight="1" x14ac:dyDescent="0.3">
      <c r="A45" s="776" t="s">
        <v>1328</v>
      </c>
      <c r="B45" s="752"/>
      <c r="C45" s="766">
        <v>0</v>
      </c>
      <c r="D45" s="752">
        <v>69.960000000000022</v>
      </c>
      <c r="E45" s="766">
        <v>1</v>
      </c>
      <c r="F45" s="753">
        <v>69.960000000000022</v>
      </c>
    </row>
    <row r="46" spans="1:6" ht="14.4" customHeight="1" x14ac:dyDescent="0.3">
      <c r="A46" s="776" t="s">
        <v>1329</v>
      </c>
      <c r="B46" s="752"/>
      <c r="C46" s="766">
        <v>0</v>
      </c>
      <c r="D46" s="752">
        <v>485.99</v>
      </c>
      <c r="E46" s="766">
        <v>1</v>
      </c>
      <c r="F46" s="753">
        <v>485.99</v>
      </c>
    </row>
    <row r="47" spans="1:6" ht="14.4" customHeight="1" x14ac:dyDescent="0.3">
      <c r="A47" s="776" t="s">
        <v>1330</v>
      </c>
      <c r="B47" s="752"/>
      <c r="C47" s="766">
        <v>0</v>
      </c>
      <c r="D47" s="752">
        <v>132.36000000000004</v>
      </c>
      <c r="E47" s="766">
        <v>1</v>
      </c>
      <c r="F47" s="753">
        <v>132.36000000000004</v>
      </c>
    </row>
    <row r="48" spans="1:6" ht="14.4" customHeight="1" x14ac:dyDescent="0.3">
      <c r="A48" s="776" t="s">
        <v>1331</v>
      </c>
      <c r="B48" s="752"/>
      <c r="C48" s="766">
        <v>0</v>
      </c>
      <c r="D48" s="752">
        <v>1038.8700000000001</v>
      </c>
      <c r="E48" s="766">
        <v>1</v>
      </c>
      <c r="F48" s="753">
        <v>1038.8700000000001</v>
      </c>
    </row>
    <row r="49" spans="1:6" ht="14.4" customHeight="1" x14ac:dyDescent="0.3">
      <c r="A49" s="776" t="s">
        <v>1332</v>
      </c>
      <c r="B49" s="752">
        <v>213.39</v>
      </c>
      <c r="C49" s="766">
        <v>1</v>
      </c>
      <c r="D49" s="752"/>
      <c r="E49" s="766">
        <v>0</v>
      </c>
      <c r="F49" s="753">
        <v>213.39</v>
      </c>
    </row>
    <row r="50" spans="1:6" ht="14.4" customHeight="1" x14ac:dyDescent="0.3">
      <c r="A50" s="776" t="s">
        <v>1333</v>
      </c>
      <c r="B50" s="752"/>
      <c r="C50" s="766">
        <v>0</v>
      </c>
      <c r="D50" s="752">
        <v>1610.51</v>
      </c>
      <c r="E50" s="766">
        <v>1</v>
      </c>
      <c r="F50" s="753">
        <v>1610.51</v>
      </c>
    </row>
    <row r="51" spans="1:6" ht="14.4" customHeight="1" x14ac:dyDescent="0.3">
      <c r="A51" s="776" t="s">
        <v>1334</v>
      </c>
      <c r="B51" s="752"/>
      <c r="C51" s="766">
        <v>0</v>
      </c>
      <c r="D51" s="752">
        <v>3223.6000000000004</v>
      </c>
      <c r="E51" s="766">
        <v>1</v>
      </c>
      <c r="F51" s="753">
        <v>3223.6000000000004</v>
      </c>
    </row>
    <row r="52" spans="1:6" ht="14.4" customHeight="1" x14ac:dyDescent="0.3">
      <c r="A52" s="776" t="s">
        <v>1335</v>
      </c>
      <c r="B52" s="752"/>
      <c r="C52" s="766">
        <v>0</v>
      </c>
      <c r="D52" s="752">
        <v>4292.26</v>
      </c>
      <c r="E52" s="766">
        <v>1</v>
      </c>
      <c r="F52" s="753">
        <v>4292.26</v>
      </c>
    </row>
    <row r="53" spans="1:6" ht="14.4" customHeight="1" x14ac:dyDescent="0.3">
      <c r="A53" s="776" t="s">
        <v>1336</v>
      </c>
      <c r="B53" s="752">
        <v>1347.85</v>
      </c>
      <c r="C53" s="766">
        <v>8.0285175134081635E-2</v>
      </c>
      <c r="D53" s="752">
        <v>15440.43</v>
      </c>
      <c r="E53" s="766">
        <v>0.91971482486591849</v>
      </c>
      <c r="F53" s="753">
        <v>16788.28</v>
      </c>
    </row>
    <row r="54" spans="1:6" ht="14.4" customHeight="1" x14ac:dyDescent="0.3">
      <c r="A54" s="776" t="s">
        <v>1337</v>
      </c>
      <c r="B54" s="752"/>
      <c r="C54" s="766">
        <v>0</v>
      </c>
      <c r="D54" s="752">
        <v>1307.43</v>
      </c>
      <c r="E54" s="766">
        <v>1</v>
      </c>
      <c r="F54" s="753">
        <v>1307.43</v>
      </c>
    </row>
    <row r="55" spans="1:6" ht="14.4" customHeight="1" x14ac:dyDescent="0.3">
      <c r="A55" s="776" t="s">
        <v>1338</v>
      </c>
      <c r="B55" s="752"/>
      <c r="C55" s="766">
        <v>0</v>
      </c>
      <c r="D55" s="752">
        <v>4175</v>
      </c>
      <c r="E55" s="766">
        <v>1</v>
      </c>
      <c r="F55" s="753">
        <v>4175</v>
      </c>
    </row>
    <row r="56" spans="1:6" ht="14.4" customHeight="1" x14ac:dyDescent="0.3">
      <c r="A56" s="776" t="s">
        <v>1339</v>
      </c>
      <c r="B56" s="752"/>
      <c r="C56" s="766">
        <v>0</v>
      </c>
      <c r="D56" s="752">
        <v>16509.019999999997</v>
      </c>
      <c r="E56" s="766">
        <v>1</v>
      </c>
      <c r="F56" s="753">
        <v>16509.019999999997</v>
      </c>
    </row>
    <row r="57" spans="1:6" ht="14.4" customHeight="1" x14ac:dyDescent="0.3">
      <c r="A57" s="776" t="s">
        <v>1340</v>
      </c>
      <c r="B57" s="752"/>
      <c r="C57" s="766">
        <v>0</v>
      </c>
      <c r="D57" s="752">
        <v>7674.239999999998</v>
      </c>
      <c r="E57" s="766">
        <v>1</v>
      </c>
      <c r="F57" s="753">
        <v>7674.239999999998</v>
      </c>
    </row>
    <row r="58" spans="1:6" ht="14.4" customHeight="1" x14ac:dyDescent="0.3">
      <c r="A58" s="776" t="s">
        <v>1341</v>
      </c>
      <c r="B58" s="752"/>
      <c r="C58" s="766">
        <v>0</v>
      </c>
      <c r="D58" s="752">
        <v>989.7600000000001</v>
      </c>
      <c r="E58" s="766">
        <v>1</v>
      </c>
      <c r="F58" s="753">
        <v>989.7600000000001</v>
      </c>
    </row>
    <row r="59" spans="1:6" ht="14.4" customHeight="1" x14ac:dyDescent="0.3">
      <c r="A59" s="776" t="s">
        <v>1342</v>
      </c>
      <c r="B59" s="752">
        <v>915.15000000000009</v>
      </c>
      <c r="C59" s="766">
        <v>0.78423727215856998</v>
      </c>
      <c r="D59" s="752">
        <v>251.78</v>
      </c>
      <c r="E59" s="766">
        <v>0.21576272784143008</v>
      </c>
      <c r="F59" s="753">
        <v>1166.93</v>
      </c>
    </row>
    <row r="60" spans="1:6" ht="14.4" customHeight="1" x14ac:dyDescent="0.3">
      <c r="A60" s="776" t="s">
        <v>1343</v>
      </c>
      <c r="B60" s="752">
        <v>567.31000000000006</v>
      </c>
      <c r="C60" s="766">
        <v>0.28710601429178739</v>
      </c>
      <c r="D60" s="752">
        <v>1408.6499999999996</v>
      </c>
      <c r="E60" s="766">
        <v>0.71289398570821272</v>
      </c>
      <c r="F60" s="753">
        <v>1975.9599999999996</v>
      </c>
    </row>
    <row r="61" spans="1:6" ht="14.4" customHeight="1" x14ac:dyDescent="0.3">
      <c r="A61" s="776" t="s">
        <v>1344</v>
      </c>
      <c r="B61" s="752"/>
      <c r="C61" s="766">
        <v>0</v>
      </c>
      <c r="D61" s="752">
        <v>480.16999999999996</v>
      </c>
      <c r="E61" s="766">
        <v>1</v>
      </c>
      <c r="F61" s="753">
        <v>480.16999999999996</v>
      </c>
    </row>
    <row r="62" spans="1:6" ht="14.4" customHeight="1" x14ac:dyDescent="0.3">
      <c r="A62" s="776" t="s">
        <v>1345</v>
      </c>
      <c r="B62" s="752"/>
      <c r="C62" s="766">
        <v>0</v>
      </c>
      <c r="D62" s="752">
        <v>728.10000000000014</v>
      </c>
      <c r="E62" s="766">
        <v>1</v>
      </c>
      <c r="F62" s="753">
        <v>728.10000000000014</v>
      </c>
    </row>
    <row r="63" spans="1:6" ht="14.4" customHeight="1" x14ac:dyDescent="0.3">
      <c r="A63" s="776" t="s">
        <v>1346</v>
      </c>
      <c r="B63" s="752"/>
      <c r="C63" s="766">
        <v>0</v>
      </c>
      <c r="D63" s="752">
        <v>451.34</v>
      </c>
      <c r="E63" s="766">
        <v>1</v>
      </c>
      <c r="F63" s="753">
        <v>451.34</v>
      </c>
    </row>
    <row r="64" spans="1:6" ht="14.4" customHeight="1" x14ac:dyDescent="0.3">
      <c r="A64" s="776" t="s">
        <v>1347</v>
      </c>
      <c r="B64" s="752"/>
      <c r="C64" s="766">
        <v>0</v>
      </c>
      <c r="D64" s="752">
        <v>821.75</v>
      </c>
      <c r="E64" s="766">
        <v>1</v>
      </c>
      <c r="F64" s="753">
        <v>821.75</v>
      </c>
    </row>
    <row r="65" spans="1:6" ht="14.4" customHeight="1" x14ac:dyDescent="0.3">
      <c r="A65" s="776" t="s">
        <v>1348</v>
      </c>
      <c r="B65" s="752"/>
      <c r="C65" s="766">
        <v>0</v>
      </c>
      <c r="D65" s="752">
        <v>4584.28</v>
      </c>
      <c r="E65" s="766">
        <v>1</v>
      </c>
      <c r="F65" s="753">
        <v>4584.28</v>
      </c>
    </row>
    <row r="66" spans="1:6" ht="14.4" customHeight="1" x14ac:dyDescent="0.3">
      <c r="A66" s="776" t="s">
        <v>1349</v>
      </c>
      <c r="B66" s="752"/>
      <c r="C66" s="766">
        <v>0</v>
      </c>
      <c r="D66" s="752">
        <v>273.87</v>
      </c>
      <c r="E66" s="766">
        <v>1</v>
      </c>
      <c r="F66" s="753">
        <v>273.87</v>
      </c>
    </row>
    <row r="67" spans="1:6" ht="14.4" customHeight="1" x14ac:dyDescent="0.3">
      <c r="A67" s="776" t="s">
        <v>1350</v>
      </c>
      <c r="B67" s="752">
        <v>3255.8399999999992</v>
      </c>
      <c r="C67" s="766">
        <v>0.75015033696215649</v>
      </c>
      <c r="D67" s="752">
        <v>1084.4099999999999</v>
      </c>
      <c r="E67" s="766">
        <v>0.24984966303784345</v>
      </c>
      <c r="F67" s="753">
        <v>4340.2499999999991</v>
      </c>
    </row>
    <row r="68" spans="1:6" ht="14.4" customHeight="1" x14ac:dyDescent="0.3">
      <c r="A68" s="776" t="s">
        <v>1351</v>
      </c>
      <c r="B68" s="752">
        <v>2010.39</v>
      </c>
      <c r="C68" s="766">
        <v>0.59091056055070412</v>
      </c>
      <c r="D68" s="752">
        <v>1391.8</v>
      </c>
      <c r="E68" s="766">
        <v>0.40908943944929588</v>
      </c>
      <c r="F68" s="753">
        <v>3402.19</v>
      </c>
    </row>
    <row r="69" spans="1:6" ht="14.4" customHeight="1" x14ac:dyDescent="0.3">
      <c r="A69" s="776" t="s">
        <v>1352</v>
      </c>
      <c r="B69" s="752">
        <v>415.58</v>
      </c>
      <c r="C69" s="766">
        <v>0.16439472455833601</v>
      </c>
      <c r="D69" s="752">
        <v>2112.3600000000006</v>
      </c>
      <c r="E69" s="766">
        <v>0.83560527544166407</v>
      </c>
      <c r="F69" s="753">
        <v>2527.9400000000005</v>
      </c>
    </row>
    <row r="70" spans="1:6" ht="14.4" customHeight="1" x14ac:dyDescent="0.3">
      <c r="A70" s="776" t="s">
        <v>1353</v>
      </c>
      <c r="B70" s="752">
        <v>395.14</v>
      </c>
      <c r="C70" s="766">
        <v>0.33117655933084122</v>
      </c>
      <c r="D70" s="752">
        <v>798.00000000000023</v>
      </c>
      <c r="E70" s="766">
        <v>0.66882344066915866</v>
      </c>
      <c r="F70" s="753">
        <v>1193.1400000000003</v>
      </c>
    </row>
    <row r="71" spans="1:6" ht="14.4" customHeight="1" x14ac:dyDescent="0.3">
      <c r="A71" s="776" t="s">
        <v>1354</v>
      </c>
      <c r="B71" s="752"/>
      <c r="C71" s="766">
        <v>0</v>
      </c>
      <c r="D71" s="752">
        <v>104.14000000000003</v>
      </c>
      <c r="E71" s="766">
        <v>1</v>
      </c>
      <c r="F71" s="753">
        <v>104.14000000000003</v>
      </c>
    </row>
    <row r="72" spans="1:6" ht="14.4" customHeight="1" x14ac:dyDescent="0.3">
      <c r="A72" s="776" t="s">
        <v>1355</v>
      </c>
      <c r="B72" s="752"/>
      <c r="C72" s="766">
        <v>0</v>
      </c>
      <c r="D72" s="752">
        <v>49.820000000000014</v>
      </c>
      <c r="E72" s="766">
        <v>1</v>
      </c>
      <c r="F72" s="753">
        <v>49.820000000000014</v>
      </c>
    </row>
    <row r="73" spans="1:6" ht="14.4" customHeight="1" x14ac:dyDescent="0.3">
      <c r="A73" s="776" t="s">
        <v>1356</v>
      </c>
      <c r="B73" s="752"/>
      <c r="C73" s="766">
        <v>0</v>
      </c>
      <c r="D73" s="752">
        <v>136.26000000000002</v>
      </c>
      <c r="E73" s="766">
        <v>1</v>
      </c>
      <c r="F73" s="753">
        <v>136.26000000000002</v>
      </c>
    </row>
    <row r="74" spans="1:6" ht="14.4" customHeight="1" x14ac:dyDescent="0.3">
      <c r="A74" s="776" t="s">
        <v>1357</v>
      </c>
      <c r="B74" s="752"/>
      <c r="C74" s="766">
        <v>0</v>
      </c>
      <c r="D74" s="752">
        <v>249.24</v>
      </c>
      <c r="E74" s="766">
        <v>1</v>
      </c>
      <c r="F74" s="753">
        <v>249.24</v>
      </c>
    </row>
    <row r="75" spans="1:6" ht="14.4" customHeight="1" x14ac:dyDescent="0.3">
      <c r="A75" s="776" t="s">
        <v>1358</v>
      </c>
      <c r="B75" s="752"/>
      <c r="C75" s="766">
        <v>0</v>
      </c>
      <c r="D75" s="752">
        <v>43.760000000000019</v>
      </c>
      <c r="E75" s="766">
        <v>1</v>
      </c>
      <c r="F75" s="753">
        <v>43.760000000000019</v>
      </c>
    </row>
    <row r="76" spans="1:6" ht="14.4" customHeight="1" x14ac:dyDescent="0.3">
      <c r="A76" s="776" t="s">
        <v>1359</v>
      </c>
      <c r="B76" s="752"/>
      <c r="C76" s="766">
        <v>0</v>
      </c>
      <c r="D76" s="752">
        <v>43.330000000000013</v>
      </c>
      <c r="E76" s="766">
        <v>1</v>
      </c>
      <c r="F76" s="753">
        <v>43.330000000000013</v>
      </c>
    </row>
    <row r="77" spans="1:6" ht="14.4" customHeight="1" x14ac:dyDescent="0.3">
      <c r="A77" s="776" t="s">
        <v>1360</v>
      </c>
      <c r="B77" s="752"/>
      <c r="C77" s="766">
        <v>0</v>
      </c>
      <c r="D77" s="752">
        <v>2184.81</v>
      </c>
      <c r="E77" s="766">
        <v>1</v>
      </c>
      <c r="F77" s="753">
        <v>2184.81</v>
      </c>
    </row>
    <row r="78" spans="1:6" ht="14.4" customHeight="1" x14ac:dyDescent="0.3">
      <c r="A78" s="776" t="s">
        <v>1361</v>
      </c>
      <c r="B78" s="752">
        <v>9538.880000000001</v>
      </c>
      <c r="C78" s="766">
        <v>0.81921270770425181</v>
      </c>
      <c r="D78" s="752">
        <v>2105.08</v>
      </c>
      <c r="E78" s="766">
        <v>0.18078729229574816</v>
      </c>
      <c r="F78" s="753">
        <v>11643.960000000001</v>
      </c>
    </row>
    <row r="79" spans="1:6" ht="14.4" customHeight="1" x14ac:dyDescent="0.3">
      <c r="A79" s="776" t="s">
        <v>1362</v>
      </c>
      <c r="B79" s="752"/>
      <c r="C79" s="766">
        <v>0</v>
      </c>
      <c r="D79" s="752">
        <v>729.33999999999992</v>
      </c>
      <c r="E79" s="766">
        <v>1</v>
      </c>
      <c r="F79" s="753">
        <v>729.33999999999992</v>
      </c>
    </row>
    <row r="80" spans="1:6" ht="14.4" customHeight="1" x14ac:dyDescent="0.3">
      <c r="A80" s="776" t="s">
        <v>1363</v>
      </c>
      <c r="B80" s="752"/>
      <c r="C80" s="766">
        <v>0</v>
      </c>
      <c r="D80" s="752">
        <v>123.32000000000002</v>
      </c>
      <c r="E80" s="766">
        <v>1</v>
      </c>
      <c r="F80" s="753">
        <v>123.32000000000002</v>
      </c>
    </row>
    <row r="81" spans="1:6" ht="14.4" customHeight="1" x14ac:dyDescent="0.3">
      <c r="A81" s="776" t="s">
        <v>1364</v>
      </c>
      <c r="B81" s="752"/>
      <c r="C81" s="766">
        <v>0</v>
      </c>
      <c r="D81" s="752">
        <v>260.5200000000001</v>
      </c>
      <c r="E81" s="766">
        <v>1</v>
      </c>
      <c r="F81" s="753">
        <v>260.5200000000001</v>
      </c>
    </row>
    <row r="82" spans="1:6" ht="14.4" customHeight="1" x14ac:dyDescent="0.3">
      <c r="A82" s="776" t="s">
        <v>1365</v>
      </c>
      <c r="B82" s="752"/>
      <c r="C82" s="766">
        <v>0</v>
      </c>
      <c r="D82" s="752">
        <v>838.55</v>
      </c>
      <c r="E82" s="766">
        <v>1</v>
      </c>
      <c r="F82" s="753">
        <v>838.55</v>
      </c>
    </row>
    <row r="83" spans="1:6" ht="14.4" customHeight="1" x14ac:dyDescent="0.3">
      <c r="A83" s="776" t="s">
        <v>1366</v>
      </c>
      <c r="B83" s="752"/>
      <c r="C83" s="766">
        <v>0</v>
      </c>
      <c r="D83" s="752">
        <v>1194.1200000000001</v>
      </c>
      <c r="E83" s="766">
        <v>1</v>
      </c>
      <c r="F83" s="753">
        <v>1194.1200000000001</v>
      </c>
    </row>
    <row r="84" spans="1:6" ht="14.4" customHeight="1" thickBot="1" x14ac:dyDescent="0.35">
      <c r="A84" s="777" t="s">
        <v>1367</v>
      </c>
      <c r="B84" s="768"/>
      <c r="C84" s="769">
        <v>0</v>
      </c>
      <c r="D84" s="768">
        <v>942.74</v>
      </c>
      <c r="E84" s="769">
        <v>1</v>
      </c>
      <c r="F84" s="770">
        <v>942.74</v>
      </c>
    </row>
    <row r="85" spans="1:6" ht="14.4" customHeight="1" thickBot="1" x14ac:dyDescent="0.35">
      <c r="A85" s="771" t="s">
        <v>3</v>
      </c>
      <c r="B85" s="772">
        <v>19038.87</v>
      </c>
      <c r="C85" s="773">
        <v>0.1617688193166153</v>
      </c>
      <c r="D85" s="772">
        <v>98652.970000000016</v>
      </c>
      <c r="E85" s="773">
        <v>0.83823118068338476</v>
      </c>
      <c r="F85" s="774">
        <v>117691.84000000001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1800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68</v>
      </c>
      <c r="G3" s="47">
        <f>SUBTOTAL(9,G6:G1048576)</f>
        <v>19038.870000000006</v>
      </c>
      <c r="H3" s="48">
        <f>IF(M3=0,0,G3/M3)</f>
        <v>0.16176881931661538</v>
      </c>
      <c r="I3" s="47">
        <f>SUBTOTAL(9,I6:I1048576)</f>
        <v>576</v>
      </c>
      <c r="J3" s="47">
        <f>SUBTOTAL(9,J6:J1048576)</f>
        <v>98652.969999999987</v>
      </c>
      <c r="K3" s="48">
        <f>IF(M3=0,0,J3/M3)</f>
        <v>0.83823118068338454</v>
      </c>
      <c r="L3" s="47">
        <f>SUBTOTAL(9,L6:L1048576)</f>
        <v>644</v>
      </c>
      <c r="M3" s="49">
        <f>SUBTOTAL(9,M6:M1048576)</f>
        <v>117691.84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565</v>
      </c>
      <c r="B6" s="741" t="s">
        <v>1368</v>
      </c>
      <c r="C6" s="741" t="s">
        <v>1369</v>
      </c>
      <c r="D6" s="741" t="s">
        <v>1370</v>
      </c>
      <c r="E6" s="741" t="s">
        <v>1371</v>
      </c>
      <c r="F6" s="745"/>
      <c r="G6" s="745"/>
      <c r="H6" s="765">
        <v>0</v>
      </c>
      <c r="I6" s="745">
        <v>1</v>
      </c>
      <c r="J6" s="745">
        <v>12.209999999999999</v>
      </c>
      <c r="K6" s="765">
        <v>1</v>
      </c>
      <c r="L6" s="745">
        <v>1</v>
      </c>
      <c r="M6" s="746">
        <v>12.209999999999999</v>
      </c>
    </row>
    <row r="7" spans="1:13" ht="14.4" customHeight="1" x14ac:dyDescent="0.3">
      <c r="A7" s="747" t="s">
        <v>565</v>
      </c>
      <c r="B7" s="748" t="s">
        <v>1372</v>
      </c>
      <c r="C7" s="748" t="s">
        <v>1373</v>
      </c>
      <c r="D7" s="748" t="s">
        <v>705</v>
      </c>
      <c r="E7" s="748" t="s">
        <v>1374</v>
      </c>
      <c r="F7" s="752"/>
      <c r="G7" s="752"/>
      <c r="H7" s="766">
        <v>0</v>
      </c>
      <c r="I7" s="752">
        <v>3</v>
      </c>
      <c r="J7" s="752">
        <v>199.02000000000004</v>
      </c>
      <c r="K7" s="766">
        <v>1</v>
      </c>
      <c r="L7" s="752">
        <v>3</v>
      </c>
      <c r="M7" s="753">
        <v>199.02000000000004</v>
      </c>
    </row>
    <row r="8" spans="1:13" ht="14.4" customHeight="1" x14ac:dyDescent="0.3">
      <c r="A8" s="747" t="s">
        <v>565</v>
      </c>
      <c r="B8" s="748" t="s">
        <v>1375</v>
      </c>
      <c r="C8" s="748" t="s">
        <v>1376</v>
      </c>
      <c r="D8" s="748" t="s">
        <v>1377</v>
      </c>
      <c r="E8" s="748" t="s">
        <v>1378</v>
      </c>
      <c r="F8" s="752"/>
      <c r="G8" s="752"/>
      <c r="H8" s="766">
        <v>0</v>
      </c>
      <c r="I8" s="752">
        <v>1</v>
      </c>
      <c r="J8" s="752">
        <v>22.72</v>
      </c>
      <c r="K8" s="766">
        <v>1</v>
      </c>
      <c r="L8" s="752">
        <v>1</v>
      </c>
      <c r="M8" s="753">
        <v>22.72</v>
      </c>
    </row>
    <row r="9" spans="1:13" ht="14.4" customHeight="1" x14ac:dyDescent="0.3">
      <c r="A9" s="747" t="s">
        <v>565</v>
      </c>
      <c r="B9" s="748" t="s">
        <v>1379</v>
      </c>
      <c r="C9" s="748" t="s">
        <v>1380</v>
      </c>
      <c r="D9" s="748" t="s">
        <v>730</v>
      </c>
      <c r="E9" s="748" t="s">
        <v>1381</v>
      </c>
      <c r="F9" s="752"/>
      <c r="G9" s="752"/>
      <c r="H9" s="766">
        <v>0</v>
      </c>
      <c r="I9" s="752">
        <v>6</v>
      </c>
      <c r="J9" s="752">
        <v>3783.96</v>
      </c>
      <c r="K9" s="766">
        <v>1</v>
      </c>
      <c r="L9" s="752">
        <v>6</v>
      </c>
      <c r="M9" s="753">
        <v>3783.96</v>
      </c>
    </row>
    <row r="10" spans="1:13" ht="14.4" customHeight="1" x14ac:dyDescent="0.3">
      <c r="A10" s="747" t="s">
        <v>565</v>
      </c>
      <c r="B10" s="748" t="s">
        <v>1379</v>
      </c>
      <c r="C10" s="748" t="s">
        <v>1382</v>
      </c>
      <c r="D10" s="748" t="s">
        <v>730</v>
      </c>
      <c r="E10" s="748" t="s">
        <v>1383</v>
      </c>
      <c r="F10" s="752"/>
      <c r="G10" s="752"/>
      <c r="H10" s="766">
        <v>0</v>
      </c>
      <c r="I10" s="752">
        <v>1</v>
      </c>
      <c r="J10" s="752">
        <v>913.6500000000002</v>
      </c>
      <c r="K10" s="766">
        <v>1</v>
      </c>
      <c r="L10" s="752">
        <v>1</v>
      </c>
      <c r="M10" s="753">
        <v>913.6500000000002</v>
      </c>
    </row>
    <row r="11" spans="1:13" ht="14.4" customHeight="1" x14ac:dyDescent="0.3">
      <c r="A11" s="747" t="s">
        <v>565</v>
      </c>
      <c r="B11" s="748" t="s">
        <v>1384</v>
      </c>
      <c r="C11" s="748" t="s">
        <v>1385</v>
      </c>
      <c r="D11" s="748" t="s">
        <v>1386</v>
      </c>
      <c r="E11" s="748" t="s">
        <v>1387</v>
      </c>
      <c r="F11" s="752"/>
      <c r="G11" s="752"/>
      <c r="H11" s="766">
        <v>0</v>
      </c>
      <c r="I11" s="752">
        <v>1</v>
      </c>
      <c r="J11" s="752">
        <v>69.549999999999983</v>
      </c>
      <c r="K11" s="766">
        <v>1</v>
      </c>
      <c r="L11" s="752">
        <v>1</v>
      </c>
      <c r="M11" s="753">
        <v>69.549999999999983</v>
      </c>
    </row>
    <row r="12" spans="1:13" ht="14.4" customHeight="1" x14ac:dyDescent="0.3">
      <c r="A12" s="747" t="s">
        <v>565</v>
      </c>
      <c r="B12" s="748" t="s">
        <v>1388</v>
      </c>
      <c r="C12" s="748" t="s">
        <v>1389</v>
      </c>
      <c r="D12" s="748" t="s">
        <v>768</v>
      </c>
      <c r="E12" s="748" t="s">
        <v>769</v>
      </c>
      <c r="F12" s="752"/>
      <c r="G12" s="752"/>
      <c r="H12" s="766">
        <v>0</v>
      </c>
      <c r="I12" s="752">
        <v>1</v>
      </c>
      <c r="J12" s="752">
        <v>499.14</v>
      </c>
      <c r="K12" s="766">
        <v>1</v>
      </c>
      <c r="L12" s="752">
        <v>1</v>
      </c>
      <c r="M12" s="753">
        <v>499.14</v>
      </c>
    </row>
    <row r="13" spans="1:13" ht="14.4" customHeight="1" x14ac:dyDescent="0.3">
      <c r="A13" s="747" t="s">
        <v>565</v>
      </c>
      <c r="B13" s="748" t="s">
        <v>1390</v>
      </c>
      <c r="C13" s="748" t="s">
        <v>1391</v>
      </c>
      <c r="D13" s="748" t="s">
        <v>1392</v>
      </c>
      <c r="E13" s="748" t="s">
        <v>1393</v>
      </c>
      <c r="F13" s="752"/>
      <c r="G13" s="752"/>
      <c r="H13" s="766">
        <v>0</v>
      </c>
      <c r="I13" s="752">
        <v>3</v>
      </c>
      <c r="J13" s="752">
        <v>235.54</v>
      </c>
      <c r="K13" s="766">
        <v>1</v>
      </c>
      <c r="L13" s="752">
        <v>3</v>
      </c>
      <c r="M13" s="753">
        <v>235.54</v>
      </c>
    </row>
    <row r="14" spans="1:13" ht="14.4" customHeight="1" x14ac:dyDescent="0.3">
      <c r="A14" s="747" t="s">
        <v>565</v>
      </c>
      <c r="B14" s="748" t="s">
        <v>1394</v>
      </c>
      <c r="C14" s="748" t="s">
        <v>1395</v>
      </c>
      <c r="D14" s="748" t="s">
        <v>733</v>
      </c>
      <c r="E14" s="748" t="s">
        <v>1396</v>
      </c>
      <c r="F14" s="752"/>
      <c r="G14" s="752"/>
      <c r="H14" s="766">
        <v>0</v>
      </c>
      <c r="I14" s="752">
        <v>1</v>
      </c>
      <c r="J14" s="752">
        <v>31.650000000000006</v>
      </c>
      <c r="K14" s="766">
        <v>1</v>
      </c>
      <c r="L14" s="752">
        <v>1</v>
      </c>
      <c r="M14" s="753">
        <v>31.650000000000006</v>
      </c>
    </row>
    <row r="15" spans="1:13" ht="14.4" customHeight="1" x14ac:dyDescent="0.3">
      <c r="A15" s="747" t="s">
        <v>565</v>
      </c>
      <c r="B15" s="748" t="s">
        <v>1397</v>
      </c>
      <c r="C15" s="748" t="s">
        <v>1398</v>
      </c>
      <c r="D15" s="748" t="s">
        <v>749</v>
      </c>
      <c r="E15" s="748" t="s">
        <v>1399</v>
      </c>
      <c r="F15" s="752"/>
      <c r="G15" s="752"/>
      <c r="H15" s="766">
        <v>0</v>
      </c>
      <c r="I15" s="752">
        <v>2</v>
      </c>
      <c r="J15" s="752">
        <v>85.110000000000042</v>
      </c>
      <c r="K15" s="766">
        <v>1</v>
      </c>
      <c r="L15" s="752">
        <v>2</v>
      </c>
      <c r="M15" s="753">
        <v>85.110000000000042</v>
      </c>
    </row>
    <row r="16" spans="1:13" ht="14.4" customHeight="1" x14ac:dyDescent="0.3">
      <c r="A16" s="747" t="s">
        <v>565</v>
      </c>
      <c r="B16" s="748" t="s">
        <v>1400</v>
      </c>
      <c r="C16" s="748" t="s">
        <v>1401</v>
      </c>
      <c r="D16" s="748" t="s">
        <v>1402</v>
      </c>
      <c r="E16" s="748" t="s">
        <v>1403</v>
      </c>
      <c r="F16" s="752"/>
      <c r="G16" s="752"/>
      <c r="H16" s="766">
        <v>0</v>
      </c>
      <c r="I16" s="752">
        <v>1</v>
      </c>
      <c r="J16" s="752">
        <v>72.330000000000027</v>
      </c>
      <c r="K16" s="766">
        <v>1</v>
      </c>
      <c r="L16" s="752">
        <v>1</v>
      </c>
      <c r="M16" s="753">
        <v>72.330000000000027</v>
      </c>
    </row>
    <row r="17" spans="1:13" ht="14.4" customHeight="1" x14ac:dyDescent="0.3">
      <c r="A17" s="747" t="s">
        <v>565</v>
      </c>
      <c r="B17" s="748" t="s">
        <v>1404</v>
      </c>
      <c r="C17" s="748" t="s">
        <v>1405</v>
      </c>
      <c r="D17" s="748" t="s">
        <v>1077</v>
      </c>
      <c r="E17" s="748" t="s">
        <v>1406</v>
      </c>
      <c r="F17" s="752"/>
      <c r="G17" s="752"/>
      <c r="H17" s="766">
        <v>0</v>
      </c>
      <c r="I17" s="752">
        <v>1</v>
      </c>
      <c r="J17" s="752">
        <v>26.379999999999992</v>
      </c>
      <c r="K17" s="766">
        <v>1</v>
      </c>
      <c r="L17" s="752">
        <v>1</v>
      </c>
      <c r="M17" s="753">
        <v>26.379999999999992</v>
      </c>
    </row>
    <row r="18" spans="1:13" ht="14.4" customHeight="1" x14ac:dyDescent="0.3">
      <c r="A18" s="747" t="s">
        <v>565</v>
      </c>
      <c r="B18" s="748" t="s">
        <v>1404</v>
      </c>
      <c r="C18" s="748" t="s">
        <v>1407</v>
      </c>
      <c r="D18" s="748" t="s">
        <v>1408</v>
      </c>
      <c r="E18" s="748" t="s">
        <v>1193</v>
      </c>
      <c r="F18" s="752">
        <v>1</v>
      </c>
      <c r="G18" s="752">
        <v>35.399999999999991</v>
      </c>
      <c r="H18" s="766">
        <v>1</v>
      </c>
      <c r="I18" s="752"/>
      <c r="J18" s="752"/>
      <c r="K18" s="766">
        <v>0</v>
      </c>
      <c r="L18" s="752">
        <v>1</v>
      </c>
      <c r="M18" s="753">
        <v>35.399999999999991</v>
      </c>
    </row>
    <row r="19" spans="1:13" ht="14.4" customHeight="1" x14ac:dyDescent="0.3">
      <c r="A19" s="747" t="s">
        <v>565</v>
      </c>
      <c r="B19" s="748" t="s">
        <v>1409</v>
      </c>
      <c r="C19" s="748" t="s">
        <v>1410</v>
      </c>
      <c r="D19" s="748" t="s">
        <v>1411</v>
      </c>
      <c r="E19" s="748" t="s">
        <v>1412</v>
      </c>
      <c r="F19" s="752"/>
      <c r="G19" s="752"/>
      <c r="H19" s="766">
        <v>0</v>
      </c>
      <c r="I19" s="752">
        <v>3</v>
      </c>
      <c r="J19" s="752">
        <v>25.99</v>
      </c>
      <c r="K19" s="766">
        <v>1</v>
      </c>
      <c r="L19" s="752">
        <v>3</v>
      </c>
      <c r="M19" s="753">
        <v>25.99</v>
      </c>
    </row>
    <row r="20" spans="1:13" ht="14.4" customHeight="1" x14ac:dyDescent="0.3">
      <c r="A20" s="747" t="s">
        <v>565</v>
      </c>
      <c r="B20" s="748" t="s">
        <v>1409</v>
      </c>
      <c r="C20" s="748" t="s">
        <v>1413</v>
      </c>
      <c r="D20" s="748" t="s">
        <v>1411</v>
      </c>
      <c r="E20" s="748" t="s">
        <v>1414</v>
      </c>
      <c r="F20" s="752"/>
      <c r="G20" s="752"/>
      <c r="H20" s="766">
        <v>0</v>
      </c>
      <c r="I20" s="752">
        <v>1</v>
      </c>
      <c r="J20" s="752">
        <v>15.000000000000004</v>
      </c>
      <c r="K20" s="766">
        <v>1</v>
      </c>
      <c r="L20" s="752">
        <v>1</v>
      </c>
      <c r="M20" s="753">
        <v>15.000000000000004</v>
      </c>
    </row>
    <row r="21" spans="1:13" ht="14.4" customHeight="1" x14ac:dyDescent="0.3">
      <c r="A21" s="747" t="s">
        <v>565</v>
      </c>
      <c r="B21" s="748" t="s">
        <v>1415</v>
      </c>
      <c r="C21" s="748" t="s">
        <v>1416</v>
      </c>
      <c r="D21" s="748" t="s">
        <v>1417</v>
      </c>
      <c r="E21" s="748" t="s">
        <v>793</v>
      </c>
      <c r="F21" s="752"/>
      <c r="G21" s="752"/>
      <c r="H21" s="766">
        <v>0</v>
      </c>
      <c r="I21" s="752">
        <v>1</v>
      </c>
      <c r="J21" s="752">
        <v>33.139999999999993</v>
      </c>
      <c r="K21" s="766">
        <v>1</v>
      </c>
      <c r="L21" s="752">
        <v>1</v>
      </c>
      <c r="M21" s="753">
        <v>33.139999999999993</v>
      </c>
    </row>
    <row r="22" spans="1:13" ht="14.4" customHeight="1" x14ac:dyDescent="0.3">
      <c r="A22" s="747" t="s">
        <v>565</v>
      </c>
      <c r="B22" s="748" t="s">
        <v>1418</v>
      </c>
      <c r="C22" s="748" t="s">
        <v>1419</v>
      </c>
      <c r="D22" s="748" t="s">
        <v>1420</v>
      </c>
      <c r="E22" s="748" t="s">
        <v>1421</v>
      </c>
      <c r="F22" s="752"/>
      <c r="G22" s="752"/>
      <c r="H22" s="766">
        <v>0</v>
      </c>
      <c r="I22" s="752">
        <v>1</v>
      </c>
      <c r="J22" s="752">
        <v>162.82999999999987</v>
      </c>
      <c r="K22" s="766">
        <v>1</v>
      </c>
      <c r="L22" s="752">
        <v>1</v>
      </c>
      <c r="M22" s="753">
        <v>162.82999999999987</v>
      </c>
    </row>
    <row r="23" spans="1:13" ht="14.4" customHeight="1" x14ac:dyDescent="0.3">
      <c r="A23" s="747" t="s">
        <v>565</v>
      </c>
      <c r="B23" s="748" t="s">
        <v>1422</v>
      </c>
      <c r="C23" s="748" t="s">
        <v>1423</v>
      </c>
      <c r="D23" s="748" t="s">
        <v>838</v>
      </c>
      <c r="E23" s="748" t="s">
        <v>1406</v>
      </c>
      <c r="F23" s="752"/>
      <c r="G23" s="752"/>
      <c r="H23" s="766">
        <v>0</v>
      </c>
      <c r="I23" s="752">
        <v>3</v>
      </c>
      <c r="J23" s="752">
        <v>258.25000000000011</v>
      </c>
      <c r="K23" s="766">
        <v>1</v>
      </c>
      <c r="L23" s="752">
        <v>3</v>
      </c>
      <c r="M23" s="753">
        <v>258.25000000000011</v>
      </c>
    </row>
    <row r="24" spans="1:13" ht="14.4" customHeight="1" x14ac:dyDescent="0.3">
      <c r="A24" s="747" t="s">
        <v>565</v>
      </c>
      <c r="B24" s="748" t="s">
        <v>1424</v>
      </c>
      <c r="C24" s="748" t="s">
        <v>1425</v>
      </c>
      <c r="D24" s="748" t="s">
        <v>1426</v>
      </c>
      <c r="E24" s="748" t="s">
        <v>1427</v>
      </c>
      <c r="F24" s="752"/>
      <c r="G24" s="752"/>
      <c r="H24" s="766">
        <v>0</v>
      </c>
      <c r="I24" s="752">
        <v>1</v>
      </c>
      <c r="J24" s="752">
        <v>11.84</v>
      </c>
      <c r="K24" s="766">
        <v>1</v>
      </c>
      <c r="L24" s="752">
        <v>1</v>
      </c>
      <c r="M24" s="753">
        <v>11.84</v>
      </c>
    </row>
    <row r="25" spans="1:13" ht="14.4" customHeight="1" x14ac:dyDescent="0.3">
      <c r="A25" s="747" t="s">
        <v>565</v>
      </c>
      <c r="B25" s="748" t="s">
        <v>1428</v>
      </c>
      <c r="C25" s="748" t="s">
        <v>1429</v>
      </c>
      <c r="D25" s="748" t="s">
        <v>1430</v>
      </c>
      <c r="E25" s="748" t="s">
        <v>1431</v>
      </c>
      <c r="F25" s="752"/>
      <c r="G25" s="752"/>
      <c r="H25" s="766">
        <v>0</v>
      </c>
      <c r="I25" s="752">
        <v>1</v>
      </c>
      <c r="J25" s="752">
        <v>53.31</v>
      </c>
      <c r="K25" s="766">
        <v>1</v>
      </c>
      <c r="L25" s="752">
        <v>1</v>
      </c>
      <c r="M25" s="753">
        <v>53.31</v>
      </c>
    </row>
    <row r="26" spans="1:13" ht="14.4" customHeight="1" x14ac:dyDescent="0.3">
      <c r="A26" s="747" t="s">
        <v>565</v>
      </c>
      <c r="B26" s="748" t="s">
        <v>1432</v>
      </c>
      <c r="C26" s="748" t="s">
        <v>1433</v>
      </c>
      <c r="D26" s="748" t="s">
        <v>1434</v>
      </c>
      <c r="E26" s="748" t="s">
        <v>1435</v>
      </c>
      <c r="F26" s="752"/>
      <c r="G26" s="752"/>
      <c r="H26" s="766">
        <v>0</v>
      </c>
      <c r="I26" s="752">
        <v>1</v>
      </c>
      <c r="J26" s="752">
        <v>140.72</v>
      </c>
      <c r="K26" s="766">
        <v>1</v>
      </c>
      <c r="L26" s="752">
        <v>1</v>
      </c>
      <c r="M26" s="753">
        <v>140.72</v>
      </c>
    </row>
    <row r="27" spans="1:13" ht="14.4" customHeight="1" x14ac:dyDescent="0.3">
      <c r="A27" s="747" t="s">
        <v>565</v>
      </c>
      <c r="B27" s="748" t="s">
        <v>1432</v>
      </c>
      <c r="C27" s="748" t="s">
        <v>1436</v>
      </c>
      <c r="D27" s="748" t="s">
        <v>1434</v>
      </c>
      <c r="E27" s="748" t="s">
        <v>1437</v>
      </c>
      <c r="F27" s="752"/>
      <c r="G27" s="752"/>
      <c r="H27" s="766">
        <v>0</v>
      </c>
      <c r="I27" s="752">
        <v>1</v>
      </c>
      <c r="J27" s="752">
        <v>168.44</v>
      </c>
      <c r="K27" s="766">
        <v>1</v>
      </c>
      <c r="L27" s="752">
        <v>1</v>
      </c>
      <c r="M27" s="753">
        <v>168.44</v>
      </c>
    </row>
    <row r="28" spans="1:13" ht="14.4" customHeight="1" x14ac:dyDescent="0.3">
      <c r="A28" s="747" t="s">
        <v>565</v>
      </c>
      <c r="B28" s="748" t="s">
        <v>1432</v>
      </c>
      <c r="C28" s="748" t="s">
        <v>1438</v>
      </c>
      <c r="D28" s="748" t="s">
        <v>1434</v>
      </c>
      <c r="E28" s="748" t="s">
        <v>1439</v>
      </c>
      <c r="F28" s="752"/>
      <c r="G28" s="752"/>
      <c r="H28" s="766">
        <v>0</v>
      </c>
      <c r="I28" s="752">
        <v>1</v>
      </c>
      <c r="J28" s="752">
        <v>195.81</v>
      </c>
      <c r="K28" s="766">
        <v>1</v>
      </c>
      <c r="L28" s="752">
        <v>1</v>
      </c>
      <c r="M28" s="753">
        <v>195.81</v>
      </c>
    </row>
    <row r="29" spans="1:13" ht="14.4" customHeight="1" x14ac:dyDescent="0.3">
      <c r="A29" s="747" t="s">
        <v>565</v>
      </c>
      <c r="B29" s="748" t="s">
        <v>1440</v>
      </c>
      <c r="C29" s="748" t="s">
        <v>1441</v>
      </c>
      <c r="D29" s="748" t="s">
        <v>798</v>
      </c>
      <c r="E29" s="748" t="s">
        <v>1442</v>
      </c>
      <c r="F29" s="752"/>
      <c r="G29" s="752"/>
      <c r="H29" s="766">
        <v>0</v>
      </c>
      <c r="I29" s="752">
        <v>1</v>
      </c>
      <c r="J29" s="752">
        <v>19.009999999999998</v>
      </c>
      <c r="K29" s="766">
        <v>1</v>
      </c>
      <c r="L29" s="752">
        <v>1</v>
      </c>
      <c r="M29" s="753">
        <v>19.009999999999998</v>
      </c>
    </row>
    <row r="30" spans="1:13" ht="14.4" customHeight="1" x14ac:dyDescent="0.3">
      <c r="A30" s="747" t="s">
        <v>565</v>
      </c>
      <c r="B30" s="748" t="s">
        <v>1443</v>
      </c>
      <c r="C30" s="748" t="s">
        <v>1444</v>
      </c>
      <c r="D30" s="748" t="s">
        <v>1445</v>
      </c>
      <c r="E30" s="748" t="s">
        <v>1446</v>
      </c>
      <c r="F30" s="752"/>
      <c r="G30" s="752"/>
      <c r="H30" s="766">
        <v>0</v>
      </c>
      <c r="I30" s="752">
        <v>1</v>
      </c>
      <c r="J30" s="752">
        <v>77.860000000000014</v>
      </c>
      <c r="K30" s="766">
        <v>1</v>
      </c>
      <c r="L30" s="752">
        <v>1</v>
      </c>
      <c r="M30" s="753">
        <v>77.860000000000014</v>
      </c>
    </row>
    <row r="31" spans="1:13" ht="14.4" customHeight="1" x14ac:dyDescent="0.3">
      <c r="A31" s="747" t="s">
        <v>565</v>
      </c>
      <c r="B31" s="748" t="s">
        <v>1447</v>
      </c>
      <c r="C31" s="748" t="s">
        <v>1448</v>
      </c>
      <c r="D31" s="748" t="s">
        <v>1449</v>
      </c>
      <c r="E31" s="748" t="s">
        <v>1450</v>
      </c>
      <c r="F31" s="752"/>
      <c r="G31" s="752"/>
      <c r="H31" s="766">
        <v>0</v>
      </c>
      <c r="I31" s="752">
        <v>1</v>
      </c>
      <c r="J31" s="752">
        <v>77.22</v>
      </c>
      <c r="K31" s="766">
        <v>1</v>
      </c>
      <c r="L31" s="752">
        <v>1</v>
      </c>
      <c r="M31" s="753">
        <v>77.22</v>
      </c>
    </row>
    <row r="32" spans="1:13" ht="14.4" customHeight="1" x14ac:dyDescent="0.3">
      <c r="A32" s="747" t="s">
        <v>565</v>
      </c>
      <c r="B32" s="748" t="s">
        <v>1451</v>
      </c>
      <c r="C32" s="748" t="s">
        <v>1452</v>
      </c>
      <c r="D32" s="748" t="s">
        <v>912</v>
      </c>
      <c r="E32" s="748" t="s">
        <v>913</v>
      </c>
      <c r="F32" s="752"/>
      <c r="G32" s="752"/>
      <c r="H32" s="766">
        <v>0</v>
      </c>
      <c r="I32" s="752">
        <v>1</v>
      </c>
      <c r="J32" s="752">
        <v>106.72000000000003</v>
      </c>
      <c r="K32" s="766">
        <v>1</v>
      </c>
      <c r="L32" s="752">
        <v>1</v>
      </c>
      <c r="M32" s="753">
        <v>106.72000000000003</v>
      </c>
    </row>
    <row r="33" spans="1:13" ht="14.4" customHeight="1" x14ac:dyDescent="0.3">
      <c r="A33" s="747" t="s">
        <v>565</v>
      </c>
      <c r="B33" s="748" t="s">
        <v>1451</v>
      </c>
      <c r="C33" s="748" t="s">
        <v>1453</v>
      </c>
      <c r="D33" s="748" t="s">
        <v>912</v>
      </c>
      <c r="E33" s="748" t="s">
        <v>1454</v>
      </c>
      <c r="F33" s="752"/>
      <c r="G33" s="752"/>
      <c r="H33" s="766">
        <v>0</v>
      </c>
      <c r="I33" s="752">
        <v>2</v>
      </c>
      <c r="J33" s="752">
        <v>69.38000000000001</v>
      </c>
      <c r="K33" s="766">
        <v>1</v>
      </c>
      <c r="L33" s="752">
        <v>2</v>
      </c>
      <c r="M33" s="753">
        <v>69.38000000000001</v>
      </c>
    </row>
    <row r="34" spans="1:13" ht="14.4" customHeight="1" x14ac:dyDescent="0.3">
      <c r="A34" s="747" t="s">
        <v>565</v>
      </c>
      <c r="B34" s="748" t="s">
        <v>1451</v>
      </c>
      <c r="C34" s="748" t="s">
        <v>1455</v>
      </c>
      <c r="D34" s="748" t="s">
        <v>912</v>
      </c>
      <c r="E34" s="748" t="s">
        <v>1456</v>
      </c>
      <c r="F34" s="752"/>
      <c r="G34" s="752"/>
      <c r="H34" s="766">
        <v>0</v>
      </c>
      <c r="I34" s="752">
        <v>1</v>
      </c>
      <c r="J34" s="752">
        <v>68.7</v>
      </c>
      <c r="K34" s="766">
        <v>1</v>
      </c>
      <c r="L34" s="752">
        <v>1</v>
      </c>
      <c r="M34" s="753">
        <v>68.7</v>
      </c>
    </row>
    <row r="35" spans="1:13" ht="14.4" customHeight="1" x14ac:dyDescent="0.3">
      <c r="A35" s="747" t="s">
        <v>565</v>
      </c>
      <c r="B35" s="748" t="s">
        <v>1457</v>
      </c>
      <c r="C35" s="748" t="s">
        <v>1458</v>
      </c>
      <c r="D35" s="748" t="s">
        <v>1459</v>
      </c>
      <c r="E35" s="748" t="s">
        <v>1078</v>
      </c>
      <c r="F35" s="752"/>
      <c r="G35" s="752"/>
      <c r="H35" s="766">
        <v>0</v>
      </c>
      <c r="I35" s="752">
        <v>2</v>
      </c>
      <c r="J35" s="752">
        <v>138.07000000000002</v>
      </c>
      <c r="K35" s="766">
        <v>1</v>
      </c>
      <c r="L35" s="752">
        <v>2</v>
      </c>
      <c r="M35" s="753">
        <v>138.07000000000002</v>
      </c>
    </row>
    <row r="36" spans="1:13" ht="14.4" customHeight="1" x14ac:dyDescent="0.3">
      <c r="A36" s="747" t="s">
        <v>565</v>
      </c>
      <c r="B36" s="748" t="s">
        <v>1460</v>
      </c>
      <c r="C36" s="748" t="s">
        <v>1461</v>
      </c>
      <c r="D36" s="748" t="s">
        <v>796</v>
      </c>
      <c r="E36" s="748" t="s">
        <v>1462</v>
      </c>
      <c r="F36" s="752"/>
      <c r="G36" s="752"/>
      <c r="H36" s="766">
        <v>0</v>
      </c>
      <c r="I36" s="752">
        <v>1</v>
      </c>
      <c r="J36" s="752">
        <v>137.97999999999996</v>
      </c>
      <c r="K36" s="766">
        <v>1</v>
      </c>
      <c r="L36" s="752">
        <v>1</v>
      </c>
      <c r="M36" s="753">
        <v>137.97999999999996</v>
      </c>
    </row>
    <row r="37" spans="1:13" ht="14.4" customHeight="1" x14ac:dyDescent="0.3">
      <c r="A37" s="747" t="s">
        <v>565</v>
      </c>
      <c r="B37" s="748" t="s">
        <v>1463</v>
      </c>
      <c r="C37" s="748" t="s">
        <v>1464</v>
      </c>
      <c r="D37" s="748" t="s">
        <v>1465</v>
      </c>
      <c r="E37" s="748" t="s">
        <v>1466</v>
      </c>
      <c r="F37" s="752"/>
      <c r="G37" s="752"/>
      <c r="H37" s="766">
        <v>0</v>
      </c>
      <c r="I37" s="752">
        <v>1</v>
      </c>
      <c r="J37" s="752">
        <v>131.14000000000004</v>
      </c>
      <c r="K37" s="766">
        <v>1</v>
      </c>
      <c r="L37" s="752">
        <v>1</v>
      </c>
      <c r="M37" s="753">
        <v>131.14000000000004</v>
      </c>
    </row>
    <row r="38" spans="1:13" ht="14.4" customHeight="1" x14ac:dyDescent="0.3">
      <c r="A38" s="747" t="s">
        <v>565</v>
      </c>
      <c r="B38" s="748" t="s">
        <v>1463</v>
      </c>
      <c r="C38" s="748" t="s">
        <v>1467</v>
      </c>
      <c r="D38" s="748" t="s">
        <v>1465</v>
      </c>
      <c r="E38" s="748" t="s">
        <v>1468</v>
      </c>
      <c r="F38" s="752"/>
      <c r="G38" s="752"/>
      <c r="H38" s="766">
        <v>0</v>
      </c>
      <c r="I38" s="752">
        <v>1</v>
      </c>
      <c r="J38" s="752">
        <v>61.11999999999999</v>
      </c>
      <c r="K38" s="766">
        <v>1</v>
      </c>
      <c r="L38" s="752">
        <v>1</v>
      </c>
      <c r="M38" s="753">
        <v>61.11999999999999</v>
      </c>
    </row>
    <row r="39" spans="1:13" ht="14.4" customHeight="1" x14ac:dyDescent="0.3">
      <c r="A39" s="747" t="s">
        <v>565</v>
      </c>
      <c r="B39" s="748" t="s">
        <v>1469</v>
      </c>
      <c r="C39" s="748" t="s">
        <v>1470</v>
      </c>
      <c r="D39" s="748" t="s">
        <v>960</v>
      </c>
      <c r="E39" s="748" t="s">
        <v>1471</v>
      </c>
      <c r="F39" s="752"/>
      <c r="G39" s="752"/>
      <c r="H39" s="766">
        <v>0</v>
      </c>
      <c r="I39" s="752">
        <v>3</v>
      </c>
      <c r="J39" s="752">
        <v>500.9899999999999</v>
      </c>
      <c r="K39" s="766">
        <v>1</v>
      </c>
      <c r="L39" s="752">
        <v>3</v>
      </c>
      <c r="M39" s="753">
        <v>500.9899999999999</v>
      </c>
    </row>
    <row r="40" spans="1:13" ht="14.4" customHeight="1" x14ac:dyDescent="0.3">
      <c r="A40" s="747" t="s">
        <v>565</v>
      </c>
      <c r="B40" s="748" t="s">
        <v>1469</v>
      </c>
      <c r="C40" s="748" t="s">
        <v>1472</v>
      </c>
      <c r="D40" s="748" t="s">
        <v>1473</v>
      </c>
      <c r="E40" s="748" t="s">
        <v>1474</v>
      </c>
      <c r="F40" s="752"/>
      <c r="G40" s="752"/>
      <c r="H40" s="766">
        <v>0</v>
      </c>
      <c r="I40" s="752">
        <v>2</v>
      </c>
      <c r="J40" s="752">
        <v>222.64</v>
      </c>
      <c r="K40" s="766">
        <v>1</v>
      </c>
      <c r="L40" s="752">
        <v>2</v>
      </c>
      <c r="M40" s="753">
        <v>222.64</v>
      </c>
    </row>
    <row r="41" spans="1:13" ht="14.4" customHeight="1" x14ac:dyDescent="0.3">
      <c r="A41" s="747" t="s">
        <v>565</v>
      </c>
      <c r="B41" s="748" t="s">
        <v>1475</v>
      </c>
      <c r="C41" s="748" t="s">
        <v>1476</v>
      </c>
      <c r="D41" s="748" t="s">
        <v>1477</v>
      </c>
      <c r="E41" s="748" t="s">
        <v>1478</v>
      </c>
      <c r="F41" s="752"/>
      <c r="G41" s="752"/>
      <c r="H41" s="766">
        <v>0</v>
      </c>
      <c r="I41" s="752">
        <v>1</v>
      </c>
      <c r="J41" s="752">
        <v>204.16999999999996</v>
      </c>
      <c r="K41" s="766">
        <v>1</v>
      </c>
      <c r="L41" s="752">
        <v>1</v>
      </c>
      <c r="M41" s="753">
        <v>204.16999999999996</v>
      </c>
    </row>
    <row r="42" spans="1:13" ht="14.4" customHeight="1" x14ac:dyDescent="0.3">
      <c r="A42" s="747" t="s">
        <v>565</v>
      </c>
      <c r="B42" s="748" t="s">
        <v>1479</v>
      </c>
      <c r="C42" s="748" t="s">
        <v>1480</v>
      </c>
      <c r="D42" s="748" t="s">
        <v>617</v>
      </c>
      <c r="E42" s="748" t="s">
        <v>618</v>
      </c>
      <c r="F42" s="752"/>
      <c r="G42" s="752"/>
      <c r="H42" s="766">
        <v>0</v>
      </c>
      <c r="I42" s="752">
        <v>1</v>
      </c>
      <c r="J42" s="752">
        <v>30.220000000000006</v>
      </c>
      <c r="K42" s="766">
        <v>1</v>
      </c>
      <c r="L42" s="752">
        <v>1</v>
      </c>
      <c r="M42" s="753">
        <v>30.220000000000006</v>
      </c>
    </row>
    <row r="43" spans="1:13" ht="14.4" customHeight="1" x14ac:dyDescent="0.3">
      <c r="A43" s="747" t="s">
        <v>565</v>
      </c>
      <c r="B43" s="748" t="s">
        <v>1481</v>
      </c>
      <c r="C43" s="748" t="s">
        <v>1482</v>
      </c>
      <c r="D43" s="748" t="s">
        <v>1483</v>
      </c>
      <c r="E43" s="748" t="s">
        <v>1484</v>
      </c>
      <c r="F43" s="752"/>
      <c r="G43" s="752"/>
      <c r="H43" s="766">
        <v>0</v>
      </c>
      <c r="I43" s="752">
        <v>10</v>
      </c>
      <c r="J43" s="752">
        <v>334.69999999999993</v>
      </c>
      <c r="K43" s="766">
        <v>1</v>
      </c>
      <c r="L43" s="752">
        <v>10</v>
      </c>
      <c r="M43" s="753">
        <v>334.69999999999993</v>
      </c>
    </row>
    <row r="44" spans="1:13" ht="14.4" customHeight="1" x14ac:dyDescent="0.3">
      <c r="A44" s="747" t="s">
        <v>565</v>
      </c>
      <c r="B44" s="748" t="s">
        <v>1485</v>
      </c>
      <c r="C44" s="748" t="s">
        <v>1486</v>
      </c>
      <c r="D44" s="748" t="s">
        <v>1487</v>
      </c>
      <c r="E44" s="748" t="s">
        <v>1488</v>
      </c>
      <c r="F44" s="752"/>
      <c r="G44" s="752"/>
      <c r="H44" s="766">
        <v>0</v>
      </c>
      <c r="I44" s="752">
        <v>4</v>
      </c>
      <c r="J44" s="752">
        <v>953.06000000000017</v>
      </c>
      <c r="K44" s="766">
        <v>1</v>
      </c>
      <c r="L44" s="752">
        <v>4</v>
      </c>
      <c r="M44" s="753">
        <v>953.06000000000017</v>
      </c>
    </row>
    <row r="45" spans="1:13" ht="14.4" customHeight="1" x14ac:dyDescent="0.3">
      <c r="A45" s="747" t="s">
        <v>565</v>
      </c>
      <c r="B45" s="748" t="s">
        <v>1485</v>
      </c>
      <c r="C45" s="748" t="s">
        <v>1489</v>
      </c>
      <c r="D45" s="748" t="s">
        <v>1490</v>
      </c>
      <c r="E45" s="748" t="s">
        <v>1491</v>
      </c>
      <c r="F45" s="752"/>
      <c r="G45" s="752"/>
      <c r="H45" s="766">
        <v>0</v>
      </c>
      <c r="I45" s="752">
        <v>1</v>
      </c>
      <c r="J45" s="752">
        <v>125.39</v>
      </c>
      <c r="K45" s="766">
        <v>1</v>
      </c>
      <c r="L45" s="752">
        <v>1</v>
      </c>
      <c r="M45" s="753">
        <v>125.39</v>
      </c>
    </row>
    <row r="46" spans="1:13" ht="14.4" customHeight="1" x14ac:dyDescent="0.3">
      <c r="A46" s="747" t="s">
        <v>565</v>
      </c>
      <c r="B46" s="748" t="s">
        <v>1485</v>
      </c>
      <c r="C46" s="748" t="s">
        <v>1492</v>
      </c>
      <c r="D46" s="748" t="s">
        <v>1487</v>
      </c>
      <c r="E46" s="748" t="s">
        <v>1493</v>
      </c>
      <c r="F46" s="752"/>
      <c r="G46" s="752"/>
      <c r="H46" s="766">
        <v>0</v>
      </c>
      <c r="I46" s="752">
        <v>1</v>
      </c>
      <c r="J46" s="752">
        <v>58.25</v>
      </c>
      <c r="K46" s="766">
        <v>1</v>
      </c>
      <c r="L46" s="752">
        <v>1</v>
      </c>
      <c r="M46" s="753">
        <v>58.25</v>
      </c>
    </row>
    <row r="47" spans="1:13" ht="14.4" customHeight="1" x14ac:dyDescent="0.3">
      <c r="A47" s="747" t="s">
        <v>565</v>
      </c>
      <c r="B47" s="748" t="s">
        <v>1494</v>
      </c>
      <c r="C47" s="748" t="s">
        <v>1495</v>
      </c>
      <c r="D47" s="748" t="s">
        <v>1496</v>
      </c>
      <c r="E47" s="748" t="s">
        <v>1497</v>
      </c>
      <c r="F47" s="752"/>
      <c r="G47" s="752"/>
      <c r="H47" s="766">
        <v>0</v>
      </c>
      <c r="I47" s="752">
        <v>1</v>
      </c>
      <c r="J47" s="752">
        <v>174.61</v>
      </c>
      <c r="K47" s="766">
        <v>1</v>
      </c>
      <c r="L47" s="752">
        <v>1</v>
      </c>
      <c r="M47" s="753">
        <v>174.61</v>
      </c>
    </row>
    <row r="48" spans="1:13" ht="14.4" customHeight="1" x14ac:dyDescent="0.3">
      <c r="A48" s="747" t="s">
        <v>565</v>
      </c>
      <c r="B48" s="748" t="s">
        <v>1494</v>
      </c>
      <c r="C48" s="748" t="s">
        <v>1498</v>
      </c>
      <c r="D48" s="748" t="s">
        <v>1496</v>
      </c>
      <c r="E48" s="748" t="s">
        <v>1499</v>
      </c>
      <c r="F48" s="752"/>
      <c r="G48" s="752"/>
      <c r="H48" s="766">
        <v>0</v>
      </c>
      <c r="I48" s="752">
        <v>1</v>
      </c>
      <c r="J48" s="752">
        <v>65.44</v>
      </c>
      <c r="K48" s="766">
        <v>1</v>
      </c>
      <c r="L48" s="752">
        <v>1</v>
      </c>
      <c r="M48" s="753">
        <v>65.44</v>
      </c>
    </row>
    <row r="49" spans="1:13" ht="14.4" customHeight="1" x14ac:dyDescent="0.3">
      <c r="A49" s="747" t="s">
        <v>565</v>
      </c>
      <c r="B49" s="748" t="s">
        <v>1494</v>
      </c>
      <c r="C49" s="748" t="s">
        <v>1500</v>
      </c>
      <c r="D49" s="748" t="s">
        <v>1496</v>
      </c>
      <c r="E49" s="748" t="s">
        <v>1501</v>
      </c>
      <c r="F49" s="752"/>
      <c r="G49" s="752"/>
      <c r="H49" s="766">
        <v>0</v>
      </c>
      <c r="I49" s="752">
        <v>1</v>
      </c>
      <c r="J49" s="752">
        <v>105.7</v>
      </c>
      <c r="K49" s="766">
        <v>1</v>
      </c>
      <c r="L49" s="752">
        <v>1</v>
      </c>
      <c r="M49" s="753">
        <v>105.7</v>
      </c>
    </row>
    <row r="50" spans="1:13" ht="14.4" customHeight="1" x14ac:dyDescent="0.3">
      <c r="A50" s="747" t="s">
        <v>565</v>
      </c>
      <c r="B50" s="748" t="s">
        <v>1502</v>
      </c>
      <c r="C50" s="748" t="s">
        <v>1503</v>
      </c>
      <c r="D50" s="748" t="s">
        <v>1504</v>
      </c>
      <c r="E50" s="748" t="s">
        <v>1505</v>
      </c>
      <c r="F50" s="752"/>
      <c r="G50" s="752"/>
      <c r="H50" s="766">
        <v>0</v>
      </c>
      <c r="I50" s="752">
        <v>1</v>
      </c>
      <c r="J50" s="752">
        <v>945.63000000000022</v>
      </c>
      <c r="K50" s="766">
        <v>1</v>
      </c>
      <c r="L50" s="752">
        <v>1</v>
      </c>
      <c r="M50" s="753">
        <v>945.63000000000022</v>
      </c>
    </row>
    <row r="51" spans="1:13" ht="14.4" customHeight="1" x14ac:dyDescent="0.3">
      <c r="A51" s="747" t="s">
        <v>565</v>
      </c>
      <c r="B51" s="748" t="s">
        <v>1506</v>
      </c>
      <c r="C51" s="748" t="s">
        <v>1507</v>
      </c>
      <c r="D51" s="748" t="s">
        <v>835</v>
      </c>
      <c r="E51" s="748" t="s">
        <v>836</v>
      </c>
      <c r="F51" s="752"/>
      <c r="G51" s="752"/>
      <c r="H51" s="766">
        <v>0</v>
      </c>
      <c r="I51" s="752">
        <v>1</v>
      </c>
      <c r="J51" s="752">
        <v>2011.79</v>
      </c>
      <c r="K51" s="766">
        <v>1</v>
      </c>
      <c r="L51" s="752">
        <v>1</v>
      </c>
      <c r="M51" s="753">
        <v>2011.79</v>
      </c>
    </row>
    <row r="52" spans="1:13" ht="14.4" customHeight="1" x14ac:dyDescent="0.3">
      <c r="A52" s="747" t="s">
        <v>565</v>
      </c>
      <c r="B52" s="748" t="s">
        <v>1508</v>
      </c>
      <c r="C52" s="748" t="s">
        <v>1509</v>
      </c>
      <c r="D52" s="748" t="s">
        <v>1510</v>
      </c>
      <c r="E52" s="748" t="s">
        <v>1511</v>
      </c>
      <c r="F52" s="752"/>
      <c r="G52" s="752"/>
      <c r="H52" s="766">
        <v>0</v>
      </c>
      <c r="I52" s="752">
        <v>1</v>
      </c>
      <c r="J52" s="752">
        <v>1307.43</v>
      </c>
      <c r="K52" s="766">
        <v>1</v>
      </c>
      <c r="L52" s="752">
        <v>1</v>
      </c>
      <c r="M52" s="753">
        <v>1307.43</v>
      </c>
    </row>
    <row r="53" spans="1:13" ht="14.4" customHeight="1" x14ac:dyDescent="0.3">
      <c r="A53" s="747" t="s">
        <v>565</v>
      </c>
      <c r="B53" s="748" t="s">
        <v>1512</v>
      </c>
      <c r="C53" s="748" t="s">
        <v>1513</v>
      </c>
      <c r="D53" s="748" t="s">
        <v>1514</v>
      </c>
      <c r="E53" s="748" t="s">
        <v>1515</v>
      </c>
      <c r="F53" s="752"/>
      <c r="G53" s="752"/>
      <c r="H53" s="766">
        <v>0</v>
      </c>
      <c r="I53" s="752">
        <v>3</v>
      </c>
      <c r="J53" s="752">
        <v>1889.91</v>
      </c>
      <c r="K53" s="766">
        <v>1</v>
      </c>
      <c r="L53" s="752">
        <v>3</v>
      </c>
      <c r="M53" s="753">
        <v>1889.91</v>
      </c>
    </row>
    <row r="54" spans="1:13" ht="14.4" customHeight="1" x14ac:dyDescent="0.3">
      <c r="A54" s="747" t="s">
        <v>565</v>
      </c>
      <c r="B54" s="748" t="s">
        <v>1512</v>
      </c>
      <c r="C54" s="748" t="s">
        <v>1516</v>
      </c>
      <c r="D54" s="748" t="s">
        <v>1514</v>
      </c>
      <c r="E54" s="748" t="s">
        <v>1517</v>
      </c>
      <c r="F54" s="752"/>
      <c r="G54" s="752"/>
      <c r="H54" s="766">
        <v>0</v>
      </c>
      <c r="I54" s="752">
        <v>1</v>
      </c>
      <c r="J54" s="752">
        <v>1314.31</v>
      </c>
      <c r="K54" s="766">
        <v>1</v>
      </c>
      <c r="L54" s="752">
        <v>1</v>
      </c>
      <c r="M54" s="753">
        <v>1314.31</v>
      </c>
    </row>
    <row r="55" spans="1:13" ht="14.4" customHeight="1" x14ac:dyDescent="0.3">
      <c r="A55" s="747" t="s">
        <v>565</v>
      </c>
      <c r="B55" s="748" t="s">
        <v>1518</v>
      </c>
      <c r="C55" s="748" t="s">
        <v>1519</v>
      </c>
      <c r="D55" s="748" t="s">
        <v>1520</v>
      </c>
      <c r="E55" s="748" t="s">
        <v>1521</v>
      </c>
      <c r="F55" s="752"/>
      <c r="G55" s="752"/>
      <c r="H55" s="766">
        <v>0</v>
      </c>
      <c r="I55" s="752">
        <v>2</v>
      </c>
      <c r="J55" s="752">
        <v>376.54000000000008</v>
      </c>
      <c r="K55" s="766">
        <v>1</v>
      </c>
      <c r="L55" s="752">
        <v>2</v>
      </c>
      <c r="M55" s="753">
        <v>376.54000000000008</v>
      </c>
    </row>
    <row r="56" spans="1:13" ht="14.4" customHeight="1" x14ac:dyDescent="0.3">
      <c r="A56" s="747" t="s">
        <v>565</v>
      </c>
      <c r="B56" s="748" t="s">
        <v>1518</v>
      </c>
      <c r="C56" s="748" t="s">
        <v>1522</v>
      </c>
      <c r="D56" s="748" t="s">
        <v>1520</v>
      </c>
      <c r="E56" s="748" t="s">
        <v>1108</v>
      </c>
      <c r="F56" s="752"/>
      <c r="G56" s="752"/>
      <c r="H56" s="766">
        <v>0</v>
      </c>
      <c r="I56" s="752">
        <v>23</v>
      </c>
      <c r="J56" s="752">
        <v>8188.92</v>
      </c>
      <c r="K56" s="766">
        <v>1</v>
      </c>
      <c r="L56" s="752">
        <v>23</v>
      </c>
      <c r="M56" s="753">
        <v>8188.92</v>
      </c>
    </row>
    <row r="57" spans="1:13" ht="14.4" customHeight="1" x14ac:dyDescent="0.3">
      <c r="A57" s="747" t="s">
        <v>565</v>
      </c>
      <c r="B57" s="748" t="s">
        <v>1523</v>
      </c>
      <c r="C57" s="748" t="s">
        <v>1524</v>
      </c>
      <c r="D57" s="748" t="s">
        <v>1525</v>
      </c>
      <c r="E57" s="748" t="s">
        <v>1526</v>
      </c>
      <c r="F57" s="752"/>
      <c r="G57" s="752"/>
      <c r="H57" s="766">
        <v>0</v>
      </c>
      <c r="I57" s="752">
        <v>9</v>
      </c>
      <c r="J57" s="752">
        <v>424.71000000000004</v>
      </c>
      <c r="K57" s="766">
        <v>1</v>
      </c>
      <c r="L57" s="752">
        <v>9</v>
      </c>
      <c r="M57" s="753">
        <v>424.71000000000004</v>
      </c>
    </row>
    <row r="58" spans="1:13" ht="14.4" customHeight="1" x14ac:dyDescent="0.3">
      <c r="A58" s="747" t="s">
        <v>565</v>
      </c>
      <c r="B58" s="748" t="s">
        <v>1523</v>
      </c>
      <c r="C58" s="748" t="s">
        <v>1527</v>
      </c>
      <c r="D58" s="748" t="s">
        <v>1525</v>
      </c>
      <c r="E58" s="748" t="s">
        <v>1528</v>
      </c>
      <c r="F58" s="752"/>
      <c r="G58" s="752"/>
      <c r="H58" s="766">
        <v>0</v>
      </c>
      <c r="I58" s="752">
        <v>2</v>
      </c>
      <c r="J58" s="752">
        <v>709.00999999999988</v>
      </c>
      <c r="K58" s="766">
        <v>1</v>
      </c>
      <c r="L58" s="752">
        <v>2</v>
      </c>
      <c r="M58" s="753">
        <v>709.00999999999988</v>
      </c>
    </row>
    <row r="59" spans="1:13" ht="14.4" customHeight="1" x14ac:dyDescent="0.3">
      <c r="A59" s="747" t="s">
        <v>565</v>
      </c>
      <c r="B59" s="748" t="s">
        <v>1523</v>
      </c>
      <c r="C59" s="748" t="s">
        <v>1529</v>
      </c>
      <c r="D59" s="748" t="s">
        <v>1525</v>
      </c>
      <c r="E59" s="748" t="s">
        <v>1530</v>
      </c>
      <c r="F59" s="752"/>
      <c r="G59" s="752"/>
      <c r="H59" s="766">
        <v>0</v>
      </c>
      <c r="I59" s="752">
        <v>2</v>
      </c>
      <c r="J59" s="752">
        <v>1454.4999999999995</v>
      </c>
      <c r="K59" s="766">
        <v>1</v>
      </c>
      <c r="L59" s="752">
        <v>2</v>
      </c>
      <c r="M59" s="753">
        <v>1454.4999999999995</v>
      </c>
    </row>
    <row r="60" spans="1:13" ht="14.4" customHeight="1" x14ac:dyDescent="0.3">
      <c r="A60" s="747" t="s">
        <v>565</v>
      </c>
      <c r="B60" s="748" t="s">
        <v>1531</v>
      </c>
      <c r="C60" s="748" t="s">
        <v>1532</v>
      </c>
      <c r="D60" s="748" t="s">
        <v>1191</v>
      </c>
      <c r="E60" s="748" t="s">
        <v>1533</v>
      </c>
      <c r="F60" s="752"/>
      <c r="G60" s="752"/>
      <c r="H60" s="766">
        <v>0</v>
      </c>
      <c r="I60" s="752">
        <v>1</v>
      </c>
      <c r="J60" s="752">
        <v>62.03000000000003</v>
      </c>
      <c r="K60" s="766">
        <v>1</v>
      </c>
      <c r="L60" s="752">
        <v>1</v>
      </c>
      <c r="M60" s="753">
        <v>62.03000000000003</v>
      </c>
    </row>
    <row r="61" spans="1:13" ht="14.4" customHeight="1" x14ac:dyDescent="0.3">
      <c r="A61" s="747" t="s">
        <v>565</v>
      </c>
      <c r="B61" s="748" t="s">
        <v>1534</v>
      </c>
      <c r="C61" s="748" t="s">
        <v>1535</v>
      </c>
      <c r="D61" s="748" t="s">
        <v>1536</v>
      </c>
      <c r="E61" s="748" t="s">
        <v>1537</v>
      </c>
      <c r="F61" s="752">
        <v>1</v>
      </c>
      <c r="G61" s="752">
        <v>229.24000000000007</v>
      </c>
      <c r="H61" s="766">
        <v>1</v>
      </c>
      <c r="I61" s="752"/>
      <c r="J61" s="752"/>
      <c r="K61" s="766">
        <v>0</v>
      </c>
      <c r="L61" s="752">
        <v>1</v>
      </c>
      <c r="M61" s="753">
        <v>229.24000000000007</v>
      </c>
    </row>
    <row r="62" spans="1:13" ht="14.4" customHeight="1" x14ac:dyDescent="0.3">
      <c r="A62" s="747" t="s">
        <v>565</v>
      </c>
      <c r="B62" s="748" t="s">
        <v>1534</v>
      </c>
      <c r="C62" s="748" t="s">
        <v>1538</v>
      </c>
      <c r="D62" s="748" t="s">
        <v>1539</v>
      </c>
      <c r="E62" s="748" t="s">
        <v>1540</v>
      </c>
      <c r="F62" s="752"/>
      <c r="G62" s="752"/>
      <c r="H62" s="766">
        <v>0</v>
      </c>
      <c r="I62" s="752">
        <v>1</v>
      </c>
      <c r="J62" s="752">
        <v>251.78</v>
      </c>
      <c r="K62" s="766">
        <v>1</v>
      </c>
      <c r="L62" s="752">
        <v>1</v>
      </c>
      <c r="M62" s="753">
        <v>251.78</v>
      </c>
    </row>
    <row r="63" spans="1:13" ht="14.4" customHeight="1" x14ac:dyDescent="0.3">
      <c r="A63" s="747" t="s">
        <v>565</v>
      </c>
      <c r="B63" s="748" t="s">
        <v>1541</v>
      </c>
      <c r="C63" s="748" t="s">
        <v>1542</v>
      </c>
      <c r="D63" s="748" t="s">
        <v>1543</v>
      </c>
      <c r="E63" s="748" t="s">
        <v>1544</v>
      </c>
      <c r="F63" s="752"/>
      <c r="G63" s="752"/>
      <c r="H63" s="766">
        <v>0</v>
      </c>
      <c r="I63" s="752">
        <v>1</v>
      </c>
      <c r="J63" s="752">
        <v>135.6999999999999</v>
      </c>
      <c r="K63" s="766">
        <v>1</v>
      </c>
      <c r="L63" s="752">
        <v>1</v>
      </c>
      <c r="M63" s="753">
        <v>135.6999999999999</v>
      </c>
    </row>
    <row r="64" spans="1:13" ht="14.4" customHeight="1" x14ac:dyDescent="0.3">
      <c r="A64" s="747" t="s">
        <v>565</v>
      </c>
      <c r="B64" s="748" t="s">
        <v>1541</v>
      </c>
      <c r="C64" s="748" t="s">
        <v>1545</v>
      </c>
      <c r="D64" s="748" t="s">
        <v>1543</v>
      </c>
      <c r="E64" s="748" t="s">
        <v>1546</v>
      </c>
      <c r="F64" s="752"/>
      <c r="G64" s="752"/>
      <c r="H64" s="766">
        <v>0</v>
      </c>
      <c r="I64" s="752">
        <v>3</v>
      </c>
      <c r="J64" s="752">
        <v>764.68999999999983</v>
      </c>
      <c r="K64" s="766">
        <v>1</v>
      </c>
      <c r="L64" s="752">
        <v>3</v>
      </c>
      <c r="M64" s="753">
        <v>764.68999999999983</v>
      </c>
    </row>
    <row r="65" spans="1:13" ht="14.4" customHeight="1" x14ac:dyDescent="0.3">
      <c r="A65" s="747" t="s">
        <v>565</v>
      </c>
      <c r="B65" s="748" t="s">
        <v>1541</v>
      </c>
      <c r="C65" s="748" t="s">
        <v>1547</v>
      </c>
      <c r="D65" s="748" t="s">
        <v>1548</v>
      </c>
      <c r="E65" s="748" t="s">
        <v>1544</v>
      </c>
      <c r="F65" s="752">
        <v>3</v>
      </c>
      <c r="G65" s="752">
        <v>567.31000000000006</v>
      </c>
      <c r="H65" s="766">
        <v>1</v>
      </c>
      <c r="I65" s="752"/>
      <c r="J65" s="752"/>
      <c r="K65" s="766">
        <v>0</v>
      </c>
      <c r="L65" s="752">
        <v>3</v>
      </c>
      <c r="M65" s="753">
        <v>567.31000000000006</v>
      </c>
    </row>
    <row r="66" spans="1:13" ht="14.4" customHeight="1" x14ac:dyDescent="0.3">
      <c r="A66" s="747" t="s">
        <v>565</v>
      </c>
      <c r="B66" s="748" t="s">
        <v>1549</v>
      </c>
      <c r="C66" s="748" t="s">
        <v>1550</v>
      </c>
      <c r="D66" s="748" t="s">
        <v>1551</v>
      </c>
      <c r="E66" s="748" t="s">
        <v>636</v>
      </c>
      <c r="F66" s="752">
        <v>3</v>
      </c>
      <c r="G66" s="752">
        <v>3147.58</v>
      </c>
      <c r="H66" s="766">
        <v>1</v>
      </c>
      <c r="I66" s="752"/>
      <c r="J66" s="752"/>
      <c r="K66" s="766">
        <v>0</v>
      </c>
      <c r="L66" s="752">
        <v>3</v>
      </c>
      <c r="M66" s="753">
        <v>3147.58</v>
      </c>
    </row>
    <row r="67" spans="1:13" ht="14.4" customHeight="1" x14ac:dyDescent="0.3">
      <c r="A67" s="747" t="s">
        <v>565</v>
      </c>
      <c r="B67" s="748" t="s">
        <v>1549</v>
      </c>
      <c r="C67" s="748" t="s">
        <v>1552</v>
      </c>
      <c r="D67" s="748" t="s">
        <v>1553</v>
      </c>
      <c r="E67" s="748" t="s">
        <v>1554</v>
      </c>
      <c r="F67" s="752"/>
      <c r="G67" s="752"/>
      <c r="H67" s="766">
        <v>0</v>
      </c>
      <c r="I67" s="752">
        <v>2</v>
      </c>
      <c r="J67" s="752">
        <v>2105.08</v>
      </c>
      <c r="K67" s="766">
        <v>1</v>
      </c>
      <c r="L67" s="752">
        <v>2</v>
      </c>
      <c r="M67" s="753">
        <v>2105.08</v>
      </c>
    </row>
    <row r="68" spans="1:13" ht="14.4" customHeight="1" x14ac:dyDescent="0.3">
      <c r="A68" s="747" t="s">
        <v>565</v>
      </c>
      <c r="B68" s="748" t="s">
        <v>1555</v>
      </c>
      <c r="C68" s="748" t="s">
        <v>1556</v>
      </c>
      <c r="D68" s="748" t="s">
        <v>1557</v>
      </c>
      <c r="E68" s="748" t="s">
        <v>1558</v>
      </c>
      <c r="F68" s="752"/>
      <c r="G68" s="752"/>
      <c r="H68" s="766">
        <v>0</v>
      </c>
      <c r="I68" s="752">
        <v>2</v>
      </c>
      <c r="J68" s="752">
        <v>18.239999999999998</v>
      </c>
      <c r="K68" s="766">
        <v>1</v>
      </c>
      <c r="L68" s="752">
        <v>2</v>
      </c>
      <c r="M68" s="753">
        <v>18.239999999999998</v>
      </c>
    </row>
    <row r="69" spans="1:13" ht="14.4" customHeight="1" x14ac:dyDescent="0.3">
      <c r="A69" s="747" t="s">
        <v>565</v>
      </c>
      <c r="B69" s="748" t="s">
        <v>1559</v>
      </c>
      <c r="C69" s="748" t="s">
        <v>1560</v>
      </c>
      <c r="D69" s="748" t="s">
        <v>943</v>
      </c>
      <c r="E69" s="748" t="s">
        <v>1561</v>
      </c>
      <c r="F69" s="752"/>
      <c r="G69" s="752"/>
      <c r="H69" s="766">
        <v>0</v>
      </c>
      <c r="I69" s="752">
        <v>2</v>
      </c>
      <c r="J69" s="752">
        <v>90.980000000000018</v>
      </c>
      <c r="K69" s="766">
        <v>1</v>
      </c>
      <c r="L69" s="752">
        <v>2</v>
      </c>
      <c r="M69" s="753">
        <v>90.980000000000018</v>
      </c>
    </row>
    <row r="70" spans="1:13" ht="14.4" customHeight="1" x14ac:dyDescent="0.3">
      <c r="A70" s="747" t="s">
        <v>565</v>
      </c>
      <c r="B70" s="748" t="s">
        <v>1562</v>
      </c>
      <c r="C70" s="748" t="s">
        <v>1563</v>
      </c>
      <c r="D70" s="748" t="s">
        <v>671</v>
      </c>
      <c r="E70" s="748" t="s">
        <v>1078</v>
      </c>
      <c r="F70" s="752"/>
      <c r="G70" s="752"/>
      <c r="H70" s="766">
        <v>0</v>
      </c>
      <c r="I70" s="752">
        <v>2</v>
      </c>
      <c r="J70" s="752">
        <v>39.579999999999991</v>
      </c>
      <c r="K70" s="766">
        <v>1</v>
      </c>
      <c r="L70" s="752">
        <v>2</v>
      </c>
      <c r="M70" s="753">
        <v>39.579999999999991</v>
      </c>
    </row>
    <row r="71" spans="1:13" ht="14.4" customHeight="1" x14ac:dyDescent="0.3">
      <c r="A71" s="747" t="s">
        <v>565</v>
      </c>
      <c r="B71" s="748" t="s">
        <v>1562</v>
      </c>
      <c r="C71" s="748" t="s">
        <v>1564</v>
      </c>
      <c r="D71" s="748" t="s">
        <v>673</v>
      </c>
      <c r="E71" s="748" t="s">
        <v>1565</v>
      </c>
      <c r="F71" s="752"/>
      <c r="G71" s="752"/>
      <c r="H71" s="766">
        <v>0</v>
      </c>
      <c r="I71" s="752">
        <v>2</v>
      </c>
      <c r="J71" s="752">
        <v>54.20000000000001</v>
      </c>
      <c r="K71" s="766">
        <v>1</v>
      </c>
      <c r="L71" s="752">
        <v>2</v>
      </c>
      <c r="M71" s="753">
        <v>54.20000000000001</v>
      </c>
    </row>
    <row r="72" spans="1:13" ht="14.4" customHeight="1" x14ac:dyDescent="0.3">
      <c r="A72" s="747" t="s">
        <v>565</v>
      </c>
      <c r="B72" s="748" t="s">
        <v>1566</v>
      </c>
      <c r="C72" s="748" t="s">
        <v>1567</v>
      </c>
      <c r="D72" s="748" t="s">
        <v>631</v>
      </c>
      <c r="E72" s="748" t="s">
        <v>1565</v>
      </c>
      <c r="F72" s="752"/>
      <c r="G72" s="752"/>
      <c r="H72" s="766">
        <v>0</v>
      </c>
      <c r="I72" s="752">
        <v>2</v>
      </c>
      <c r="J72" s="752">
        <v>196.53000000000003</v>
      </c>
      <c r="K72" s="766">
        <v>1</v>
      </c>
      <c r="L72" s="752">
        <v>2</v>
      </c>
      <c r="M72" s="753">
        <v>196.53000000000003</v>
      </c>
    </row>
    <row r="73" spans="1:13" ht="14.4" customHeight="1" x14ac:dyDescent="0.3">
      <c r="A73" s="747" t="s">
        <v>565</v>
      </c>
      <c r="B73" s="748" t="s">
        <v>1568</v>
      </c>
      <c r="C73" s="748" t="s">
        <v>1569</v>
      </c>
      <c r="D73" s="748" t="s">
        <v>1570</v>
      </c>
      <c r="E73" s="748" t="s">
        <v>1571</v>
      </c>
      <c r="F73" s="752"/>
      <c r="G73" s="752"/>
      <c r="H73" s="766">
        <v>0</v>
      </c>
      <c r="I73" s="752">
        <v>3</v>
      </c>
      <c r="J73" s="752">
        <v>274.60000000000008</v>
      </c>
      <c r="K73" s="766">
        <v>1</v>
      </c>
      <c r="L73" s="752">
        <v>3</v>
      </c>
      <c r="M73" s="753">
        <v>274.60000000000008</v>
      </c>
    </row>
    <row r="74" spans="1:13" ht="14.4" customHeight="1" x14ac:dyDescent="0.3">
      <c r="A74" s="747" t="s">
        <v>565</v>
      </c>
      <c r="B74" s="748" t="s">
        <v>1572</v>
      </c>
      <c r="C74" s="748" t="s">
        <v>1573</v>
      </c>
      <c r="D74" s="748" t="s">
        <v>711</v>
      </c>
      <c r="E74" s="748" t="s">
        <v>1574</v>
      </c>
      <c r="F74" s="752"/>
      <c r="G74" s="752"/>
      <c r="H74" s="766">
        <v>0</v>
      </c>
      <c r="I74" s="752">
        <v>1</v>
      </c>
      <c r="J74" s="752">
        <v>50.3</v>
      </c>
      <c r="K74" s="766">
        <v>1</v>
      </c>
      <c r="L74" s="752">
        <v>1</v>
      </c>
      <c r="M74" s="753">
        <v>50.3</v>
      </c>
    </row>
    <row r="75" spans="1:13" ht="14.4" customHeight="1" x14ac:dyDescent="0.3">
      <c r="A75" s="747" t="s">
        <v>565</v>
      </c>
      <c r="B75" s="748" t="s">
        <v>1572</v>
      </c>
      <c r="C75" s="748" t="s">
        <v>1575</v>
      </c>
      <c r="D75" s="748" t="s">
        <v>711</v>
      </c>
      <c r="E75" s="748" t="s">
        <v>712</v>
      </c>
      <c r="F75" s="752"/>
      <c r="G75" s="752"/>
      <c r="H75" s="766">
        <v>0</v>
      </c>
      <c r="I75" s="752">
        <v>1</v>
      </c>
      <c r="J75" s="752">
        <v>100.60000000000002</v>
      </c>
      <c r="K75" s="766">
        <v>1</v>
      </c>
      <c r="L75" s="752">
        <v>1</v>
      </c>
      <c r="M75" s="753">
        <v>100.60000000000002</v>
      </c>
    </row>
    <row r="76" spans="1:13" ht="14.4" customHeight="1" x14ac:dyDescent="0.3">
      <c r="A76" s="747" t="s">
        <v>565</v>
      </c>
      <c r="B76" s="748" t="s">
        <v>1576</v>
      </c>
      <c r="C76" s="748" t="s">
        <v>1577</v>
      </c>
      <c r="D76" s="748" t="s">
        <v>1578</v>
      </c>
      <c r="E76" s="748" t="s">
        <v>1579</v>
      </c>
      <c r="F76" s="752">
        <v>3</v>
      </c>
      <c r="G76" s="752">
        <v>434.42999999999995</v>
      </c>
      <c r="H76" s="766">
        <v>1</v>
      </c>
      <c r="I76" s="752"/>
      <c r="J76" s="752"/>
      <c r="K76" s="766">
        <v>0</v>
      </c>
      <c r="L76" s="752">
        <v>3</v>
      </c>
      <c r="M76" s="753">
        <v>434.42999999999995</v>
      </c>
    </row>
    <row r="77" spans="1:13" ht="14.4" customHeight="1" x14ac:dyDescent="0.3">
      <c r="A77" s="747" t="s">
        <v>565</v>
      </c>
      <c r="B77" s="748" t="s">
        <v>1576</v>
      </c>
      <c r="C77" s="748" t="s">
        <v>1580</v>
      </c>
      <c r="D77" s="748" t="s">
        <v>1581</v>
      </c>
      <c r="E77" s="748" t="s">
        <v>1582</v>
      </c>
      <c r="F77" s="752"/>
      <c r="G77" s="752"/>
      <c r="H77" s="766">
        <v>0</v>
      </c>
      <c r="I77" s="752">
        <v>1</v>
      </c>
      <c r="J77" s="752">
        <v>199.38000000000005</v>
      </c>
      <c r="K77" s="766">
        <v>1</v>
      </c>
      <c r="L77" s="752">
        <v>1</v>
      </c>
      <c r="M77" s="753">
        <v>199.38000000000005</v>
      </c>
    </row>
    <row r="78" spans="1:13" ht="14.4" customHeight="1" x14ac:dyDescent="0.3">
      <c r="A78" s="747" t="s">
        <v>565</v>
      </c>
      <c r="B78" s="748" t="s">
        <v>1583</v>
      </c>
      <c r="C78" s="748" t="s">
        <v>1584</v>
      </c>
      <c r="D78" s="748" t="s">
        <v>1585</v>
      </c>
      <c r="E78" s="748" t="s">
        <v>1586</v>
      </c>
      <c r="F78" s="752"/>
      <c r="G78" s="752"/>
      <c r="H78" s="766">
        <v>0</v>
      </c>
      <c r="I78" s="752">
        <v>4</v>
      </c>
      <c r="J78" s="752">
        <v>283.08</v>
      </c>
      <c r="K78" s="766">
        <v>1</v>
      </c>
      <c r="L78" s="752">
        <v>4</v>
      </c>
      <c r="M78" s="753">
        <v>283.08</v>
      </c>
    </row>
    <row r="79" spans="1:13" ht="14.4" customHeight="1" x14ac:dyDescent="0.3">
      <c r="A79" s="747" t="s">
        <v>565</v>
      </c>
      <c r="B79" s="748" t="s">
        <v>1583</v>
      </c>
      <c r="C79" s="748" t="s">
        <v>1587</v>
      </c>
      <c r="D79" s="748" t="s">
        <v>1585</v>
      </c>
      <c r="E79" s="748" t="s">
        <v>1588</v>
      </c>
      <c r="F79" s="752"/>
      <c r="G79" s="752"/>
      <c r="H79" s="766">
        <v>0</v>
      </c>
      <c r="I79" s="752">
        <v>2</v>
      </c>
      <c r="J79" s="752">
        <v>262.10000000000002</v>
      </c>
      <c r="K79" s="766">
        <v>1</v>
      </c>
      <c r="L79" s="752">
        <v>2</v>
      </c>
      <c r="M79" s="753">
        <v>262.10000000000002</v>
      </c>
    </row>
    <row r="80" spans="1:13" ht="14.4" customHeight="1" x14ac:dyDescent="0.3">
      <c r="A80" s="747" t="s">
        <v>565</v>
      </c>
      <c r="B80" s="748" t="s">
        <v>1589</v>
      </c>
      <c r="C80" s="748" t="s">
        <v>1590</v>
      </c>
      <c r="D80" s="748" t="s">
        <v>1591</v>
      </c>
      <c r="E80" s="748" t="s">
        <v>700</v>
      </c>
      <c r="F80" s="752"/>
      <c r="G80" s="752"/>
      <c r="H80" s="766">
        <v>0</v>
      </c>
      <c r="I80" s="752">
        <v>1</v>
      </c>
      <c r="J80" s="752">
        <v>197.56000000000006</v>
      </c>
      <c r="K80" s="766">
        <v>1</v>
      </c>
      <c r="L80" s="752">
        <v>1</v>
      </c>
      <c r="M80" s="753">
        <v>197.56000000000006</v>
      </c>
    </row>
    <row r="81" spans="1:13" ht="14.4" customHeight="1" x14ac:dyDescent="0.3">
      <c r="A81" s="747" t="s">
        <v>565</v>
      </c>
      <c r="B81" s="748" t="s">
        <v>1589</v>
      </c>
      <c r="C81" s="748" t="s">
        <v>1592</v>
      </c>
      <c r="D81" s="748" t="s">
        <v>699</v>
      </c>
      <c r="E81" s="748" t="s">
        <v>700</v>
      </c>
      <c r="F81" s="752">
        <v>1</v>
      </c>
      <c r="G81" s="752">
        <v>197.58</v>
      </c>
      <c r="H81" s="766">
        <v>1</v>
      </c>
      <c r="I81" s="752"/>
      <c r="J81" s="752"/>
      <c r="K81" s="766">
        <v>0</v>
      </c>
      <c r="L81" s="752">
        <v>1</v>
      </c>
      <c r="M81" s="753">
        <v>197.58</v>
      </c>
    </row>
    <row r="82" spans="1:13" ht="14.4" customHeight="1" x14ac:dyDescent="0.3">
      <c r="A82" s="747" t="s">
        <v>565</v>
      </c>
      <c r="B82" s="748" t="s">
        <v>1589</v>
      </c>
      <c r="C82" s="748" t="s">
        <v>1593</v>
      </c>
      <c r="D82" s="748" t="s">
        <v>1591</v>
      </c>
      <c r="E82" s="748" t="s">
        <v>1108</v>
      </c>
      <c r="F82" s="752"/>
      <c r="G82" s="752"/>
      <c r="H82" s="766">
        <v>0</v>
      </c>
      <c r="I82" s="752">
        <v>1</v>
      </c>
      <c r="J82" s="752">
        <v>404.79000000000013</v>
      </c>
      <c r="K82" s="766">
        <v>1</v>
      </c>
      <c r="L82" s="752">
        <v>1</v>
      </c>
      <c r="M82" s="753">
        <v>404.79000000000013</v>
      </c>
    </row>
    <row r="83" spans="1:13" ht="14.4" customHeight="1" x14ac:dyDescent="0.3">
      <c r="A83" s="747" t="s">
        <v>565</v>
      </c>
      <c r="B83" s="748" t="s">
        <v>1589</v>
      </c>
      <c r="C83" s="748" t="s">
        <v>1594</v>
      </c>
      <c r="D83" s="748" t="s">
        <v>1595</v>
      </c>
      <c r="E83" s="748" t="s">
        <v>700</v>
      </c>
      <c r="F83" s="752">
        <v>1</v>
      </c>
      <c r="G83" s="752">
        <v>197.55999999999995</v>
      </c>
      <c r="H83" s="766">
        <v>1</v>
      </c>
      <c r="I83" s="752"/>
      <c r="J83" s="752"/>
      <c r="K83" s="766">
        <v>0</v>
      </c>
      <c r="L83" s="752">
        <v>1</v>
      </c>
      <c r="M83" s="753">
        <v>197.55999999999995</v>
      </c>
    </row>
    <row r="84" spans="1:13" ht="14.4" customHeight="1" x14ac:dyDescent="0.3">
      <c r="A84" s="747" t="s">
        <v>565</v>
      </c>
      <c r="B84" s="748" t="s">
        <v>1596</v>
      </c>
      <c r="C84" s="748" t="s">
        <v>1597</v>
      </c>
      <c r="D84" s="748" t="s">
        <v>1598</v>
      </c>
      <c r="E84" s="748" t="s">
        <v>1599</v>
      </c>
      <c r="F84" s="752"/>
      <c r="G84" s="752"/>
      <c r="H84" s="766">
        <v>0</v>
      </c>
      <c r="I84" s="752">
        <v>1</v>
      </c>
      <c r="J84" s="752">
        <v>104.14000000000003</v>
      </c>
      <c r="K84" s="766">
        <v>1</v>
      </c>
      <c r="L84" s="752">
        <v>1</v>
      </c>
      <c r="M84" s="753">
        <v>104.14000000000003</v>
      </c>
    </row>
    <row r="85" spans="1:13" ht="14.4" customHeight="1" x14ac:dyDescent="0.3">
      <c r="A85" s="747" t="s">
        <v>565</v>
      </c>
      <c r="B85" s="748" t="s">
        <v>1600</v>
      </c>
      <c r="C85" s="748" t="s">
        <v>1601</v>
      </c>
      <c r="D85" s="748" t="s">
        <v>939</v>
      </c>
      <c r="E85" s="748" t="s">
        <v>1078</v>
      </c>
      <c r="F85" s="752"/>
      <c r="G85" s="752"/>
      <c r="H85" s="766">
        <v>0</v>
      </c>
      <c r="I85" s="752">
        <v>1</v>
      </c>
      <c r="J85" s="752">
        <v>29.87</v>
      </c>
      <c r="K85" s="766">
        <v>1</v>
      </c>
      <c r="L85" s="752">
        <v>1</v>
      </c>
      <c r="M85" s="753">
        <v>29.87</v>
      </c>
    </row>
    <row r="86" spans="1:13" ht="14.4" customHeight="1" x14ac:dyDescent="0.3">
      <c r="A86" s="747" t="s">
        <v>565</v>
      </c>
      <c r="B86" s="748" t="s">
        <v>1602</v>
      </c>
      <c r="C86" s="748" t="s">
        <v>1603</v>
      </c>
      <c r="D86" s="748" t="s">
        <v>1604</v>
      </c>
      <c r="E86" s="748" t="s">
        <v>1605</v>
      </c>
      <c r="F86" s="752"/>
      <c r="G86" s="752"/>
      <c r="H86" s="766">
        <v>0</v>
      </c>
      <c r="I86" s="752">
        <v>1</v>
      </c>
      <c r="J86" s="752">
        <v>43.760000000000019</v>
      </c>
      <c r="K86" s="766">
        <v>1</v>
      </c>
      <c r="L86" s="752">
        <v>1</v>
      </c>
      <c r="M86" s="753">
        <v>43.760000000000019</v>
      </c>
    </row>
    <row r="87" spans="1:13" ht="14.4" customHeight="1" x14ac:dyDescent="0.3">
      <c r="A87" s="747" t="s">
        <v>565</v>
      </c>
      <c r="B87" s="748" t="s">
        <v>1606</v>
      </c>
      <c r="C87" s="748" t="s">
        <v>1607</v>
      </c>
      <c r="D87" s="748" t="s">
        <v>955</v>
      </c>
      <c r="E87" s="748" t="s">
        <v>956</v>
      </c>
      <c r="F87" s="752"/>
      <c r="G87" s="752"/>
      <c r="H87" s="766">
        <v>0</v>
      </c>
      <c r="I87" s="752">
        <v>1</v>
      </c>
      <c r="J87" s="752">
        <v>145.5</v>
      </c>
      <c r="K87" s="766">
        <v>1</v>
      </c>
      <c r="L87" s="752">
        <v>1</v>
      </c>
      <c r="M87" s="753">
        <v>145.5</v>
      </c>
    </row>
    <row r="88" spans="1:13" ht="14.4" customHeight="1" x14ac:dyDescent="0.3">
      <c r="A88" s="747" t="s">
        <v>570</v>
      </c>
      <c r="B88" s="748" t="s">
        <v>1608</v>
      </c>
      <c r="C88" s="748" t="s">
        <v>1609</v>
      </c>
      <c r="D88" s="748" t="s">
        <v>1009</v>
      </c>
      <c r="E88" s="748" t="s">
        <v>1610</v>
      </c>
      <c r="F88" s="752"/>
      <c r="G88" s="752"/>
      <c r="H88" s="766">
        <v>0</v>
      </c>
      <c r="I88" s="752">
        <v>1</v>
      </c>
      <c r="J88" s="752">
        <v>85.99</v>
      </c>
      <c r="K88" s="766">
        <v>1</v>
      </c>
      <c r="L88" s="752">
        <v>1</v>
      </c>
      <c r="M88" s="753">
        <v>85.99</v>
      </c>
    </row>
    <row r="89" spans="1:13" ht="14.4" customHeight="1" x14ac:dyDescent="0.3">
      <c r="A89" s="747" t="s">
        <v>570</v>
      </c>
      <c r="B89" s="748" t="s">
        <v>1400</v>
      </c>
      <c r="C89" s="748" t="s">
        <v>1611</v>
      </c>
      <c r="D89" s="748" t="s">
        <v>1612</v>
      </c>
      <c r="E89" s="748" t="s">
        <v>1613</v>
      </c>
      <c r="F89" s="752"/>
      <c r="G89" s="752"/>
      <c r="H89" s="766">
        <v>0</v>
      </c>
      <c r="I89" s="752">
        <v>1</v>
      </c>
      <c r="J89" s="752">
        <v>204.89</v>
      </c>
      <c r="K89" s="766">
        <v>1</v>
      </c>
      <c r="L89" s="752">
        <v>1</v>
      </c>
      <c r="M89" s="753">
        <v>204.89</v>
      </c>
    </row>
    <row r="90" spans="1:13" ht="14.4" customHeight="1" x14ac:dyDescent="0.3">
      <c r="A90" s="747" t="s">
        <v>570</v>
      </c>
      <c r="B90" s="748" t="s">
        <v>1614</v>
      </c>
      <c r="C90" s="748" t="s">
        <v>1615</v>
      </c>
      <c r="D90" s="748" t="s">
        <v>1616</v>
      </c>
      <c r="E90" s="748" t="s">
        <v>1617</v>
      </c>
      <c r="F90" s="752"/>
      <c r="G90" s="752"/>
      <c r="H90" s="766">
        <v>0</v>
      </c>
      <c r="I90" s="752">
        <v>1</v>
      </c>
      <c r="J90" s="752">
        <v>27.929999999999996</v>
      </c>
      <c r="K90" s="766">
        <v>1</v>
      </c>
      <c r="L90" s="752">
        <v>1</v>
      </c>
      <c r="M90" s="753">
        <v>27.929999999999996</v>
      </c>
    </row>
    <row r="91" spans="1:13" ht="14.4" customHeight="1" x14ac:dyDescent="0.3">
      <c r="A91" s="747" t="s">
        <v>570</v>
      </c>
      <c r="B91" s="748" t="s">
        <v>1404</v>
      </c>
      <c r="C91" s="748" t="s">
        <v>1618</v>
      </c>
      <c r="D91" s="748" t="s">
        <v>1077</v>
      </c>
      <c r="E91" s="748" t="s">
        <v>1619</v>
      </c>
      <c r="F91" s="752"/>
      <c r="G91" s="752"/>
      <c r="H91" s="766">
        <v>0</v>
      </c>
      <c r="I91" s="752">
        <v>1</v>
      </c>
      <c r="J91" s="752">
        <v>26.469999999999992</v>
      </c>
      <c r="K91" s="766">
        <v>1</v>
      </c>
      <c r="L91" s="752">
        <v>1</v>
      </c>
      <c r="M91" s="753">
        <v>26.469999999999992</v>
      </c>
    </row>
    <row r="92" spans="1:13" ht="14.4" customHeight="1" x14ac:dyDescent="0.3">
      <c r="A92" s="747" t="s">
        <v>570</v>
      </c>
      <c r="B92" s="748" t="s">
        <v>1404</v>
      </c>
      <c r="C92" s="748" t="s">
        <v>1405</v>
      </c>
      <c r="D92" s="748" t="s">
        <v>1077</v>
      </c>
      <c r="E92" s="748" t="s">
        <v>1406</v>
      </c>
      <c r="F92" s="752"/>
      <c r="G92" s="752"/>
      <c r="H92" s="766">
        <v>0</v>
      </c>
      <c r="I92" s="752">
        <v>1</v>
      </c>
      <c r="J92" s="752">
        <v>26.15</v>
      </c>
      <c r="K92" s="766">
        <v>1</v>
      </c>
      <c r="L92" s="752">
        <v>1</v>
      </c>
      <c r="M92" s="753">
        <v>26.15</v>
      </c>
    </row>
    <row r="93" spans="1:13" ht="14.4" customHeight="1" x14ac:dyDescent="0.3">
      <c r="A93" s="747" t="s">
        <v>570</v>
      </c>
      <c r="B93" s="748" t="s">
        <v>1424</v>
      </c>
      <c r="C93" s="748" t="s">
        <v>1620</v>
      </c>
      <c r="D93" s="748" t="s">
        <v>1426</v>
      </c>
      <c r="E93" s="748" t="s">
        <v>1412</v>
      </c>
      <c r="F93" s="752"/>
      <c r="G93" s="752"/>
      <c r="H93" s="766">
        <v>0</v>
      </c>
      <c r="I93" s="752">
        <v>1</v>
      </c>
      <c r="J93" s="752">
        <v>30.180000000000003</v>
      </c>
      <c r="K93" s="766">
        <v>1</v>
      </c>
      <c r="L93" s="752">
        <v>1</v>
      </c>
      <c r="M93" s="753">
        <v>30.180000000000003</v>
      </c>
    </row>
    <row r="94" spans="1:13" ht="14.4" customHeight="1" x14ac:dyDescent="0.3">
      <c r="A94" s="747" t="s">
        <v>570</v>
      </c>
      <c r="B94" s="748" t="s">
        <v>1428</v>
      </c>
      <c r="C94" s="748" t="s">
        <v>1621</v>
      </c>
      <c r="D94" s="748" t="s">
        <v>1622</v>
      </c>
      <c r="E94" s="748" t="s">
        <v>1623</v>
      </c>
      <c r="F94" s="752"/>
      <c r="G94" s="752"/>
      <c r="H94" s="766">
        <v>0</v>
      </c>
      <c r="I94" s="752">
        <v>1</v>
      </c>
      <c r="J94" s="752">
        <v>170.85</v>
      </c>
      <c r="K94" s="766">
        <v>1</v>
      </c>
      <c r="L94" s="752">
        <v>1</v>
      </c>
      <c r="M94" s="753">
        <v>170.85</v>
      </c>
    </row>
    <row r="95" spans="1:13" ht="14.4" customHeight="1" x14ac:dyDescent="0.3">
      <c r="A95" s="747" t="s">
        <v>570</v>
      </c>
      <c r="B95" s="748" t="s">
        <v>1624</v>
      </c>
      <c r="C95" s="748" t="s">
        <v>1625</v>
      </c>
      <c r="D95" s="748" t="s">
        <v>1626</v>
      </c>
      <c r="E95" s="748" t="s">
        <v>1627</v>
      </c>
      <c r="F95" s="752">
        <v>1</v>
      </c>
      <c r="G95" s="752">
        <v>87.82</v>
      </c>
      <c r="H95" s="766">
        <v>1</v>
      </c>
      <c r="I95" s="752"/>
      <c r="J95" s="752"/>
      <c r="K95" s="766">
        <v>0</v>
      </c>
      <c r="L95" s="752">
        <v>1</v>
      </c>
      <c r="M95" s="753">
        <v>87.82</v>
      </c>
    </row>
    <row r="96" spans="1:13" ht="14.4" customHeight="1" x14ac:dyDescent="0.3">
      <c r="A96" s="747" t="s">
        <v>570</v>
      </c>
      <c r="B96" s="748" t="s">
        <v>1432</v>
      </c>
      <c r="C96" s="748" t="s">
        <v>1628</v>
      </c>
      <c r="D96" s="748" t="s">
        <v>1434</v>
      </c>
      <c r="E96" s="748" t="s">
        <v>1629</v>
      </c>
      <c r="F96" s="752"/>
      <c r="G96" s="752"/>
      <c r="H96" s="766">
        <v>0</v>
      </c>
      <c r="I96" s="752">
        <v>1</v>
      </c>
      <c r="J96" s="752">
        <v>224.37</v>
      </c>
      <c r="K96" s="766">
        <v>1</v>
      </c>
      <c r="L96" s="752">
        <v>1</v>
      </c>
      <c r="M96" s="753">
        <v>224.37</v>
      </c>
    </row>
    <row r="97" spans="1:13" ht="14.4" customHeight="1" x14ac:dyDescent="0.3">
      <c r="A97" s="747" t="s">
        <v>570</v>
      </c>
      <c r="B97" s="748" t="s">
        <v>1451</v>
      </c>
      <c r="C97" s="748" t="s">
        <v>1453</v>
      </c>
      <c r="D97" s="748" t="s">
        <v>912</v>
      </c>
      <c r="E97" s="748" t="s">
        <v>1454</v>
      </c>
      <c r="F97" s="752"/>
      <c r="G97" s="752"/>
      <c r="H97" s="766">
        <v>0</v>
      </c>
      <c r="I97" s="752">
        <v>1</v>
      </c>
      <c r="J97" s="752">
        <v>34.690000000000005</v>
      </c>
      <c r="K97" s="766">
        <v>1</v>
      </c>
      <c r="L97" s="752">
        <v>1</v>
      </c>
      <c r="M97" s="753">
        <v>34.690000000000005</v>
      </c>
    </row>
    <row r="98" spans="1:13" ht="14.4" customHeight="1" x14ac:dyDescent="0.3">
      <c r="A98" s="747" t="s">
        <v>570</v>
      </c>
      <c r="B98" s="748" t="s">
        <v>1451</v>
      </c>
      <c r="C98" s="748" t="s">
        <v>1630</v>
      </c>
      <c r="D98" s="748" t="s">
        <v>912</v>
      </c>
      <c r="E98" s="748" t="s">
        <v>1631</v>
      </c>
      <c r="F98" s="752"/>
      <c r="G98" s="752"/>
      <c r="H98" s="766">
        <v>0</v>
      </c>
      <c r="I98" s="752">
        <v>2</v>
      </c>
      <c r="J98" s="752">
        <v>208.12000000000006</v>
      </c>
      <c r="K98" s="766">
        <v>1</v>
      </c>
      <c r="L98" s="752">
        <v>2</v>
      </c>
      <c r="M98" s="753">
        <v>208.12000000000006</v>
      </c>
    </row>
    <row r="99" spans="1:13" ht="14.4" customHeight="1" x14ac:dyDescent="0.3">
      <c r="A99" s="747" t="s">
        <v>570</v>
      </c>
      <c r="B99" s="748" t="s">
        <v>1457</v>
      </c>
      <c r="C99" s="748" t="s">
        <v>1458</v>
      </c>
      <c r="D99" s="748" t="s">
        <v>1459</v>
      </c>
      <c r="E99" s="748" t="s">
        <v>1078</v>
      </c>
      <c r="F99" s="752"/>
      <c r="G99" s="752"/>
      <c r="H99" s="766">
        <v>0</v>
      </c>
      <c r="I99" s="752">
        <v>1</v>
      </c>
      <c r="J99" s="752">
        <v>68.700000000000031</v>
      </c>
      <c r="K99" s="766">
        <v>1</v>
      </c>
      <c r="L99" s="752">
        <v>1</v>
      </c>
      <c r="M99" s="753">
        <v>68.700000000000031</v>
      </c>
    </row>
    <row r="100" spans="1:13" ht="14.4" customHeight="1" x14ac:dyDescent="0.3">
      <c r="A100" s="747" t="s">
        <v>570</v>
      </c>
      <c r="B100" s="748" t="s">
        <v>1460</v>
      </c>
      <c r="C100" s="748" t="s">
        <v>1461</v>
      </c>
      <c r="D100" s="748" t="s">
        <v>796</v>
      </c>
      <c r="E100" s="748" t="s">
        <v>1462</v>
      </c>
      <c r="F100" s="752"/>
      <c r="G100" s="752"/>
      <c r="H100" s="766">
        <v>0</v>
      </c>
      <c r="I100" s="752">
        <v>1</v>
      </c>
      <c r="J100" s="752">
        <v>138</v>
      </c>
      <c r="K100" s="766">
        <v>1</v>
      </c>
      <c r="L100" s="752">
        <v>1</v>
      </c>
      <c r="M100" s="753">
        <v>138</v>
      </c>
    </row>
    <row r="101" spans="1:13" ht="14.4" customHeight="1" x14ac:dyDescent="0.3">
      <c r="A101" s="747" t="s">
        <v>570</v>
      </c>
      <c r="B101" s="748" t="s">
        <v>1463</v>
      </c>
      <c r="C101" s="748" t="s">
        <v>1467</v>
      </c>
      <c r="D101" s="748" t="s">
        <v>1465</v>
      </c>
      <c r="E101" s="748" t="s">
        <v>1468</v>
      </c>
      <c r="F101" s="752"/>
      <c r="G101" s="752"/>
      <c r="H101" s="766">
        <v>0</v>
      </c>
      <c r="I101" s="752">
        <v>1</v>
      </c>
      <c r="J101" s="752">
        <v>61.110000000000007</v>
      </c>
      <c r="K101" s="766">
        <v>1</v>
      </c>
      <c r="L101" s="752">
        <v>1</v>
      </c>
      <c r="M101" s="753">
        <v>61.110000000000007</v>
      </c>
    </row>
    <row r="102" spans="1:13" ht="14.4" customHeight="1" x14ac:dyDescent="0.3">
      <c r="A102" s="747" t="s">
        <v>570</v>
      </c>
      <c r="B102" s="748" t="s">
        <v>1632</v>
      </c>
      <c r="C102" s="748" t="s">
        <v>1633</v>
      </c>
      <c r="D102" s="748" t="s">
        <v>1634</v>
      </c>
      <c r="E102" s="748" t="s">
        <v>1635</v>
      </c>
      <c r="F102" s="752"/>
      <c r="G102" s="752"/>
      <c r="H102" s="766">
        <v>0</v>
      </c>
      <c r="I102" s="752">
        <v>6</v>
      </c>
      <c r="J102" s="752">
        <v>260.5200000000001</v>
      </c>
      <c r="K102" s="766">
        <v>1</v>
      </c>
      <c r="L102" s="752">
        <v>6</v>
      </c>
      <c r="M102" s="753">
        <v>260.5200000000001</v>
      </c>
    </row>
    <row r="103" spans="1:13" ht="14.4" customHeight="1" x14ac:dyDescent="0.3">
      <c r="A103" s="747" t="s">
        <v>570</v>
      </c>
      <c r="B103" s="748" t="s">
        <v>1481</v>
      </c>
      <c r="C103" s="748" t="s">
        <v>1482</v>
      </c>
      <c r="D103" s="748" t="s">
        <v>1483</v>
      </c>
      <c r="E103" s="748" t="s">
        <v>1484</v>
      </c>
      <c r="F103" s="752"/>
      <c r="G103" s="752"/>
      <c r="H103" s="766">
        <v>0</v>
      </c>
      <c r="I103" s="752">
        <v>3</v>
      </c>
      <c r="J103" s="752">
        <v>100.40999999999997</v>
      </c>
      <c r="K103" s="766">
        <v>1</v>
      </c>
      <c r="L103" s="752">
        <v>3</v>
      </c>
      <c r="M103" s="753">
        <v>100.40999999999997</v>
      </c>
    </row>
    <row r="104" spans="1:13" ht="14.4" customHeight="1" x14ac:dyDescent="0.3">
      <c r="A104" s="747" t="s">
        <v>570</v>
      </c>
      <c r="B104" s="748" t="s">
        <v>1636</v>
      </c>
      <c r="C104" s="748" t="s">
        <v>1637</v>
      </c>
      <c r="D104" s="748" t="s">
        <v>1638</v>
      </c>
      <c r="E104" s="748" t="s">
        <v>1639</v>
      </c>
      <c r="F104" s="752">
        <v>1</v>
      </c>
      <c r="G104" s="752">
        <v>213.39</v>
      </c>
      <c r="H104" s="766">
        <v>1</v>
      </c>
      <c r="I104" s="752"/>
      <c r="J104" s="752"/>
      <c r="K104" s="766">
        <v>0</v>
      </c>
      <c r="L104" s="752">
        <v>1</v>
      </c>
      <c r="M104" s="753">
        <v>213.39</v>
      </c>
    </row>
    <row r="105" spans="1:13" ht="14.4" customHeight="1" x14ac:dyDescent="0.3">
      <c r="A105" s="747" t="s">
        <v>570</v>
      </c>
      <c r="B105" s="748" t="s">
        <v>1494</v>
      </c>
      <c r="C105" s="748" t="s">
        <v>1640</v>
      </c>
      <c r="D105" s="748" t="s">
        <v>1496</v>
      </c>
      <c r="E105" s="748" t="s">
        <v>1641</v>
      </c>
      <c r="F105" s="752"/>
      <c r="G105" s="752"/>
      <c r="H105" s="766">
        <v>0</v>
      </c>
      <c r="I105" s="752">
        <v>3</v>
      </c>
      <c r="J105" s="752">
        <v>1247.9099999999999</v>
      </c>
      <c r="K105" s="766">
        <v>1</v>
      </c>
      <c r="L105" s="752">
        <v>3</v>
      </c>
      <c r="M105" s="753">
        <v>1247.9099999999999</v>
      </c>
    </row>
    <row r="106" spans="1:13" ht="14.4" customHeight="1" x14ac:dyDescent="0.3">
      <c r="A106" s="747" t="s">
        <v>570</v>
      </c>
      <c r="B106" s="748" t="s">
        <v>1502</v>
      </c>
      <c r="C106" s="748" t="s">
        <v>1642</v>
      </c>
      <c r="D106" s="748" t="s">
        <v>1504</v>
      </c>
      <c r="E106" s="748" t="s">
        <v>1643</v>
      </c>
      <c r="F106" s="752"/>
      <c r="G106" s="752"/>
      <c r="H106" s="766">
        <v>0</v>
      </c>
      <c r="I106" s="752">
        <v>2</v>
      </c>
      <c r="J106" s="752">
        <v>438.88000000000011</v>
      </c>
      <c r="K106" s="766">
        <v>1</v>
      </c>
      <c r="L106" s="752">
        <v>2</v>
      </c>
      <c r="M106" s="753">
        <v>438.88000000000011</v>
      </c>
    </row>
    <row r="107" spans="1:13" ht="14.4" customHeight="1" x14ac:dyDescent="0.3">
      <c r="A107" s="747" t="s">
        <v>570</v>
      </c>
      <c r="B107" s="748" t="s">
        <v>1502</v>
      </c>
      <c r="C107" s="748" t="s">
        <v>1503</v>
      </c>
      <c r="D107" s="748" t="s">
        <v>1504</v>
      </c>
      <c r="E107" s="748" t="s">
        <v>1505</v>
      </c>
      <c r="F107" s="752"/>
      <c r="G107" s="752"/>
      <c r="H107" s="766">
        <v>0</v>
      </c>
      <c r="I107" s="752">
        <v>1</v>
      </c>
      <c r="J107" s="752">
        <v>945.73000000000025</v>
      </c>
      <c r="K107" s="766">
        <v>1</v>
      </c>
      <c r="L107" s="752">
        <v>1</v>
      </c>
      <c r="M107" s="753">
        <v>945.73000000000025</v>
      </c>
    </row>
    <row r="108" spans="1:13" ht="14.4" customHeight="1" x14ac:dyDescent="0.3">
      <c r="A108" s="747" t="s">
        <v>570</v>
      </c>
      <c r="B108" s="748" t="s">
        <v>1502</v>
      </c>
      <c r="C108" s="748" t="s">
        <v>1644</v>
      </c>
      <c r="D108" s="748" t="s">
        <v>1504</v>
      </c>
      <c r="E108" s="748" t="s">
        <v>1645</v>
      </c>
      <c r="F108" s="752"/>
      <c r="G108" s="752"/>
      <c r="H108" s="766">
        <v>0</v>
      </c>
      <c r="I108" s="752">
        <v>1</v>
      </c>
      <c r="J108" s="752">
        <v>1962.02</v>
      </c>
      <c r="K108" s="766">
        <v>1</v>
      </c>
      <c r="L108" s="752">
        <v>1</v>
      </c>
      <c r="M108" s="753">
        <v>1962.02</v>
      </c>
    </row>
    <row r="109" spans="1:13" ht="14.4" customHeight="1" x14ac:dyDescent="0.3">
      <c r="A109" s="747" t="s">
        <v>570</v>
      </c>
      <c r="B109" s="748" t="s">
        <v>1506</v>
      </c>
      <c r="C109" s="748" t="s">
        <v>1646</v>
      </c>
      <c r="D109" s="748" t="s">
        <v>835</v>
      </c>
      <c r="E109" s="748" t="s">
        <v>1024</v>
      </c>
      <c r="F109" s="752"/>
      <c r="G109" s="752"/>
      <c r="H109" s="766">
        <v>0</v>
      </c>
      <c r="I109" s="752">
        <v>2</v>
      </c>
      <c r="J109" s="752">
        <v>2087.9599999999991</v>
      </c>
      <c r="K109" s="766">
        <v>1</v>
      </c>
      <c r="L109" s="752">
        <v>2</v>
      </c>
      <c r="M109" s="753">
        <v>2087.9599999999991</v>
      </c>
    </row>
    <row r="110" spans="1:13" ht="14.4" customHeight="1" x14ac:dyDescent="0.3">
      <c r="A110" s="747" t="s">
        <v>570</v>
      </c>
      <c r="B110" s="748" t="s">
        <v>1506</v>
      </c>
      <c r="C110" s="748" t="s">
        <v>1507</v>
      </c>
      <c r="D110" s="748" t="s">
        <v>835</v>
      </c>
      <c r="E110" s="748" t="s">
        <v>836</v>
      </c>
      <c r="F110" s="752"/>
      <c r="G110" s="752"/>
      <c r="H110" s="766">
        <v>0</v>
      </c>
      <c r="I110" s="752">
        <v>1</v>
      </c>
      <c r="J110" s="752">
        <v>2031.5000000000014</v>
      </c>
      <c r="K110" s="766">
        <v>1</v>
      </c>
      <c r="L110" s="752">
        <v>1</v>
      </c>
      <c r="M110" s="753">
        <v>2031.5000000000014</v>
      </c>
    </row>
    <row r="111" spans="1:13" ht="14.4" customHeight="1" x14ac:dyDescent="0.3">
      <c r="A111" s="747" t="s">
        <v>570</v>
      </c>
      <c r="B111" s="748" t="s">
        <v>1506</v>
      </c>
      <c r="C111" s="748" t="s">
        <v>1647</v>
      </c>
      <c r="D111" s="748" t="s">
        <v>1648</v>
      </c>
      <c r="E111" s="748" t="s">
        <v>1649</v>
      </c>
      <c r="F111" s="752">
        <v>2</v>
      </c>
      <c r="G111" s="752">
        <v>438.97</v>
      </c>
      <c r="H111" s="766">
        <v>1</v>
      </c>
      <c r="I111" s="752"/>
      <c r="J111" s="752"/>
      <c r="K111" s="766">
        <v>0</v>
      </c>
      <c r="L111" s="752">
        <v>2</v>
      </c>
      <c r="M111" s="753">
        <v>438.97</v>
      </c>
    </row>
    <row r="112" spans="1:13" ht="14.4" customHeight="1" x14ac:dyDescent="0.3">
      <c r="A112" s="747" t="s">
        <v>570</v>
      </c>
      <c r="B112" s="748" t="s">
        <v>1523</v>
      </c>
      <c r="C112" s="748" t="s">
        <v>1524</v>
      </c>
      <c r="D112" s="748" t="s">
        <v>1525</v>
      </c>
      <c r="E112" s="748" t="s">
        <v>1526</v>
      </c>
      <c r="F112" s="752"/>
      <c r="G112" s="752"/>
      <c r="H112" s="766">
        <v>0</v>
      </c>
      <c r="I112" s="752">
        <v>15</v>
      </c>
      <c r="J112" s="752">
        <v>708.17999999999984</v>
      </c>
      <c r="K112" s="766">
        <v>1</v>
      </c>
      <c r="L112" s="752">
        <v>15</v>
      </c>
      <c r="M112" s="753">
        <v>708.17999999999984</v>
      </c>
    </row>
    <row r="113" spans="1:13" ht="14.4" customHeight="1" x14ac:dyDescent="0.3">
      <c r="A113" s="747" t="s">
        <v>570</v>
      </c>
      <c r="B113" s="748" t="s">
        <v>1531</v>
      </c>
      <c r="C113" s="748" t="s">
        <v>1650</v>
      </c>
      <c r="D113" s="748" t="s">
        <v>1191</v>
      </c>
      <c r="E113" s="748" t="s">
        <v>1651</v>
      </c>
      <c r="F113" s="752"/>
      <c r="G113" s="752"/>
      <c r="H113" s="766">
        <v>0</v>
      </c>
      <c r="I113" s="752">
        <v>1</v>
      </c>
      <c r="J113" s="752">
        <v>168.38000000000002</v>
      </c>
      <c r="K113" s="766">
        <v>1</v>
      </c>
      <c r="L113" s="752">
        <v>1</v>
      </c>
      <c r="M113" s="753">
        <v>168.38000000000002</v>
      </c>
    </row>
    <row r="114" spans="1:13" ht="14.4" customHeight="1" x14ac:dyDescent="0.3">
      <c r="A114" s="747" t="s">
        <v>570</v>
      </c>
      <c r="B114" s="748" t="s">
        <v>1531</v>
      </c>
      <c r="C114" s="748" t="s">
        <v>1652</v>
      </c>
      <c r="D114" s="748" t="s">
        <v>1191</v>
      </c>
      <c r="E114" s="748" t="s">
        <v>1653</v>
      </c>
      <c r="F114" s="752"/>
      <c r="G114" s="752"/>
      <c r="H114" s="766">
        <v>0</v>
      </c>
      <c r="I114" s="752">
        <v>3</v>
      </c>
      <c r="J114" s="752">
        <v>293.43</v>
      </c>
      <c r="K114" s="766">
        <v>1</v>
      </c>
      <c r="L114" s="752">
        <v>3</v>
      </c>
      <c r="M114" s="753">
        <v>293.43</v>
      </c>
    </row>
    <row r="115" spans="1:13" ht="14.4" customHeight="1" x14ac:dyDescent="0.3">
      <c r="A115" s="747" t="s">
        <v>570</v>
      </c>
      <c r="B115" s="748" t="s">
        <v>1531</v>
      </c>
      <c r="C115" s="748" t="s">
        <v>1532</v>
      </c>
      <c r="D115" s="748" t="s">
        <v>1191</v>
      </c>
      <c r="E115" s="748" t="s">
        <v>1533</v>
      </c>
      <c r="F115" s="752"/>
      <c r="G115" s="752"/>
      <c r="H115" s="766">
        <v>0</v>
      </c>
      <c r="I115" s="752">
        <v>2</v>
      </c>
      <c r="J115" s="752">
        <v>124.08</v>
      </c>
      <c r="K115" s="766">
        <v>1</v>
      </c>
      <c r="L115" s="752">
        <v>2</v>
      </c>
      <c r="M115" s="753">
        <v>124.08</v>
      </c>
    </row>
    <row r="116" spans="1:13" ht="14.4" customHeight="1" x14ac:dyDescent="0.3">
      <c r="A116" s="747" t="s">
        <v>570</v>
      </c>
      <c r="B116" s="748" t="s">
        <v>1534</v>
      </c>
      <c r="C116" s="748" t="s">
        <v>1535</v>
      </c>
      <c r="D116" s="748" t="s">
        <v>1536</v>
      </c>
      <c r="E116" s="748" t="s">
        <v>1537</v>
      </c>
      <c r="F116" s="752">
        <v>2</v>
      </c>
      <c r="G116" s="752">
        <v>456.45000000000005</v>
      </c>
      <c r="H116" s="766">
        <v>1</v>
      </c>
      <c r="I116" s="752"/>
      <c r="J116" s="752"/>
      <c r="K116" s="766">
        <v>0</v>
      </c>
      <c r="L116" s="752">
        <v>2</v>
      </c>
      <c r="M116" s="753">
        <v>456.45000000000005</v>
      </c>
    </row>
    <row r="117" spans="1:13" ht="14.4" customHeight="1" x14ac:dyDescent="0.3">
      <c r="A117" s="747" t="s">
        <v>570</v>
      </c>
      <c r="B117" s="748" t="s">
        <v>1541</v>
      </c>
      <c r="C117" s="748" t="s">
        <v>1545</v>
      </c>
      <c r="D117" s="748" t="s">
        <v>1543</v>
      </c>
      <c r="E117" s="748" t="s">
        <v>1546</v>
      </c>
      <c r="F117" s="752"/>
      <c r="G117" s="752"/>
      <c r="H117" s="766">
        <v>0</v>
      </c>
      <c r="I117" s="752">
        <v>1</v>
      </c>
      <c r="J117" s="752">
        <v>254.13000000000005</v>
      </c>
      <c r="K117" s="766">
        <v>1</v>
      </c>
      <c r="L117" s="752">
        <v>1</v>
      </c>
      <c r="M117" s="753">
        <v>254.13000000000005</v>
      </c>
    </row>
    <row r="118" spans="1:13" ht="14.4" customHeight="1" x14ac:dyDescent="0.3">
      <c r="A118" s="747" t="s">
        <v>570</v>
      </c>
      <c r="B118" s="748" t="s">
        <v>1549</v>
      </c>
      <c r="C118" s="748" t="s">
        <v>1550</v>
      </c>
      <c r="D118" s="748" t="s">
        <v>1551</v>
      </c>
      <c r="E118" s="748" t="s">
        <v>636</v>
      </c>
      <c r="F118" s="752">
        <v>3</v>
      </c>
      <c r="G118" s="752">
        <v>3157.7100000000009</v>
      </c>
      <c r="H118" s="766">
        <v>1</v>
      </c>
      <c r="I118" s="752"/>
      <c r="J118" s="752"/>
      <c r="K118" s="766">
        <v>0</v>
      </c>
      <c r="L118" s="752">
        <v>3</v>
      </c>
      <c r="M118" s="753">
        <v>3157.7100000000009</v>
      </c>
    </row>
    <row r="119" spans="1:13" ht="14.4" customHeight="1" x14ac:dyDescent="0.3">
      <c r="A119" s="747" t="s">
        <v>570</v>
      </c>
      <c r="B119" s="748" t="s">
        <v>1549</v>
      </c>
      <c r="C119" s="748" t="s">
        <v>1654</v>
      </c>
      <c r="D119" s="748" t="s">
        <v>1551</v>
      </c>
      <c r="E119" s="748" t="s">
        <v>980</v>
      </c>
      <c r="F119" s="752">
        <v>2</v>
      </c>
      <c r="G119" s="752">
        <v>3233.5900000000011</v>
      </c>
      <c r="H119" s="766">
        <v>1</v>
      </c>
      <c r="I119" s="752"/>
      <c r="J119" s="752"/>
      <c r="K119" s="766">
        <v>0</v>
      </c>
      <c r="L119" s="752">
        <v>2</v>
      </c>
      <c r="M119" s="753">
        <v>3233.5900000000011</v>
      </c>
    </row>
    <row r="120" spans="1:13" ht="14.4" customHeight="1" x14ac:dyDescent="0.3">
      <c r="A120" s="747" t="s">
        <v>570</v>
      </c>
      <c r="B120" s="748" t="s">
        <v>1555</v>
      </c>
      <c r="C120" s="748" t="s">
        <v>1655</v>
      </c>
      <c r="D120" s="748" t="s">
        <v>1656</v>
      </c>
      <c r="E120" s="748" t="s">
        <v>1657</v>
      </c>
      <c r="F120" s="752"/>
      <c r="G120" s="752"/>
      <c r="H120" s="766">
        <v>0</v>
      </c>
      <c r="I120" s="752">
        <v>1</v>
      </c>
      <c r="J120" s="752">
        <v>29.339999999999996</v>
      </c>
      <c r="K120" s="766">
        <v>1</v>
      </c>
      <c r="L120" s="752">
        <v>1</v>
      </c>
      <c r="M120" s="753">
        <v>29.339999999999996</v>
      </c>
    </row>
    <row r="121" spans="1:13" ht="14.4" customHeight="1" x14ac:dyDescent="0.3">
      <c r="A121" s="747" t="s">
        <v>570</v>
      </c>
      <c r="B121" s="748" t="s">
        <v>1559</v>
      </c>
      <c r="C121" s="748" t="s">
        <v>1560</v>
      </c>
      <c r="D121" s="748" t="s">
        <v>943</v>
      </c>
      <c r="E121" s="748" t="s">
        <v>1561</v>
      </c>
      <c r="F121" s="752"/>
      <c r="G121" s="752"/>
      <c r="H121" s="766">
        <v>0</v>
      </c>
      <c r="I121" s="752">
        <v>1</v>
      </c>
      <c r="J121" s="752">
        <v>45.49</v>
      </c>
      <c r="K121" s="766">
        <v>1</v>
      </c>
      <c r="L121" s="752">
        <v>1</v>
      </c>
      <c r="M121" s="753">
        <v>45.49</v>
      </c>
    </row>
    <row r="122" spans="1:13" ht="14.4" customHeight="1" x14ac:dyDescent="0.3">
      <c r="A122" s="747" t="s">
        <v>570</v>
      </c>
      <c r="B122" s="748" t="s">
        <v>1566</v>
      </c>
      <c r="C122" s="748" t="s">
        <v>1658</v>
      </c>
      <c r="D122" s="748" t="s">
        <v>631</v>
      </c>
      <c r="E122" s="748" t="s">
        <v>1659</v>
      </c>
      <c r="F122" s="752"/>
      <c r="G122" s="752"/>
      <c r="H122" s="766">
        <v>0</v>
      </c>
      <c r="I122" s="752">
        <v>1</v>
      </c>
      <c r="J122" s="752">
        <v>332.34000000000003</v>
      </c>
      <c r="K122" s="766">
        <v>1</v>
      </c>
      <c r="L122" s="752">
        <v>1</v>
      </c>
      <c r="M122" s="753">
        <v>332.34000000000003</v>
      </c>
    </row>
    <row r="123" spans="1:13" ht="14.4" customHeight="1" x14ac:dyDescent="0.3">
      <c r="A123" s="747" t="s">
        <v>570</v>
      </c>
      <c r="B123" s="748" t="s">
        <v>1568</v>
      </c>
      <c r="C123" s="748" t="s">
        <v>1569</v>
      </c>
      <c r="D123" s="748" t="s">
        <v>1570</v>
      </c>
      <c r="E123" s="748" t="s">
        <v>1571</v>
      </c>
      <c r="F123" s="752"/>
      <c r="G123" s="752"/>
      <c r="H123" s="766">
        <v>0</v>
      </c>
      <c r="I123" s="752">
        <v>2</v>
      </c>
      <c r="J123" s="752">
        <v>183.07000000000002</v>
      </c>
      <c r="K123" s="766">
        <v>1</v>
      </c>
      <c r="L123" s="752">
        <v>2</v>
      </c>
      <c r="M123" s="753">
        <v>183.07000000000002</v>
      </c>
    </row>
    <row r="124" spans="1:13" ht="14.4" customHeight="1" x14ac:dyDescent="0.3">
      <c r="A124" s="747" t="s">
        <v>570</v>
      </c>
      <c r="B124" s="748" t="s">
        <v>1568</v>
      </c>
      <c r="C124" s="748" t="s">
        <v>1660</v>
      </c>
      <c r="D124" s="748" t="s">
        <v>1570</v>
      </c>
      <c r="E124" s="748" t="s">
        <v>1661</v>
      </c>
      <c r="F124" s="752"/>
      <c r="G124" s="752"/>
      <c r="H124" s="766">
        <v>0</v>
      </c>
      <c r="I124" s="752">
        <v>8</v>
      </c>
      <c r="J124" s="752">
        <v>1468.1400000000003</v>
      </c>
      <c r="K124" s="766">
        <v>1</v>
      </c>
      <c r="L124" s="752">
        <v>8</v>
      </c>
      <c r="M124" s="753">
        <v>1468.1400000000003</v>
      </c>
    </row>
    <row r="125" spans="1:13" ht="14.4" customHeight="1" x14ac:dyDescent="0.3">
      <c r="A125" s="747" t="s">
        <v>570</v>
      </c>
      <c r="B125" s="748" t="s">
        <v>1662</v>
      </c>
      <c r="C125" s="748" t="s">
        <v>1663</v>
      </c>
      <c r="D125" s="748" t="s">
        <v>1664</v>
      </c>
      <c r="E125" s="748" t="s">
        <v>1665</v>
      </c>
      <c r="F125" s="752"/>
      <c r="G125" s="752"/>
      <c r="H125" s="766">
        <v>0</v>
      </c>
      <c r="I125" s="752">
        <v>2</v>
      </c>
      <c r="J125" s="752">
        <v>159.51</v>
      </c>
      <c r="K125" s="766">
        <v>1</v>
      </c>
      <c r="L125" s="752">
        <v>2</v>
      </c>
      <c r="M125" s="753">
        <v>159.51</v>
      </c>
    </row>
    <row r="126" spans="1:13" ht="14.4" customHeight="1" x14ac:dyDescent="0.3">
      <c r="A126" s="747" t="s">
        <v>570</v>
      </c>
      <c r="B126" s="748" t="s">
        <v>1572</v>
      </c>
      <c r="C126" s="748" t="s">
        <v>1666</v>
      </c>
      <c r="D126" s="748" t="s">
        <v>711</v>
      </c>
      <c r="E126" s="748" t="s">
        <v>1667</v>
      </c>
      <c r="F126" s="752"/>
      <c r="G126" s="752"/>
      <c r="H126" s="766">
        <v>0</v>
      </c>
      <c r="I126" s="752">
        <v>4</v>
      </c>
      <c r="J126" s="752">
        <v>706.33</v>
      </c>
      <c r="K126" s="766">
        <v>1</v>
      </c>
      <c r="L126" s="752">
        <v>4</v>
      </c>
      <c r="M126" s="753">
        <v>706.33</v>
      </c>
    </row>
    <row r="127" spans="1:13" ht="14.4" customHeight="1" x14ac:dyDescent="0.3">
      <c r="A127" s="747" t="s">
        <v>570</v>
      </c>
      <c r="B127" s="748" t="s">
        <v>1572</v>
      </c>
      <c r="C127" s="748" t="s">
        <v>1668</v>
      </c>
      <c r="D127" s="748" t="s">
        <v>711</v>
      </c>
      <c r="E127" s="748" t="s">
        <v>1617</v>
      </c>
      <c r="F127" s="752"/>
      <c r="G127" s="752"/>
      <c r="H127" s="766">
        <v>0</v>
      </c>
      <c r="I127" s="752">
        <v>1</v>
      </c>
      <c r="J127" s="752">
        <v>100.58000000000003</v>
      </c>
      <c r="K127" s="766">
        <v>1</v>
      </c>
      <c r="L127" s="752">
        <v>1</v>
      </c>
      <c r="M127" s="753">
        <v>100.58000000000003</v>
      </c>
    </row>
    <row r="128" spans="1:13" ht="14.4" customHeight="1" x14ac:dyDescent="0.3">
      <c r="A128" s="747" t="s">
        <v>570</v>
      </c>
      <c r="B128" s="748" t="s">
        <v>1572</v>
      </c>
      <c r="C128" s="748" t="s">
        <v>1669</v>
      </c>
      <c r="D128" s="748" t="s">
        <v>711</v>
      </c>
      <c r="E128" s="748" t="s">
        <v>700</v>
      </c>
      <c r="F128" s="752"/>
      <c r="G128" s="752"/>
      <c r="H128" s="766">
        <v>0</v>
      </c>
      <c r="I128" s="752">
        <v>1</v>
      </c>
      <c r="J128" s="752">
        <v>25.319999999999993</v>
      </c>
      <c r="K128" s="766">
        <v>1</v>
      </c>
      <c r="L128" s="752">
        <v>1</v>
      </c>
      <c r="M128" s="753">
        <v>25.319999999999993</v>
      </c>
    </row>
    <row r="129" spans="1:13" ht="14.4" customHeight="1" x14ac:dyDescent="0.3">
      <c r="A129" s="747" t="s">
        <v>570</v>
      </c>
      <c r="B129" s="748" t="s">
        <v>1583</v>
      </c>
      <c r="C129" s="748" t="s">
        <v>1670</v>
      </c>
      <c r="D129" s="748" t="s">
        <v>1585</v>
      </c>
      <c r="E129" s="748" t="s">
        <v>1671</v>
      </c>
      <c r="F129" s="752"/>
      <c r="G129" s="752"/>
      <c r="H129" s="766">
        <v>0</v>
      </c>
      <c r="I129" s="752">
        <v>1</v>
      </c>
      <c r="J129" s="752">
        <v>408.93000000000046</v>
      </c>
      <c r="K129" s="766">
        <v>1</v>
      </c>
      <c r="L129" s="752">
        <v>1</v>
      </c>
      <c r="M129" s="753">
        <v>408.93000000000046</v>
      </c>
    </row>
    <row r="130" spans="1:13" ht="14.4" customHeight="1" x14ac:dyDescent="0.3">
      <c r="A130" s="747" t="s">
        <v>570</v>
      </c>
      <c r="B130" s="748" t="s">
        <v>1583</v>
      </c>
      <c r="C130" s="748" t="s">
        <v>1672</v>
      </c>
      <c r="D130" s="748" t="s">
        <v>977</v>
      </c>
      <c r="E130" s="748" t="s">
        <v>1673</v>
      </c>
      <c r="F130" s="752">
        <v>1</v>
      </c>
      <c r="G130" s="752">
        <v>74.110000000000014</v>
      </c>
      <c r="H130" s="766">
        <v>1</v>
      </c>
      <c r="I130" s="752"/>
      <c r="J130" s="752"/>
      <c r="K130" s="766">
        <v>0</v>
      </c>
      <c r="L130" s="752">
        <v>1</v>
      </c>
      <c r="M130" s="753">
        <v>74.110000000000014</v>
      </c>
    </row>
    <row r="131" spans="1:13" ht="14.4" customHeight="1" x14ac:dyDescent="0.3">
      <c r="A131" s="747" t="s">
        <v>570</v>
      </c>
      <c r="B131" s="748" t="s">
        <v>1583</v>
      </c>
      <c r="C131" s="748" t="s">
        <v>1674</v>
      </c>
      <c r="D131" s="748" t="s">
        <v>975</v>
      </c>
      <c r="E131" s="748" t="s">
        <v>1675</v>
      </c>
      <c r="F131" s="752">
        <v>1</v>
      </c>
      <c r="G131" s="752">
        <v>119.91000000000003</v>
      </c>
      <c r="H131" s="766">
        <v>1</v>
      </c>
      <c r="I131" s="752"/>
      <c r="J131" s="752"/>
      <c r="K131" s="766">
        <v>0</v>
      </c>
      <c r="L131" s="752">
        <v>1</v>
      </c>
      <c r="M131" s="753">
        <v>119.91000000000003</v>
      </c>
    </row>
    <row r="132" spans="1:13" ht="14.4" customHeight="1" x14ac:dyDescent="0.3">
      <c r="A132" s="747" t="s">
        <v>570</v>
      </c>
      <c r="B132" s="748" t="s">
        <v>1600</v>
      </c>
      <c r="C132" s="748" t="s">
        <v>1676</v>
      </c>
      <c r="D132" s="748" t="s">
        <v>939</v>
      </c>
      <c r="E132" s="748" t="s">
        <v>1677</v>
      </c>
      <c r="F132" s="752"/>
      <c r="G132" s="752"/>
      <c r="H132" s="766">
        <v>0</v>
      </c>
      <c r="I132" s="752">
        <v>1</v>
      </c>
      <c r="J132" s="752">
        <v>99.890000000000029</v>
      </c>
      <c r="K132" s="766">
        <v>1</v>
      </c>
      <c r="L132" s="752">
        <v>1</v>
      </c>
      <c r="M132" s="753">
        <v>99.890000000000029</v>
      </c>
    </row>
    <row r="133" spans="1:13" ht="14.4" customHeight="1" x14ac:dyDescent="0.3">
      <c r="A133" s="747" t="s">
        <v>570</v>
      </c>
      <c r="B133" s="748" t="s">
        <v>1678</v>
      </c>
      <c r="C133" s="748" t="s">
        <v>1679</v>
      </c>
      <c r="D133" s="748" t="s">
        <v>1680</v>
      </c>
      <c r="E133" s="748" t="s">
        <v>1406</v>
      </c>
      <c r="F133" s="752"/>
      <c r="G133" s="752"/>
      <c r="H133" s="766">
        <v>0</v>
      </c>
      <c r="I133" s="752">
        <v>1</v>
      </c>
      <c r="J133" s="752">
        <v>43.330000000000013</v>
      </c>
      <c r="K133" s="766">
        <v>1</v>
      </c>
      <c r="L133" s="752">
        <v>1</v>
      </c>
      <c r="M133" s="753">
        <v>43.330000000000013</v>
      </c>
    </row>
    <row r="134" spans="1:13" ht="14.4" customHeight="1" x14ac:dyDescent="0.3">
      <c r="A134" s="747" t="s">
        <v>573</v>
      </c>
      <c r="B134" s="748" t="s">
        <v>1681</v>
      </c>
      <c r="C134" s="748" t="s">
        <v>1682</v>
      </c>
      <c r="D134" s="748" t="s">
        <v>1196</v>
      </c>
      <c r="E134" s="748" t="s">
        <v>1683</v>
      </c>
      <c r="F134" s="752"/>
      <c r="G134" s="752"/>
      <c r="H134" s="766">
        <v>0</v>
      </c>
      <c r="I134" s="752">
        <v>1</v>
      </c>
      <c r="J134" s="752">
        <v>60.579999999999991</v>
      </c>
      <c r="K134" s="766">
        <v>1</v>
      </c>
      <c r="L134" s="752">
        <v>1</v>
      </c>
      <c r="M134" s="753">
        <v>60.579999999999991</v>
      </c>
    </row>
    <row r="135" spans="1:13" ht="14.4" customHeight="1" x14ac:dyDescent="0.3">
      <c r="A135" s="747" t="s">
        <v>573</v>
      </c>
      <c r="B135" s="748" t="s">
        <v>1608</v>
      </c>
      <c r="C135" s="748" t="s">
        <v>1684</v>
      </c>
      <c r="D135" s="748" t="s">
        <v>1009</v>
      </c>
      <c r="E135" s="748" t="s">
        <v>1685</v>
      </c>
      <c r="F135" s="752"/>
      <c r="G135" s="752"/>
      <c r="H135" s="766">
        <v>0</v>
      </c>
      <c r="I135" s="752">
        <v>1</v>
      </c>
      <c r="J135" s="752">
        <v>65.36999999999999</v>
      </c>
      <c r="K135" s="766">
        <v>1</v>
      </c>
      <c r="L135" s="752">
        <v>1</v>
      </c>
      <c r="M135" s="753">
        <v>65.36999999999999</v>
      </c>
    </row>
    <row r="136" spans="1:13" ht="14.4" customHeight="1" x14ac:dyDescent="0.3">
      <c r="A136" s="747" t="s">
        <v>573</v>
      </c>
      <c r="B136" s="748" t="s">
        <v>1608</v>
      </c>
      <c r="C136" s="748" t="s">
        <v>1609</v>
      </c>
      <c r="D136" s="748" t="s">
        <v>1009</v>
      </c>
      <c r="E136" s="748" t="s">
        <v>1610</v>
      </c>
      <c r="F136" s="752"/>
      <c r="G136" s="752"/>
      <c r="H136" s="766">
        <v>0</v>
      </c>
      <c r="I136" s="752">
        <v>2</v>
      </c>
      <c r="J136" s="752">
        <v>171.98</v>
      </c>
      <c r="K136" s="766">
        <v>1</v>
      </c>
      <c r="L136" s="752">
        <v>2</v>
      </c>
      <c r="M136" s="753">
        <v>171.98</v>
      </c>
    </row>
    <row r="137" spans="1:13" ht="14.4" customHeight="1" x14ac:dyDescent="0.3">
      <c r="A137" s="747" t="s">
        <v>573</v>
      </c>
      <c r="B137" s="748" t="s">
        <v>1608</v>
      </c>
      <c r="C137" s="748" t="s">
        <v>1686</v>
      </c>
      <c r="D137" s="748" t="s">
        <v>1009</v>
      </c>
      <c r="E137" s="748" t="s">
        <v>1687</v>
      </c>
      <c r="F137" s="752"/>
      <c r="G137" s="752"/>
      <c r="H137" s="766">
        <v>0</v>
      </c>
      <c r="I137" s="752">
        <v>1</v>
      </c>
      <c r="J137" s="752">
        <v>157.96</v>
      </c>
      <c r="K137" s="766">
        <v>1</v>
      </c>
      <c r="L137" s="752">
        <v>1</v>
      </c>
      <c r="M137" s="753">
        <v>157.96</v>
      </c>
    </row>
    <row r="138" spans="1:13" ht="14.4" customHeight="1" x14ac:dyDescent="0.3">
      <c r="A138" s="747" t="s">
        <v>573</v>
      </c>
      <c r="B138" s="748" t="s">
        <v>1688</v>
      </c>
      <c r="C138" s="748" t="s">
        <v>1689</v>
      </c>
      <c r="D138" s="748" t="s">
        <v>1690</v>
      </c>
      <c r="E138" s="748" t="s">
        <v>1691</v>
      </c>
      <c r="F138" s="752"/>
      <c r="G138" s="752"/>
      <c r="H138" s="766">
        <v>0</v>
      </c>
      <c r="I138" s="752">
        <v>1</v>
      </c>
      <c r="J138" s="752">
        <v>123.32000000000002</v>
      </c>
      <c r="K138" s="766">
        <v>1</v>
      </c>
      <c r="L138" s="752">
        <v>1</v>
      </c>
      <c r="M138" s="753">
        <v>123.32000000000002</v>
      </c>
    </row>
    <row r="139" spans="1:13" ht="14.4" customHeight="1" x14ac:dyDescent="0.3">
      <c r="A139" s="747" t="s">
        <v>573</v>
      </c>
      <c r="B139" s="748" t="s">
        <v>1372</v>
      </c>
      <c r="C139" s="748" t="s">
        <v>1373</v>
      </c>
      <c r="D139" s="748" t="s">
        <v>705</v>
      </c>
      <c r="E139" s="748" t="s">
        <v>1374</v>
      </c>
      <c r="F139" s="752"/>
      <c r="G139" s="752"/>
      <c r="H139" s="766">
        <v>0</v>
      </c>
      <c r="I139" s="752">
        <v>15</v>
      </c>
      <c r="J139" s="752">
        <v>995.10000000000014</v>
      </c>
      <c r="K139" s="766">
        <v>1</v>
      </c>
      <c r="L139" s="752">
        <v>15</v>
      </c>
      <c r="M139" s="753">
        <v>995.10000000000014</v>
      </c>
    </row>
    <row r="140" spans="1:13" ht="14.4" customHeight="1" x14ac:dyDescent="0.3">
      <c r="A140" s="747" t="s">
        <v>573</v>
      </c>
      <c r="B140" s="748" t="s">
        <v>1375</v>
      </c>
      <c r="C140" s="748" t="s">
        <v>1376</v>
      </c>
      <c r="D140" s="748" t="s">
        <v>1377</v>
      </c>
      <c r="E140" s="748" t="s">
        <v>1378</v>
      </c>
      <c r="F140" s="752"/>
      <c r="G140" s="752"/>
      <c r="H140" s="766">
        <v>0</v>
      </c>
      <c r="I140" s="752">
        <v>1</v>
      </c>
      <c r="J140" s="752">
        <v>22.729999999999997</v>
      </c>
      <c r="K140" s="766">
        <v>1</v>
      </c>
      <c r="L140" s="752">
        <v>1</v>
      </c>
      <c r="M140" s="753">
        <v>22.729999999999997</v>
      </c>
    </row>
    <row r="141" spans="1:13" ht="14.4" customHeight="1" x14ac:dyDescent="0.3">
      <c r="A141" s="747" t="s">
        <v>573</v>
      </c>
      <c r="B141" s="748" t="s">
        <v>1692</v>
      </c>
      <c r="C141" s="748" t="s">
        <v>1693</v>
      </c>
      <c r="D141" s="748" t="s">
        <v>1694</v>
      </c>
      <c r="E141" s="748" t="s">
        <v>1695</v>
      </c>
      <c r="F141" s="752"/>
      <c r="G141" s="752"/>
      <c r="H141" s="766">
        <v>0</v>
      </c>
      <c r="I141" s="752">
        <v>1</v>
      </c>
      <c r="J141" s="752">
        <v>116.89999999999998</v>
      </c>
      <c r="K141" s="766">
        <v>1</v>
      </c>
      <c r="L141" s="752">
        <v>1</v>
      </c>
      <c r="M141" s="753">
        <v>116.89999999999998</v>
      </c>
    </row>
    <row r="142" spans="1:13" ht="14.4" customHeight="1" x14ac:dyDescent="0.3">
      <c r="A142" s="747" t="s">
        <v>573</v>
      </c>
      <c r="B142" s="748" t="s">
        <v>1692</v>
      </c>
      <c r="C142" s="748" t="s">
        <v>1696</v>
      </c>
      <c r="D142" s="748" t="s">
        <v>1697</v>
      </c>
      <c r="E142" s="748" t="s">
        <v>1698</v>
      </c>
      <c r="F142" s="752">
        <v>1</v>
      </c>
      <c r="G142" s="752">
        <v>137.52000000000004</v>
      </c>
      <c r="H142" s="766">
        <v>1</v>
      </c>
      <c r="I142" s="752"/>
      <c r="J142" s="752"/>
      <c r="K142" s="766">
        <v>0</v>
      </c>
      <c r="L142" s="752">
        <v>1</v>
      </c>
      <c r="M142" s="753">
        <v>137.52000000000004</v>
      </c>
    </row>
    <row r="143" spans="1:13" ht="14.4" customHeight="1" x14ac:dyDescent="0.3">
      <c r="A143" s="747" t="s">
        <v>573</v>
      </c>
      <c r="B143" s="748" t="s">
        <v>1379</v>
      </c>
      <c r="C143" s="748" t="s">
        <v>1699</v>
      </c>
      <c r="D143" s="748" t="s">
        <v>730</v>
      </c>
      <c r="E143" s="748" t="s">
        <v>1700</v>
      </c>
      <c r="F143" s="752"/>
      <c r="G143" s="752"/>
      <c r="H143" s="766">
        <v>0</v>
      </c>
      <c r="I143" s="752">
        <v>1</v>
      </c>
      <c r="J143" s="752">
        <v>721.2</v>
      </c>
      <c r="K143" s="766">
        <v>1</v>
      </c>
      <c r="L143" s="752">
        <v>1</v>
      </c>
      <c r="M143" s="753">
        <v>721.2</v>
      </c>
    </row>
    <row r="144" spans="1:13" ht="14.4" customHeight="1" x14ac:dyDescent="0.3">
      <c r="A144" s="747" t="s">
        <v>573</v>
      </c>
      <c r="B144" s="748" t="s">
        <v>1379</v>
      </c>
      <c r="C144" s="748" t="s">
        <v>1701</v>
      </c>
      <c r="D144" s="748" t="s">
        <v>730</v>
      </c>
      <c r="E144" s="748" t="s">
        <v>1702</v>
      </c>
      <c r="F144" s="752"/>
      <c r="G144" s="752"/>
      <c r="H144" s="766">
        <v>0</v>
      </c>
      <c r="I144" s="752">
        <v>2</v>
      </c>
      <c r="J144" s="752">
        <v>543.70000000000005</v>
      </c>
      <c r="K144" s="766">
        <v>1</v>
      </c>
      <c r="L144" s="752">
        <v>2</v>
      </c>
      <c r="M144" s="753">
        <v>543.70000000000005</v>
      </c>
    </row>
    <row r="145" spans="1:13" ht="14.4" customHeight="1" x14ac:dyDescent="0.3">
      <c r="A145" s="747" t="s">
        <v>573</v>
      </c>
      <c r="B145" s="748" t="s">
        <v>1379</v>
      </c>
      <c r="C145" s="748" t="s">
        <v>1382</v>
      </c>
      <c r="D145" s="748" t="s">
        <v>730</v>
      </c>
      <c r="E145" s="748" t="s">
        <v>1383</v>
      </c>
      <c r="F145" s="752"/>
      <c r="G145" s="752"/>
      <c r="H145" s="766">
        <v>0</v>
      </c>
      <c r="I145" s="752">
        <v>3</v>
      </c>
      <c r="J145" s="752">
        <v>2740.9500000000003</v>
      </c>
      <c r="K145" s="766">
        <v>1</v>
      </c>
      <c r="L145" s="752">
        <v>3</v>
      </c>
      <c r="M145" s="753">
        <v>2740.9500000000003</v>
      </c>
    </row>
    <row r="146" spans="1:13" ht="14.4" customHeight="1" x14ac:dyDescent="0.3">
      <c r="A146" s="747" t="s">
        <v>573</v>
      </c>
      <c r="B146" s="748" t="s">
        <v>1379</v>
      </c>
      <c r="C146" s="748" t="s">
        <v>1703</v>
      </c>
      <c r="D146" s="748" t="s">
        <v>730</v>
      </c>
      <c r="E146" s="748" t="s">
        <v>1704</v>
      </c>
      <c r="F146" s="752"/>
      <c r="G146" s="752"/>
      <c r="H146" s="766">
        <v>0</v>
      </c>
      <c r="I146" s="752">
        <v>1</v>
      </c>
      <c r="J146" s="752">
        <v>408.95</v>
      </c>
      <c r="K146" s="766">
        <v>1</v>
      </c>
      <c r="L146" s="752">
        <v>1</v>
      </c>
      <c r="M146" s="753">
        <v>408.95</v>
      </c>
    </row>
    <row r="147" spans="1:13" ht="14.4" customHeight="1" x14ac:dyDescent="0.3">
      <c r="A147" s="747" t="s">
        <v>573</v>
      </c>
      <c r="B147" s="748" t="s">
        <v>1384</v>
      </c>
      <c r="C147" s="748" t="s">
        <v>1385</v>
      </c>
      <c r="D147" s="748" t="s">
        <v>1386</v>
      </c>
      <c r="E147" s="748" t="s">
        <v>1387</v>
      </c>
      <c r="F147" s="752"/>
      <c r="G147" s="752"/>
      <c r="H147" s="766">
        <v>0</v>
      </c>
      <c r="I147" s="752">
        <v>3</v>
      </c>
      <c r="J147" s="752">
        <v>208.68</v>
      </c>
      <c r="K147" s="766">
        <v>1</v>
      </c>
      <c r="L147" s="752">
        <v>3</v>
      </c>
      <c r="M147" s="753">
        <v>208.68</v>
      </c>
    </row>
    <row r="148" spans="1:13" ht="14.4" customHeight="1" x14ac:dyDescent="0.3">
      <c r="A148" s="747" t="s">
        <v>573</v>
      </c>
      <c r="B148" s="748" t="s">
        <v>1705</v>
      </c>
      <c r="C148" s="748" t="s">
        <v>1706</v>
      </c>
      <c r="D148" s="748" t="s">
        <v>1707</v>
      </c>
      <c r="E148" s="748" t="s">
        <v>1708</v>
      </c>
      <c r="F148" s="752"/>
      <c r="G148" s="752"/>
      <c r="H148" s="766">
        <v>0</v>
      </c>
      <c r="I148" s="752">
        <v>1</v>
      </c>
      <c r="J148" s="752">
        <v>252.68999999999983</v>
      </c>
      <c r="K148" s="766">
        <v>1</v>
      </c>
      <c r="L148" s="752">
        <v>1</v>
      </c>
      <c r="M148" s="753">
        <v>252.68999999999983</v>
      </c>
    </row>
    <row r="149" spans="1:13" ht="14.4" customHeight="1" x14ac:dyDescent="0.3">
      <c r="A149" s="747" t="s">
        <v>573</v>
      </c>
      <c r="B149" s="748" t="s">
        <v>1390</v>
      </c>
      <c r="C149" s="748" t="s">
        <v>1391</v>
      </c>
      <c r="D149" s="748" t="s">
        <v>1392</v>
      </c>
      <c r="E149" s="748" t="s">
        <v>1393</v>
      </c>
      <c r="F149" s="752"/>
      <c r="G149" s="752"/>
      <c r="H149" s="766">
        <v>0</v>
      </c>
      <c r="I149" s="752">
        <v>2</v>
      </c>
      <c r="J149" s="752">
        <v>157.01999999999995</v>
      </c>
      <c r="K149" s="766">
        <v>1</v>
      </c>
      <c r="L149" s="752">
        <v>2</v>
      </c>
      <c r="M149" s="753">
        <v>157.01999999999995</v>
      </c>
    </row>
    <row r="150" spans="1:13" ht="14.4" customHeight="1" x14ac:dyDescent="0.3">
      <c r="A150" s="747" t="s">
        <v>573</v>
      </c>
      <c r="B150" s="748" t="s">
        <v>1394</v>
      </c>
      <c r="C150" s="748" t="s">
        <v>1709</v>
      </c>
      <c r="D150" s="748" t="s">
        <v>1122</v>
      </c>
      <c r="E150" s="748" t="s">
        <v>1710</v>
      </c>
      <c r="F150" s="752"/>
      <c r="G150" s="752"/>
      <c r="H150" s="766">
        <v>0</v>
      </c>
      <c r="I150" s="752">
        <v>1</v>
      </c>
      <c r="J150" s="752">
        <v>57.77</v>
      </c>
      <c r="K150" s="766">
        <v>1</v>
      </c>
      <c r="L150" s="752">
        <v>1</v>
      </c>
      <c r="M150" s="753">
        <v>57.77</v>
      </c>
    </row>
    <row r="151" spans="1:13" ht="14.4" customHeight="1" x14ac:dyDescent="0.3">
      <c r="A151" s="747" t="s">
        <v>573</v>
      </c>
      <c r="B151" s="748" t="s">
        <v>1394</v>
      </c>
      <c r="C151" s="748" t="s">
        <v>1711</v>
      </c>
      <c r="D151" s="748" t="s">
        <v>1121</v>
      </c>
      <c r="E151" s="748" t="s">
        <v>1396</v>
      </c>
      <c r="F151" s="752">
        <v>2</v>
      </c>
      <c r="G151" s="752">
        <v>118.6</v>
      </c>
      <c r="H151" s="766">
        <v>1</v>
      </c>
      <c r="I151" s="752"/>
      <c r="J151" s="752"/>
      <c r="K151" s="766">
        <v>0</v>
      </c>
      <c r="L151" s="752">
        <v>2</v>
      </c>
      <c r="M151" s="753">
        <v>118.6</v>
      </c>
    </row>
    <row r="152" spans="1:13" ht="14.4" customHeight="1" x14ac:dyDescent="0.3">
      <c r="A152" s="747" t="s">
        <v>573</v>
      </c>
      <c r="B152" s="748" t="s">
        <v>1397</v>
      </c>
      <c r="C152" s="748" t="s">
        <v>1398</v>
      </c>
      <c r="D152" s="748" t="s">
        <v>749</v>
      </c>
      <c r="E152" s="748" t="s">
        <v>1399</v>
      </c>
      <c r="F152" s="752"/>
      <c r="G152" s="752"/>
      <c r="H152" s="766">
        <v>0</v>
      </c>
      <c r="I152" s="752">
        <v>7</v>
      </c>
      <c r="J152" s="752">
        <v>338.10000000000014</v>
      </c>
      <c r="K152" s="766">
        <v>1</v>
      </c>
      <c r="L152" s="752">
        <v>7</v>
      </c>
      <c r="M152" s="753">
        <v>338.10000000000014</v>
      </c>
    </row>
    <row r="153" spans="1:13" ht="14.4" customHeight="1" x14ac:dyDescent="0.3">
      <c r="A153" s="747" t="s">
        <v>573</v>
      </c>
      <c r="B153" s="748" t="s">
        <v>1400</v>
      </c>
      <c r="C153" s="748" t="s">
        <v>1401</v>
      </c>
      <c r="D153" s="748" t="s">
        <v>1402</v>
      </c>
      <c r="E153" s="748" t="s">
        <v>1403</v>
      </c>
      <c r="F153" s="752"/>
      <c r="G153" s="752"/>
      <c r="H153" s="766">
        <v>0</v>
      </c>
      <c r="I153" s="752">
        <v>1</v>
      </c>
      <c r="J153" s="752">
        <v>72.33</v>
      </c>
      <c r="K153" s="766">
        <v>1</v>
      </c>
      <c r="L153" s="752">
        <v>1</v>
      </c>
      <c r="M153" s="753">
        <v>72.33</v>
      </c>
    </row>
    <row r="154" spans="1:13" ht="14.4" customHeight="1" x14ac:dyDescent="0.3">
      <c r="A154" s="747" t="s">
        <v>573</v>
      </c>
      <c r="B154" s="748" t="s">
        <v>1614</v>
      </c>
      <c r="C154" s="748" t="s">
        <v>1615</v>
      </c>
      <c r="D154" s="748" t="s">
        <v>1616</v>
      </c>
      <c r="E154" s="748" t="s">
        <v>1617</v>
      </c>
      <c r="F154" s="752"/>
      <c r="G154" s="752"/>
      <c r="H154" s="766">
        <v>0</v>
      </c>
      <c r="I154" s="752">
        <v>1</v>
      </c>
      <c r="J154" s="752">
        <v>27.929999999999993</v>
      </c>
      <c r="K154" s="766">
        <v>1</v>
      </c>
      <c r="L154" s="752">
        <v>1</v>
      </c>
      <c r="M154" s="753">
        <v>27.929999999999993</v>
      </c>
    </row>
    <row r="155" spans="1:13" ht="14.4" customHeight="1" x14ac:dyDescent="0.3">
      <c r="A155" s="747" t="s">
        <v>573</v>
      </c>
      <c r="B155" s="748" t="s">
        <v>1404</v>
      </c>
      <c r="C155" s="748" t="s">
        <v>1405</v>
      </c>
      <c r="D155" s="748" t="s">
        <v>1077</v>
      </c>
      <c r="E155" s="748" t="s">
        <v>1406</v>
      </c>
      <c r="F155" s="752"/>
      <c r="G155" s="752"/>
      <c r="H155" s="766">
        <v>0</v>
      </c>
      <c r="I155" s="752">
        <v>2</v>
      </c>
      <c r="J155" s="752">
        <v>52.279999999999994</v>
      </c>
      <c r="K155" s="766">
        <v>1</v>
      </c>
      <c r="L155" s="752">
        <v>2</v>
      </c>
      <c r="M155" s="753">
        <v>52.279999999999994</v>
      </c>
    </row>
    <row r="156" spans="1:13" ht="14.4" customHeight="1" x14ac:dyDescent="0.3">
      <c r="A156" s="747" t="s">
        <v>573</v>
      </c>
      <c r="B156" s="748" t="s">
        <v>1404</v>
      </c>
      <c r="C156" s="748" t="s">
        <v>1712</v>
      </c>
      <c r="D156" s="748" t="s">
        <v>1077</v>
      </c>
      <c r="E156" s="748" t="s">
        <v>1078</v>
      </c>
      <c r="F156" s="752"/>
      <c r="G156" s="752"/>
      <c r="H156" s="766">
        <v>0</v>
      </c>
      <c r="I156" s="752">
        <v>3</v>
      </c>
      <c r="J156" s="752">
        <v>156.83999999999995</v>
      </c>
      <c r="K156" s="766">
        <v>1</v>
      </c>
      <c r="L156" s="752">
        <v>3</v>
      </c>
      <c r="M156" s="753">
        <v>156.83999999999995</v>
      </c>
    </row>
    <row r="157" spans="1:13" ht="14.4" customHeight="1" x14ac:dyDescent="0.3">
      <c r="A157" s="747" t="s">
        <v>573</v>
      </c>
      <c r="B157" s="748" t="s">
        <v>1409</v>
      </c>
      <c r="C157" s="748" t="s">
        <v>1410</v>
      </c>
      <c r="D157" s="748" t="s">
        <v>1411</v>
      </c>
      <c r="E157" s="748" t="s">
        <v>1412</v>
      </c>
      <c r="F157" s="752"/>
      <c r="G157" s="752"/>
      <c r="H157" s="766">
        <v>0</v>
      </c>
      <c r="I157" s="752">
        <v>7</v>
      </c>
      <c r="J157" s="752">
        <v>61.17</v>
      </c>
      <c r="K157" s="766">
        <v>1</v>
      </c>
      <c r="L157" s="752">
        <v>7</v>
      </c>
      <c r="M157" s="753">
        <v>61.17</v>
      </c>
    </row>
    <row r="158" spans="1:13" ht="14.4" customHeight="1" x14ac:dyDescent="0.3">
      <c r="A158" s="747" t="s">
        <v>573</v>
      </c>
      <c r="B158" s="748" t="s">
        <v>1415</v>
      </c>
      <c r="C158" s="748" t="s">
        <v>1416</v>
      </c>
      <c r="D158" s="748" t="s">
        <v>1417</v>
      </c>
      <c r="E158" s="748" t="s">
        <v>793</v>
      </c>
      <c r="F158" s="752"/>
      <c r="G158" s="752"/>
      <c r="H158" s="766">
        <v>0</v>
      </c>
      <c r="I158" s="752">
        <v>3</v>
      </c>
      <c r="J158" s="752">
        <v>98.94</v>
      </c>
      <c r="K158" s="766">
        <v>1</v>
      </c>
      <c r="L158" s="752">
        <v>3</v>
      </c>
      <c r="M158" s="753">
        <v>98.94</v>
      </c>
    </row>
    <row r="159" spans="1:13" ht="14.4" customHeight="1" x14ac:dyDescent="0.3">
      <c r="A159" s="747" t="s">
        <v>573</v>
      </c>
      <c r="B159" s="748" t="s">
        <v>1418</v>
      </c>
      <c r="C159" s="748" t="s">
        <v>1713</v>
      </c>
      <c r="D159" s="748" t="s">
        <v>1714</v>
      </c>
      <c r="E159" s="748" t="s">
        <v>1715</v>
      </c>
      <c r="F159" s="752"/>
      <c r="G159" s="752"/>
      <c r="H159" s="766">
        <v>0</v>
      </c>
      <c r="I159" s="752">
        <v>1</v>
      </c>
      <c r="J159" s="752">
        <v>56.659999999999982</v>
      </c>
      <c r="K159" s="766">
        <v>1</v>
      </c>
      <c r="L159" s="752">
        <v>1</v>
      </c>
      <c r="M159" s="753">
        <v>56.659999999999982</v>
      </c>
    </row>
    <row r="160" spans="1:13" ht="14.4" customHeight="1" x14ac:dyDescent="0.3">
      <c r="A160" s="747" t="s">
        <v>573</v>
      </c>
      <c r="B160" s="748" t="s">
        <v>1422</v>
      </c>
      <c r="C160" s="748" t="s">
        <v>1423</v>
      </c>
      <c r="D160" s="748" t="s">
        <v>838</v>
      </c>
      <c r="E160" s="748" t="s">
        <v>1406</v>
      </c>
      <c r="F160" s="752"/>
      <c r="G160" s="752"/>
      <c r="H160" s="766">
        <v>0</v>
      </c>
      <c r="I160" s="752">
        <v>4</v>
      </c>
      <c r="J160" s="752">
        <v>344.33000000000004</v>
      </c>
      <c r="K160" s="766">
        <v>1</v>
      </c>
      <c r="L160" s="752">
        <v>4</v>
      </c>
      <c r="M160" s="753">
        <v>344.33000000000004</v>
      </c>
    </row>
    <row r="161" spans="1:13" ht="14.4" customHeight="1" x14ac:dyDescent="0.3">
      <c r="A161" s="747" t="s">
        <v>573</v>
      </c>
      <c r="B161" s="748" t="s">
        <v>1422</v>
      </c>
      <c r="C161" s="748" t="s">
        <v>1716</v>
      </c>
      <c r="D161" s="748" t="s">
        <v>1190</v>
      </c>
      <c r="E161" s="748" t="s">
        <v>1078</v>
      </c>
      <c r="F161" s="752"/>
      <c r="G161" s="752"/>
      <c r="H161" s="766">
        <v>0</v>
      </c>
      <c r="I161" s="752">
        <v>1</v>
      </c>
      <c r="J161" s="752">
        <v>162.79000000000002</v>
      </c>
      <c r="K161" s="766">
        <v>1</v>
      </c>
      <c r="L161" s="752">
        <v>1</v>
      </c>
      <c r="M161" s="753">
        <v>162.79000000000002</v>
      </c>
    </row>
    <row r="162" spans="1:13" ht="14.4" customHeight="1" x14ac:dyDescent="0.3">
      <c r="A162" s="747" t="s">
        <v>573</v>
      </c>
      <c r="B162" s="748" t="s">
        <v>1422</v>
      </c>
      <c r="C162" s="748" t="s">
        <v>1717</v>
      </c>
      <c r="D162" s="748" t="s">
        <v>1181</v>
      </c>
      <c r="E162" s="748" t="s">
        <v>1182</v>
      </c>
      <c r="F162" s="752"/>
      <c r="G162" s="752"/>
      <c r="H162" s="766">
        <v>0</v>
      </c>
      <c r="I162" s="752">
        <v>2</v>
      </c>
      <c r="J162" s="752">
        <v>71.019999999999982</v>
      </c>
      <c r="K162" s="766">
        <v>1</v>
      </c>
      <c r="L162" s="752">
        <v>2</v>
      </c>
      <c r="M162" s="753">
        <v>71.019999999999982</v>
      </c>
    </row>
    <row r="163" spans="1:13" ht="14.4" customHeight="1" x14ac:dyDescent="0.3">
      <c r="A163" s="747" t="s">
        <v>573</v>
      </c>
      <c r="B163" s="748" t="s">
        <v>1424</v>
      </c>
      <c r="C163" s="748" t="s">
        <v>1425</v>
      </c>
      <c r="D163" s="748" t="s">
        <v>1426</v>
      </c>
      <c r="E163" s="748" t="s">
        <v>1427</v>
      </c>
      <c r="F163" s="752"/>
      <c r="G163" s="752"/>
      <c r="H163" s="766">
        <v>0</v>
      </c>
      <c r="I163" s="752">
        <v>2</v>
      </c>
      <c r="J163" s="752">
        <v>23.680000000000007</v>
      </c>
      <c r="K163" s="766">
        <v>1</v>
      </c>
      <c r="L163" s="752">
        <v>2</v>
      </c>
      <c r="M163" s="753">
        <v>23.680000000000007</v>
      </c>
    </row>
    <row r="164" spans="1:13" ht="14.4" customHeight="1" x14ac:dyDescent="0.3">
      <c r="A164" s="747" t="s">
        <v>573</v>
      </c>
      <c r="B164" s="748" t="s">
        <v>1428</v>
      </c>
      <c r="C164" s="748" t="s">
        <v>1718</v>
      </c>
      <c r="D164" s="748" t="s">
        <v>1622</v>
      </c>
      <c r="E164" s="748" t="s">
        <v>1719</v>
      </c>
      <c r="F164" s="752"/>
      <c r="G164" s="752"/>
      <c r="H164" s="766">
        <v>0</v>
      </c>
      <c r="I164" s="752">
        <v>1</v>
      </c>
      <c r="J164" s="752">
        <v>116.04000000000006</v>
      </c>
      <c r="K164" s="766">
        <v>1</v>
      </c>
      <c r="L164" s="752">
        <v>1</v>
      </c>
      <c r="M164" s="753">
        <v>116.04000000000006</v>
      </c>
    </row>
    <row r="165" spans="1:13" ht="14.4" customHeight="1" x14ac:dyDescent="0.3">
      <c r="A165" s="747" t="s">
        <v>573</v>
      </c>
      <c r="B165" s="748" t="s">
        <v>1428</v>
      </c>
      <c r="C165" s="748" t="s">
        <v>1429</v>
      </c>
      <c r="D165" s="748" t="s">
        <v>1430</v>
      </c>
      <c r="E165" s="748" t="s">
        <v>1431</v>
      </c>
      <c r="F165" s="752"/>
      <c r="G165" s="752"/>
      <c r="H165" s="766">
        <v>0</v>
      </c>
      <c r="I165" s="752">
        <v>1</v>
      </c>
      <c r="J165" s="752">
        <v>53.830000000000013</v>
      </c>
      <c r="K165" s="766">
        <v>1</v>
      </c>
      <c r="L165" s="752">
        <v>1</v>
      </c>
      <c r="M165" s="753">
        <v>53.830000000000013</v>
      </c>
    </row>
    <row r="166" spans="1:13" ht="14.4" customHeight="1" x14ac:dyDescent="0.3">
      <c r="A166" s="747" t="s">
        <v>573</v>
      </c>
      <c r="B166" s="748" t="s">
        <v>1428</v>
      </c>
      <c r="C166" s="748" t="s">
        <v>1621</v>
      </c>
      <c r="D166" s="748" t="s">
        <v>1622</v>
      </c>
      <c r="E166" s="748" t="s">
        <v>1623</v>
      </c>
      <c r="F166" s="752"/>
      <c r="G166" s="752"/>
      <c r="H166" s="766">
        <v>0</v>
      </c>
      <c r="I166" s="752">
        <v>1</v>
      </c>
      <c r="J166" s="752">
        <v>170.85000000000002</v>
      </c>
      <c r="K166" s="766">
        <v>1</v>
      </c>
      <c r="L166" s="752">
        <v>1</v>
      </c>
      <c r="M166" s="753">
        <v>170.85000000000002</v>
      </c>
    </row>
    <row r="167" spans="1:13" ht="14.4" customHeight="1" x14ac:dyDescent="0.3">
      <c r="A167" s="747" t="s">
        <v>573</v>
      </c>
      <c r="B167" s="748" t="s">
        <v>1624</v>
      </c>
      <c r="C167" s="748" t="s">
        <v>1720</v>
      </c>
      <c r="D167" s="748" t="s">
        <v>1721</v>
      </c>
      <c r="E167" s="748" t="s">
        <v>1722</v>
      </c>
      <c r="F167" s="752"/>
      <c r="G167" s="752"/>
      <c r="H167" s="766">
        <v>0</v>
      </c>
      <c r="I167" s="752">
        <v>2</v>
      </c>
      <c r="J167" s="752">
        <v>317.96000000000004</v>
      </c>
      <c r="K167" s="766">
        <v>1</v>
      </c>
      <c r="L167" s="752">
        <v>2</v>
      </c>
      <c r="M167" s="753">
        <v>317.96000000000004</v>
      </c>
    </row>
    <row r="168" spans="1:13" ht="14.4" customHeight="1" x14ac:dyDescent="0.3">
      <c r="A168" s="747" t="s">
        <v>573</v>
      </c>
      <c r="B168" s="748" t="s">
        <v>1624</v>
      </c>
      <c r="C168" s="748" t="s">
        <v>1723</v>
      </c>
      <c r="D168" s="748" t="s">
        <v>1721</v>
      </c>
      <c r="E168" s="748" t="s">
        <v>1724</v>
      </c>
      <c r="F168" s="752"/>
      <c r="G168" s="752"/>
      <c r="H168" s="766">
        <v>0</v>
      </c>
      <c r="I168" s="752">
        <v>1</v>
      </c>
      <c r="J168" s="752">
        <v>213.24</v>
      </c>
      <c r="K168" s="766">
        <v>1</v>
      </c>
      <c r="L168" s="752">
        <v>1</v>
      </c>
      <c r="M168" s="753">
        <v>213.24</v>
      </c>
    </row>
    <row r="169" spans="1:13" ht="14.4" customHeight="1" x14ac:dyDescent="0.3">
      <c r="A169" s="747" t="s">
        <v>573</v>
      </c>
      <c r="B169" s="748" t="s">
        <v>1725</v>
      </c>
      <c r="C169" s="748" t="s">
        <v>1726</v>
      </c>
      <c r="D169" s="748" t="s">
        <v>1194</v>
      </c>
      <c r="E169" s="748" t="s">
        <v>1195</v>
      </c>
      <c r="F169" s="752"/>
      <c r="G169" s="752"/>
      <c r="H169" s="766">
        <v>0</v>
      </c>
      <c r="I169" s="752">
        <v>1</v>
      </c>
      <c r="J169" s="752">
        <v>123.49000000000002</v>
      </c>
      <c r="K169" s="766">
        <v>1</v>
      </c>
      <c r="L169" s="752">
        <v>1</v>
      </c>
      <c r="M169" s="753">
        <v>123.49000000000002</v>
      </c>
    </row>
    <row r="170" spans="1:13" ht="14.4" customHeight="1" x14ac:dyDescent="0.3">
      <c r="A170" s="747" t="s">
        <v>573</v>
      </c>
      <c r="B170" s="748" t="s">
        <v>1727</v>
      </c>
      <c r="C170" s="748" t="s">
        <v>1728</v>
      </c>
      <c r="D170" s="748" t="s">
        <v>1166</v>
      </c>
      <c r="E170" s="748" t="s">
        <v>1729</v>
      </c>
      <c r="F170" s="752"/>
      <c r="G170" s="752"/>
      <c r="H170" s="766">
        <v>0</v>
      </c>
      <c r="I170" s="752">
        <v>3</v>
      </c>
      <c r="J170" s="752">
        <v>54.870000000000005</v>
      </c>
      <c r="K170" s="766">
        <v>1</v>
      </c>
      <c r="L170" s="752">
        <v>3</v>
      </c>
      <c r="M170" s="753">
        <v>54.870000000000005</v>
      </c>
    </row>
    <row r="171" spans="1:13" ht="14.4" customHeight="1" x14ac:dyDescent="0.3">
      <c r="A171" s="747" t="s">
        <v>573</v>
      </c>
      <c r="B171" s="748" t="s">
        <v>1440</v>
      </c>
      <c r="C171" s="748" t="s">
        <v>1441</v>
      </c>
      <c r="D171" s="748" t="s">
        <v>798</v>
      </c>
      <c r="E171" s="748" t="s">
        <v>1442</v>
      </c>
      <c r="F171" s="752"/>
      <c r="G171" s="752"/>
      <c r="H171" s="766">
        <v>0</v>
      </c>
      <c r="I171" s="752">
        <v>1</v>
      </c>
      <c r="J171" s="752">
        <v>19.010000000000005</v>
      </c>
      <c r="K171" s="766">
        <v>1</v>
      </c>
      <c r="L171" s="752">
        <v>1</v>
      </c>
      <c r="M171" s="753">
        <v>19.010000000000005</v>
      </c>
    </row>
    <row r="172" spans="1:13" ht="14.4" customHeight="1" x14ac:dyDescent="0.3">
      <c r="A172" s="747" t="s">
        <v>573</v>
      </c>
      <c r="B172" s="748" t="s">
        <v>1447</v>
      </c>
      <c r="C172" s="748" t="s">
        <v>1448</v>
      </c>
      <c r="D172" s="748" t="s">
        <v>1449</v>
      </c>
      <c r="E172" s="748" t="s">
        <v>1450</v>
      </c>
      <c r="F172" s="752"/>
      <c r="G172" s="752"/>
      <c r="H172" s="766">
        <v>0</v>
      </c>
      <c r="I172" s="752">
        <v>2</v>
      </c>
      <c r="J172" s="752">
        <v>154.45000000000002</v>
      </c>
      <c r="K172" s="766">
        <v>1</v>
      </c>
      <c r="L172" s="752">
        <v>2</v>
      </c>
      <c r="M172" s="753">
        <v>154.45000000000002</v>
      </c>
    </row>
    <row r="173" spans="1:13" ht="14.4" customHeight="1" x14ac:dyDescent="0.3">
      <c r="A173" s="747" t="s">
        <v>573</v>
      </c>
      <c r="B173" s="748" t="s">
        <v>1451</v>
      </c>
      <c r="C173" s="748" t="s">
        <v>1453</v>
      </c>
      <c r="D173" s="748" t="s">
        <v>912</v>
      </c>
      <c r="E173" s="748" t="s">
        <v>1454</v>
      </c>
      <c r="F173" s="752"/>
      <c r="G173" s="752"/>
      <c r="H173" s="766">
        <v>0</v>
      </c>
      <c r="I173" s="752">
        <v>3</v>
      </c>
      <c r="J173" s="752">
        <v>104.07000000000002</v>
      </c>
      <c r="K173" s="766">
        <v>1</v>
      </c>
      <c r="L173" s="752">
        <v>3</v>
      </c>
      <c r="M173" s="753">
        <v>104.07000000000002</v>
      </c>
    </row>
    <row r="174" spans="1:13" ht="14.4" customHeight="1" x14ac:dyDescent="0.3">
      <c r="A174" s="747" t="s">
        <v>573</v>
      </c>
      <c r="B174" s="748" t="s">
        <v>1451</v>
      </c>
      <c r="C174" s="748" t="s">
        <v>1455</v>
      </c>
      <c r="D174" s="748" t="s">
        <v>912</v>
      </c>
      <c r="E174" s="748" t="s">
        <v>1456</v>
      </c>
      <c r="F174" s="752"/>
      <c r="G174" s="752"/>
      <c r="H174" s="766">
        <v>0</v>
      </c>
      <c r="I174" s="752">
        <v>4</v>
      </c>
      <c r="J174" s="752">
        <v>277.51</v>
      </c>
      <c r="K174" s="766">
        <v>1</v>
      </c>
      <c r="L174" s="752">
        <v>4</v>
      </c>
      <c r="M174" s="753">
        <v>277.51</v>
      </c>
    </row>
    <row r="175" spans="1:13" ht="14.4" customHeight="1" x14ac:dyDescent="0.3">
      <c r="A175" s="747" t="s">
        <v>573</v>
      </c>
      <c r="B175" s="748" t="s">
        <v>1457</v>
      </c>
      <c r="C175" s="748" t="s">
        <v>1458</v>
      </c>
      <c r="D175" s="748" t="s">
        <v>1459</v>
      </c>
      <c r="E175" s="748" t="s">
        <v>1078</v>
      </c>
      <c r="F175" s="752"/>
      <c r="G175" s="752"/>
      <c r="H175" s="766">
        <v>0</v>
      </c>
      <c r="I175" s="752">
        <v>3</v>
      </c>
      <c r="J175" s="752">
        <v>208.11</v>
      </c>
      <c r="K175" s="766">
        <v>1</v>
      </c>
      <c r="L175" s="752">
        <v>3</v>
      </c>
      <c r="M175" s="753">
        <v>208.11</v>
      </c>
    </row>
    <row r="176" spans="1:13" ht="14.4" customHeight="1" x14ac:dyDescent="0.3">
      <c r="A176" s="747" t="s">
        <v>573</v>
      </c>
      <c r="B176" s="748" t="s">
        <v>1457</v>
      </c>
      <c r="C176" s="748" t="s">
        <v>1730</v>
      </c>
      <c r="D176" s="748" t="s">
        <v>1459</v>
      </c>
      <c r="E176" s="748" t="s">
        <v>1565</v>
      </c>
      <c r="F176" s="752"/>
      <c r="G176" s="752"/>
      <c r="H176" s="766">
        <v>0</v>
      </c>
      <c r="I176" s="752">
        <v>1</v>
      </c>
      <c r="J176" s="752">
        <v>106.71000000000002</v>
      </c>
      <c r="K176" s="766">
        <v>1</v>
      </c>
      <c r="L176" s="752">
        <v>1</v>
      </c>
      <c r="M176" s="753">
        <v>106.71000000000002</v>
      </c>
    </row>
    <row r="177" spans="1:13" ht="14.4" customHeight="1" x14ac:dyDescent="0.3">
      <c r="A177" s="747" t="s">
        <v>573</v>
      </c>
      <c r="B177" s="748" t="s">
        <v>1731</v>
      </c>
      <c r="C177" s="748" t="s">
        <v>1732</v>
      </c>
      <c r="D177" s="748" t="s">
        <v>1114</v>
      </c>
      <c r="E177" s="748" t="s">
        <v>1733</v>
      </c>
      <c r="F177" s="752"/>
      <c r="G177" s="752"/>
      <c r="H177" s="766">
        <v>0</v>
      </c>
      <c r="I177" s="752">
        <v>2</v>
      </c>
      <c r="J177" s="752">
        <v>149.04000000000002</v>
      </c>
      <c r="K177" s="766">
        <v>1</v>
      </c>
      <c r="L177" s="752">
        <v>2</v>
      </c>
      <c r="M177" s="753">
        <v>149.04000000000002</v>
      </c>
    </row>
    <row r="178" spans="1:13" ht="14.4" customHeight="1" x14ac:dyDescent="0.3">
      <c r="A178" s="747" t="s">
        <v>573</v>
      </c>
      <c r="B178" s="748" t="s">
        <v>1734</v>
      </c>
      <c r="C178" s="748" t="s">
        <v>1735</v>
      </c>
      <c r="D178" s="748" t="s">
        <v>1124</v>
      </c>
      <c r="E178" s="748" t="s">
        <v>1125</v>
      </c>
      <c r="F178" s="752"/>
      <c r="G178" s="752"/>
      <c r="H178" s="766">
        <v>0</v>
      </c>
      <c r="I178" s="752">
        <v>1</v>
      </c>
      <c r="J178" s="752">
        <v>529.06000000000006</v>
      </c>
      <c r="K178" s="766">
        <v>1</v>
      </c>
      <c r="L178" s="752">
        <v>1</v>
      </c>
      <c r="M178" s="753">
        <v>529.06000000000006</v>
      </c>
    </row>
    <row r="179" spans="1:13" ht="14.4" customHeight="1" x14ac:dyDescent="0.3">
      <c r="A179" s="747" t="s">
        <v>573</v>
      </c>
      <c r="B179" s="748" t="s">
        <v>1736</v>
      </c>
      <c r="C179" s="748" t="s">
        <v>1737</v>
      </c>
      <c r="D179" s="748" t="s">
        <v>1172</v>
      </c>
      <c r="E179" s="748" t="s">
        <v>1738</v>
      </c>
      <c r="F179" s="752"/>
      <c r="G179" s="752"/>
      <c r="H179" s="766">
        <v>0</v>
      </c>
      <c r="I179" s="752">
        <v>2</v>
      </c>
      <c r="J179" s="752">
        <v>123.38000000000001</v>
      </c>
      <c r="K179" s="766">
        <v>1</v>
      </c>
      <c r="L179" s="752">
        <v>2</v>
      </c>
      <c r="M179" s="753">
        <v>123.38000000000001</v>
      </c>
    </row>
    <row r="180" spans="1:13" ht="14.4" customHeight="1" x14ac:dyDescent="0.3">
      <c r="A180" s="747" t="s">
        <v>573</v>
      </c>
      <c r="B180" s="748" t="s">
        <v>1463</v>
      </c>
      <c r="C180" s="748" t="s">
        <v>1739</v>
      </c>
      <c r="D180" s="748" t="s">
        <v>1465</v>
      </c>
      <c r="E180" s="748" t="s">
        <v>1740</v>
      </c>
      <c r="F180" s="752"/>
      <c r="G180" s="752"/>
      <c r="H180" s="766">
        <v>0</v>
      </c>
      <c r="I180" s="752">
        <v>1</v>
      </c>
      <c r="J180" s="752">
        <v>92.199999999999989</v>
      </c>
      <c r="K180" s="766">
        <v>1</v>
      </c>
      <c r="L180" s="752">
        <v>1</v>
      </c>
      <c r="M180" s="753">
        <v>92.199999999999989</v>
      </c>
    </row>
    <row r="181" spans="1:13" ht="14.4" customHeight="1" x14ac:dyDescent="0.3">
      <c r="A181" s="747" t="s">
        <v>573</v>
      </c>
      <c r="B181" s="748" t="s">
        <v>1463</v>
      </c>
      <c r="C181" s="748" t="s">
        <v>1741</v>
      </c>
      <c r="D181" s="748" t="s">
        <v>1742</v>
      </c>
      <c r="E181" s="748" t="s">
        <v>1743</v>
      </c>
      <c r="F181" s="752"/>
      <c r="G181" s="752"/>
      <c r="H181" s="766">
        <v>0</v>
      </c>
      <c r="I181" s="752">
        <v>1</v>
      </c>
      <c r="J181" s="752">
        <v>112.27</v>
      </c>
      <c r="K181" s="766">
        <v>1</v>
      </c>
      <c r="L181" s="752">
        <v>1</v>
      </c>
      <c r="M181" s="753">
        <v>112.27</v>
      </c>
    </row>
    <row r="182" spans="1:13" ht="14.4" customHeight="1" x14ac:dyDescent="0.3">
      <c r="A182" s="747" t="s">
        <v>573</v>
      </c>
      <c r="B182" s="748" t="s">
        <v>1463</v>
      </c>
      <c r="C182" s="748" t="s">
        <v>1744</v>
      </c>
      <c r="D182" s="748" t="s">
        <v>1742</v>
      </c>
      <c r="E182" s="748" t="s">
        <v>1468</v>
      </c>
      <c r="F182" s="752"/>
      <c r="G182" s="752"/>
      <c r="H182" s="766">
        <v>0</v>
      </c>
      <c r="I182" s="752">
        <v>2</v>
      </c>
      <c r="J182" s="752">
        <v>98.76</v>
      </c>
      <c r="K182" s="766">
        <v>1</v>
      </c>
      <c r="L182" s="752">
        <v>2</v>
      </c>
      <c r="M182" s="753">
        <v>98.76</v>
      </c>
    </row>
    <row r="183" spans="1:13" ht="14.4" customHeight="1" x14ac:dyDescent="0.3">
      <c r="A183" s="747" t="s">
        <v>573</v>
      </c>
      <c r="B183" s="748" t="s">
        <v>1463</v>
      </c>
      <c r="C183" s="748" t="s">
        <v>1745</v>
      </c>
      <c r="D183" s="748" t="s">
        <v>1742</v>
      </c>
      <c r="E183" s="748" t="s">
        <v>1746</v>
      </c>
      <c r="F183" s="752"/>
      <c r="G183" s="752"/>
      <c r="H183" s="766">
        <v>0</v>
      </c>
      <c r="I183" s="752">
        <v>2</v>
      </c>
      <c r="J183" s="752">
        <v>125.03999999999999</v>
      </c>
      <c r="K183" s="766">
        <v>1</v>
      </c>
      <c r="L183" s="752">
        <v>2</v>
      </c>
      <c r="M183" s="753">
        <v>125.03999999999999</v>
      </c>
    </row>
    <row r="184" spans="1:13" ht="14.4" customHeight="1" x14ac:dyDescent="0.3">
      <c r="A184" s="747" t="s">
        <v>573</v>
      </c>
      <c r="B184" s="748" t="s">
        <v>1463</v>
      </c>
      <c r="C184" s="748" t="s">
        <v>1747</v>
      </c>
      <c r="D184" s="748" t="s">
        <v>1465</v>
      </c>
      <c r="E184" s="748" t="s">
        <v>1748</v>
      </c>
      <c r="F184" s="752"/>
      <c r="G184" s="752"/>
      <c r="H184" s="766">
        <v>0</v>
      </c>
      <c r="I184" s="752">
        <v>1</v>
      </c>
      <c r="J184" s="752">
        <v>77.760000000000019</v>
      </c>
      <c r="K184" s="766">
        <v>1</v>
      </c>
      <c r="L184" s="752">
        <v>1</v>
      </c>
      <c r="M184" s="753">
        <v>77.760000000000019</v>
      </c>
    </row>
    <row r="185" spans="1:13" ht="14.4" customHeight="1" x14ac:dyDescent="0.3">
      <c r="A185" s="747" t="s">
        <v>573</v>
      </c>
      <c r="B185" s="748" t="s">
        <v>1463</v>
      </c>
      <c r="C185" s="748" t="s">
        <v>1467</v>
      </c>
      <c r="D185" s="748" t="s">
        <v>1465</v>
      </c>
      <c r="E185" s="748" t="s">
        <v>1468</v>
      </c>
      <c r="F185" s="752"/>
      <c r="G185" s="752"/>
      <c r="H185" s="766">
        <v>0</v>
      </c>
      <c r="I185" s="752">
        <v>3</v>
      </c>
      <c r="J185" s="752">
        <v>183.33999999999997</v>
      </c>
      <c r="K185" s="766">
        <v>1</v>
      </c>
      <c r="L185" s="752">
        <v>3</v>
      </c>
      <c r="M185" s="753">
        <v>183.33999999999997</v>
      </c>
    </row>
    <row r="186" spans="1:13" ht="14.4" customHeight="1" x14ac:dyDescent="0.3">
      <c r="A186" s="747" t="s">
        <v>573</v>
      </c>
      <c r="B186" s="748" t="s">
        <v>1469</v>
      </c>
      <c r="C186" s="748" t="s">
        <v>1749</v>
      </c>
      <c r="D186" s="748" t="s">
        <v>960</v>
      </c>
      <c r="E186" s="748" t="s">
        <v>1750</v>
      </c>
      <c r="F186" s="752"/>
      <c r="G186" s="752"/>
      <c r="H186" s="766">
        <v>0</v>
      </c>
      <c r="I186" s="752">
        <v>1</v>
      </c>
      <c r="J186" s="752">
        <v>114.92000000000003</v>
      </c>
      <c r="K186" s="766">
        <v>1</v>
      </c>
      <c r="L186" s="752">
        <v>1</v>
      </c>
      <c r="M186" s="753">
        <v>114.92000000000003</v>
      </c>
    </row>
    <row r="187" spans="1:13" ht="14.4" customHeight="1" x14ac:dyDescent="0.3">
      <c r="A187" s="747" t="s">
        <v>573</v>
      </c>
      <c r="B187" s="748" t="s">
        <v>1475</v>
      </c>
      <c r="C187" s="748" t="s">
        <v>1476</v>
      </c>
      <c r="D187" s="748" t="s">
        <v>1477</v>
      </c>
      <c r="E187" s="748" t="s">
        <v>1478</v>
      </c>
      <c r="F187" s="752"/>
      <c r="G187" s="752"/>
      <c r="H187" s="766">
        <v>0</v>
      </c>
      <c r="I187" s="752">
        <v>1</v>
      </c>
      <c r="J187" s="752">
        <v>204.14999999999998</v>
      </c>
      <c r="K187" s="766">
        <v>1</v>
      </c>
      <c r="L187" s="752">
        <v>1</v>
      </c>
      <c r="M187" s="753">
        <v>204.14999999999998</v>
      </c>
    </row>
    <row r="188" spans="1:13" ht="14.4" customHeight="1" x14ac:dyDescent="0.3">
      <c r="A188" s="747" t="s">
        <v>573</v>
      </c>
      <c r="B188" s="748" t="s">
        <v>1751</v>
      </c>
      <c r="C188" s="748" t="s">
        <v>1752</v>
      </c>
      <c r="D188" s="748" t="s">
        <v>1753</v>
      </c>
      <c r="E188" s="748" t="s">
        <v>1754</v>
      </c>
      <c r="F188" s="752"/>
      <c r="G188" s="752"/>
      <c r="H188" s="766">
        <v>0</v>
      </c>
      <c r="I188" s="752">
        <v>2</v>
      </c>
      <c r="J188" s="752">
        <v>69.960000000000022</v>
      </c>
      <c r="K188" s="766">
        <v>1</v>
      </c>
      <c r="L188" s="752">
        <v>2</v>
      </c>
      <c r="M188" s="753">
        <v>69.960000000000022</v>
      </c>
    </row>
    <row r="189" spans="1:13" ht="14.4" customHeight="1" x14ac:dyDescent="0.3">
      <c r="A189" s="747" t="s">
        <v>573</v>
      </c>
      <c r="B189" s="748" t="s">
        <v>1755</v>
      </c>
      <c r="C189" s="748" t="s">
        <v>1756</v>
      </c>
      <c r="D189" s="748" t="s">
        <v>981</v>
      </c>
      <c r="E189" s="748" t="s">
        <v>1757</v>
      </c>
      <c r="F189" s="752"/>
      <c r="G189" s="752"/>
      <c r="H189" s="766">
        <v>0</v>
      </c>
      <c r="I189" s="752">
        <v>3</v>
      </c>
      <c r="J189" s="752">
        <v>174.99000000000004</v>
      </c>
      <c r="K189" s="766">
        <v>1</v>
      </c>
      <c r="L189" s="752">
        <v>3</v>
      </c>
      <c r="M189" s="753">
        <v>174.99000000000004</v>
      </c>
    </row>
    <row r="190" spans="1:13" ht="14.4" customHeight="1" x14ac:dyDescent="0.3">
      <c r="A190" s="747" t="s">
        <v>573</v>
      </c>
      <c r="B190" s="748" t="s">
        <v>1755</v>
      </c>
      <c r="C190" s="748" t="s">
        <v>1758</v>
      </c>
      <c r="D190" s="748" t="s">
        <v>981</v>
      </c>
      <c r="E190" s="748" t="s">
        <v>675</v>
      </c>
      <c r="F190" s="752"/>
      <c r="G190" s="752"/>
      <c r="H190" s="766">
        <v>0</v>
      </c>
      <c r="I190" s="752">
        <v>3</v>
      </c>
      <c r="J190" s="752">
        <v>311</v>
      </c>
      <c r="K190" s="766">
        <v>1</v>
      </c>
      <c r="L190" s="752">
        <v>3</v>
      </c>
      <c r="M190" s="753">
        <v>311</v>
      </c>
    </row>
    <row r="191" spans="1:13" ht="14.4" customHeight="1" x14ac:dyDescent="0.3">
      <c r="A191" s="747" t="s">
        <v>573</v>
      </c>
      <c r="B191" s="748" t="s">
        <v>1479</v>
      </c>
      <c r="C191" s="748" t="s">
        <v>1759</v>
      </c>
      <c r="D191" s="748" t="s">
        <v>617</v>
      </c>
      <c r="E191" s="748" t="s">
        <v>1066</v>
      </c>
      <c r="F191" s="752"/>
      <c r="G191" s="752"/>
      <c r="H191" s="766">
        <v>0</v>
      </c>
      <c r="I191" s="752">
        <v>1</v>
      </c>
      <c r="J191" s="752">
        <v>54.010000000000012</v>
      </c>
      <c r="K191" s="766">
        <v>1</v>
      </c>
      <c r="L191" s="752">
        <v>1</v>
      </c>
      <c r="M191" s="753">
        <v>54.010000000000012</v>
      </c>
    </row>
    <row r="192" spans="1:13" ht="14.4" customHeight="1" x14ac:dyDescent="0.3">
      <c r="A192" s="747" t="s">
        <v>573</v>
      </c>
      <c r="B192" s="748" t="s">
        <v>1479</v>
      </c>
      <c r="C192" s="748" t="s">
        <v>1480</v>
      </c>
      <c r="D192" s="748" t="s">
        <v>617</v>
      </c>
      <c r="E192" s="748" t="s">
        <v>618</v>
      </c>
      <c r="F192" s="752"/>
      <c r="G192" s="752"/>
      <c r="H192" s="766">
        <v>0</v>
      </c>
      <c r="I192" s="752">
        <v>1</v>
      </c>
      <c r="J192" s="752">
        <v>48.130000000000017</v>
      </c>
      <c r="K192" s="766">
        <v>1</v>
      </c>
      <c r="L192" s="752">
        <v>1</v>
      </c>
      <c r="M192" s="753">
        <v>48.130000000000017</v>
      </c>
    </row>
    <row r="193" spans="1:13" ht="14.4" customHeight="1" x14ac:dyDescent="0.3">
      <c r="A193" s="747" t="s">
        <v>573</v>
      </c>
      <c r="B193" s="748" t="s">
        <v>1481</v>
      </c>
      <c r="C193" s="748" t="s">
        <v>1482</v>
      </c>
      <c r="D193" s="748" t="s">
        <v>1483</v>
      </c>
      <c r="E193" s="748" t="s">
        <v>1484</v>
      </c>
      <c r="F193" s="752"/>
      <c r="G193" s="752"/>
      <c r="H193" s="766">
        <v>0</v>
      </c>
      <c r="I193" s="752">
        <v>15</v>
      </c>
      <c r="J193" s="752">
        <v>502.48</v>
      </c>
      <c r="K193" s="766">
        <v>1</v>
      </c>
      <c r="L193" s="752">
        <v>15</v>
      </c>
      <c r="M193" s="753">
        <v>502.48</v>
      </c>
    </row>
    <row r="194" spans="1:13" ht="14.4" customHeight="1" x14ac:dyDescent="0.3">
      <c r="A194" s="747" t="s">
        <v>573</v>
      </c>
      <c r="B194" s="748" t="s">
        <v>1481</v>
      </c>
      <c r="C194" s="748" t="s">
        <v>1760</v>
      </c>
      <c r="D194" s="748" t="s">
        <v>1761</v>
      </c>
      <c r="E194" s="748" t="s">
        <v>1762</v>
      </c>
      <c r="F194" s="752"/>
      <c r="G194" s="752"/>
      <c r="H194" s="766">
        <v>0</v>
      </c>
      <c r="I194" s="752">
        <v>2</v>
      </c>
      <c r="J194" s="752">
        <v>101.28000000000002</v>
      </c>
      <c r="K194" s="766">
        <v>1</v>
      </c>
      <c r="L194" s="752">
        <v>2</v>
      </c>
      <c r="M194" s="753">
        <v>101.28000000000002</v>
      </c>
    </row>
    <row r="195" spans="1:13" ht="14.4" customHeight="1" x14ac:dyDescent="0.3">
      <c r="A195" s="747" t="s">
        <v>573</v>
      </c>
      <c r="B195" s="748" t="s">
        <v>1485</v>
      </c>
      <c r="C195" s="748" t="s">
        <v>1486</v>
      </c>
      <c r="D195" s="748" t="s">
        <v>1487</v>
      </c>
      <c r="E195" s="748" t="s">
        <v>1488</v>
      </c>
      <c r="F195" s="752"/>
      <c r="G195" s="752"/>
      <c r="H195" s="766">
        <v>0</v>
      </c>
      <c r="I195" s="752">
        <v>2</v>
      </c>
      <c r="J195" s="752">
        <v>473.80999999999989</v>
      </c>
      <c r="K195" s="766">
        <v>1</v>
      </c>
      <c r="L195" s="752">
        <v>2</v>
      </c>
      <c r="M195" s="753">
        <v>473.80999999999989</v>
      </c>
    </row>
    <row r="196" spans="1:13" ht="14.4" customHeight="1" x14ac:dyDescent="0.3">
      <c r="A196" s="747" t="s">
        <v>573</v>
      </c>
      <c r="B196" s="748" t="s">
        <v>1494</v>
      </c>
      <c r="C196" s="748" t="s">
        <v>1495</v>
      </c>
      <c r="D196" s="748" t="s">
        <v>1496</v>
      </c>
      <c r="E196" s="748" t="s">
        <v>1497</v>
      </c>
      <c r="F196" s="752"/>
      <c r="G196" s="752"/>
      <c r="H196" s="766">
        <v>0</v>
      </c>
      <c r="I196" s="752">
        <v>1</v>
      </c>
      <c r="J196" s="752">
        <v>174.61</v>
      </c>
      <c r="K196" s="766">
        <v>1</v>
      </c>
      <c r="L196" s="752">
        <v>1</v>
      </c>
      <c r="M196" s="753">
        <v>174.61</v>
      </c>
    </row>
    <row r="197" spans="1:13" ht="14.4" customHeight="1" x14ac:dyDescent="0.3">
      <c r="A197" s="747" t="s">
        <v>573</v>
      </c>
      <c r="B197" s="748" t="s">
        <v>1494</v>
      </c>
      <c r="C197" s="748" t="s">
        <v>1640</v>
      </c>
      <c r="D197" s="748" t="s">
        <v>1496</v>
      </c>
      <c r="E197" s="748" t="s">
        <v>1641</v>
      </c>
      <c r="F197" s="752"/>
      <c r="G197" s="752"/>
      <c r="H197" s="766">
        <v>0</v>
      </c>
      <c r="I197" s="752">
        <v>3</v>
      </c>
      <c r="J197" s="752">
        <v>1259.01</v>
      </c>
      <c r="K197" s="766">
        <v>1</v>
      </c>
      <c r="L197" s="752">
        <v>3</v>
      </c>
      <c r="M197" s="753">
        <v>1259.01</v>
      </c>
    </row>
    <row r="198" spans="1:13" ht="14.4" customHeight="1" x14ac:dyDescent="0.3">
      <c r="A198" s="747" t="s">
        <v>573</v>
      </c>
      <c r="B198" s="748" t="s">
        <v>1494</v>
      </c>
      <c r="C198" s="748" t="s">
        <v>1498</v>
      </c>
      <c r="D198" s="748" t="s">
        <v>1496</v>
      </c>
      <c r="E198" s="748" t="s">
        <v>1499</v>
      </c>
      <c r="F198" s="752"/>
      <c r="G198" s="752"/>
      <c r="H198" s="766">
        <v>0</v>
      </c>
      <c r="I198" s="752">
        <v>3</v>
      </c>
      <c r="J198" s="752">
        <v>196.32</v>
      </c>
      <c r="K198" s="766">
        <v>1</v>
      </c>
      <c r="L198" s="752">
        <v>3</v>
      </c>
      <c r="M198" s="753">
        <v>196.32</v>
      </c>
    </row>
    <row r="199" spans="1:13" ht="14.4" customHeight="1" x14ac:dyDescent="0.3">
      <c r="A199" s="747" t="s">
        <v>573</v>
      </c>
      <c r="B199" s="748" t="s">
        <v>1506</v>
      </c>
      <c r="C199" s="748" t="s">
        <v>1646</v>
      </c>
      <c r="D199" s="748" t="s">
        <v>835</v>
      </c>
      <c r="E199" s="748" t="s">
        <v>1024</v>
      </c>
      <c r="F199" s="752"/>
      <c r="G199" s="752"/>
      <c r="H199" s="766">
        <v>0</v>
      </c>
      <c r="I199" s="752">
        <v>7</v>
      </c>
      <c r="J199" s="752">
        <v>7277.4700000000012</v>
      </c>
      <c r="K199" s="766">
        <v>1</v>
      </c>
      <c r="L199" s="752">
        <v>7</v>
      </c>
      <c r="M199" s="753">
        <v>7277.4700000000012</v>
      </c>
    </row>
    <row r="200" spans="1:13" ht="14.4" customHeight="1" x14ac:dyDescent="0.3">
      <c r="A200" s="747" t="s">
        <v>573</v>
      </c>
      <c r="B200" s="748" t="s">
        <v>1506</v>
      </c>
      <c r="C200" s="748" t="s">
        <v>1507</v>
      </c>
      <c r="D200" s="748" t="s">
        <v>835</v>
      </c>
      <c r="E200" s="748" t="s">
        <v>836</v>
      </c>
      <c r="F200" s="752"/>
      <c r="G200" s="752"/>
      <c r="H200" s="766">
        <v>0</v>
      </c>
      <c r="I200" s="752">
        <v>1</v>
      </c>
      <c r="J200" s="752">
        <v>2031.7100000000005</v>
      </c>
      <c r="K200" s="766">
        <v>1</v>
      </c>
      <c r="L200" s="752">
        <v>1</v>
      </c>
      <c r="M200" s="753">
        <v>2031.7100000000005</v>
      </c>
    </row>
    <row r="201" spans="1:13" ht="14.4" customHeight="1" x14ac:dyDescent="0.3">
      <c r="A201" s="747" t="s">
        <v>573</v>
      </c>
      <c r="B201" s="748" t="s">
        <v>1506</v>
      </c>
      <c r="C201" s="748" t="s">
        <v>1763</v>
      </c>
      <c r="D201" s="748" t="s">
        <v>1183</v>
      </c>
      <c r="E201" s="748" t="s">
        <v>1184</v>
      </c>
      <c r="F201" s="752">
        <v>1</v>
      </c>
      <c r="G201" s="752">
        <v>908.87999999999988</v>
      </c>
      <c r="H201" s="766">
        <v>1</v>
      </c>
      <c r="I201" s="752"/>
      <c r="J201" s="752"/>
      <c r="K201" s="766">
        <v>0</v>
      </c>
      <c r="L201" s="752">
        <v>1</v>
      </c>
      <c r="M201" s="753">
        <v>908.87999999999988</v>
      </c>
    </row>
    <row r="202" spans="1:13" ht="14.4" customHeight="1" x14ac:dyDescent="0.3">
      <c r="A202" s="747" t="s">
        <v>573</v>
      </c>
      <c r="B202" s="748" t="s">
        <v>1512</v>
      </c>
      <c r="C202" s="748" t="s">
        <v>1764</v>
      </c>
      <c r="D202" s="748" t="s">
        <v>1514</v>
      </c>
      <c r="E202" s="748" t="s">
        <v>1765</v>
      </c>
      <c r="F202" s="752"/>
      <c r="G202" s="752"/>
      <c r="H202" s="766">
        <v>0</v>
      </c>
      <c r="I202" s="752">
        <v>1</v>
      </c>
      <c r="J202" s="752">
        <v>970.78</v>
      </c>
      <c r="K202" s="766">
        <v>1</v>
      </c>
      <c r="L202" s="752">
        <v>1</v>
      </c>
      <c r="M202" s="753">
        <v>970.78</v>
      </c>
    </row>
    <row r="203" spans="1:13" ht="14.4" customHeight="1" x14ac:dyDescent="0.3">
      <c r="A203" s="747" t="s">
        <v>573</v>
      </c>
      <c r="B203" s="748" t="s">
        <v>1518</v>
      </c>
      <c r="C203" s="748" t="s">
        <v>1519</v>
      </c>
      <c r="D203" s="748" t="s">
        <v>1520</v>
      </c>
      <c r="E203" s="748" t="s">
        <v>1521</v>
      </c>
      <c r="F203" s="752"/>
      <c r="G203" s="752"/>
      <c r="H203" s="766">
        <v>0</v>
      </c>
      <c r="I203" s="752">
        <v>8</v>
      </c>
      <c r="J203" s="752">
        <v>1502.3099999999997</v>
      </c>
      <c r="K203" s="766">
        <v>1</v>
      </c>
      <c r="L203" s="752">
        <v>8</v>
      </c>
      <c r="M203" s="753">
        <v>1502.3099999999997</v>
      </c>
    </row>
    <row r="204" spans="1:13" ht="14.4" customHeight="1" x14ac:dyDescent="0.3">
      <c r="A204" s="747" t="s">
        <v>573</v>
      </c>
      <c r="B204" s="748" t="s">
        <v>1518</v>
      </c>
      <c r="C204" s="748" t="s">
        <v>1522</v>
      </c>
      <c r="D204" s="748" t="s">
        <v>1520</v>
      </c>
      <c r="E204" s="748" t="s">
        <v>1108</v>
      </c>
      <c r="F204" s="752"/>
      <c r="G204" s="752"/>
      <c r="H204" s="766">
        <v>0</v>
      </c>
      <c r="I204" s="752">
        <v>15</v>
      </c>
      <c r="J204" s="752">
        <v>5333.0300000000007</v>
      </c>
      <c r="K204" s="766">
        <v>1</v>
      </c>
      <c r="L204" s="752">
        <v>15</v>
      </c>
      <c r="M204" s="753">
        <v>5333.0300000000007</v>
      </c>
    </row>
    <row r="205" spans="1:13" ht="14.4" customHeight="1" x14ac:dyDescent="0.3">
      <c r="A205" s="747" t="s">
        <v>573</v>
      </c>
      <c r="B205" s="748" t="s">
        <v>1518</v>
      </c>
      <c r="C205" s="748" t="s">
        <v>1766</v>
      </c>
      <c r="D205" s="748" t="s">
        <v>1520</v>
      </c>
      <c r="E205" s="748" t="s">
        <v>1574</v>
      </c>
      <c r="F205" s="752"/>
      <c r="G205" s="752"/>
      <c r="H205" s="766">
        <v>0</v>
      </c>
      <c r="I205" s="752">
        <v>2</v>
      </c>
      <c r="J205" s="752">
        <v>1108.2200000000003</v>
      </c>
      <c r="K205" s="766">
        <v>1</v>
      </c>
      <c r="L205" s="752">
        <v>2</v>
      </c>
      <c r="M205" s="753">
        <v>1108.2200000000003</v>
      </c>
    </row>
    <row r="206" spans="1:13" ht="14.4" customHeight="1" x14ac:dyDescent="0.3">
      <c r="A206" s="747" t="s">
        <v>573</v>
      </c>
      <c r="B206" s="748" t="s">
        <v>1523</v>
      </c>
      <c r="C206" s="748" t="s">
        <v>1524</v>
      </c>
      <c r="D206" s="748" t="s">
        <v>1525</v>
      </c>
      <c r="E206" s="748" t="s">
        <v>1526</v>
      </c>
      <c r="F206" s="752"/>
      <c r="G206" s="752"/>
      <c r="H206" s="766">
        <v>0</v>
      </c>
      <c r="I206" s="752">
        <v>24</v>
      </c>
      <c r="J206" s="752">
        <v>1132.56</v>
      </c>
      <c r="K206" s="766">
        <v>1</v>
      </c>
      <c r="L206" s="752">
        <v>24</v>
      </c>
      <c r="M206" s="753">
        <v>1132.56</v>
      </c>
    </row>
    <row r="207" spans="1:13" ht="14.4" customHeight="1" x14ac:dyDescent="0.3">
      <c r="A207" s="747" t="s">
        <v>573</v>
      </c>
      <c r="B207" s="748" t="s">
        <v>1523</v>
      </c>
      <c r="C207" s="748" t="s">
        <v>1527</v>
      </c>
      <c r="D207" s="748" t="s">
        <v>1525</v>
      </c>
      <c r="E207" s="748" t="s">
        <v>1528</v>
      </c>
      <c r="F207" s="752"/>
      <c r="G207" s="752"/>
      <c r="H207" s="766">
        <v>0</v>
      </c>
      <c r="I207" s="752">
        <v>3</v>
      </c>
      <c r="J207" s="752">
        <v>1063.5300000000002</v>
      </c>
      <c r="K207" s="766">
        <v>1</v>
      </c>
      <c r="L207" s="752">
        <v>3</v>
      </c>
      <c r="M207" s="753">
        <v>1063.5300000000002</v>
      </c>
    </row>
    <row r="208" spans="1:13" ht="14.4" customHeight="1" x14ac:dyDescent="0.3">
      <c r="A208" s="747" t="s">
        <v>573</v>
      </c>
      <c r="B208" s="748" t="s">
        <v>1523</v>
      </c>
      <c r="C208" s="748" t="s">
        <v>1529</v>
      </c>
      <c r="D208" s="748" t="s">
        <v>1525</v>
      </c>
      <c r="E208" s="748" t="s">
        <v>1530</v>
      </c>
      <c r="F208" s="752"/>
      <c r="G208" s="752"/>
      <c r="H208" s="766">
        <v>0</v>
      </c>
      <c r="I208" s="752">
        <v>3</v>
      </c>
      <c r="J208" s="752">
        <v>2181.75</v>
      </c>
      <c r="K208" s="766">
        <v>1</v>
      </c>
      <c r="L208" s="752">
        <v>3</v>
      </c>
      <c r="M208" s="753">
        <v>2181.75</v>
      </c>
    </row>
    <row r="209" spans="1:13" ht="14.4" customHeight="1" x14ac:dyDescent="0.3">
      <c r="A209" s="747" t="s">
        <v>573</v>
      </c>
      <c r="B209" s="748" t="s">
        <v>1531</v>
      </c>
      <c r="C209" s="748" t="s">
        <v>1652</v>
      </c>
      <c r="D209" s="748" t="s">
        <v>1191</v>
      </c>
      <c r="E209" s="748" t="s">
        <v>1653</v>
      </c>
      <c r="F209" s="752"/>
      <c r="G209" s="752"/>
      <c r="H209" s="766">
        <v>0</v>
      </c>
      <c r="I209" s="752">
        <v>2</v>
      </c>
      <c r="J209" s="752">
        <v>195.62000000000006</v>
      </c>
      <c r="K209" s="766">
        <v>1</v>
      </c>
      <c r="L209" s="752">
        <v>2</v>
      </c>
      <c r="M209" s="753">
        <v>195.62000000000006</v>
      </c>
    </row>
    <row r="210" spans="1:13" ht="14.4" customHeight="1" x14ac:dyDescent="0.3">
      <c r="A210" s="747" t="s">
        <v>573</v>
      </c>
      <c r="B210" s="748" t="s">
        <v>1531</v>
      </c>
      <c r="C210" s="748" t="s">
        <v>1532</v>
      </c>
      <c r="D210" s="748" t="s">
        <v>1191</v>
      </c>
      <c r="E210" s="748" t="s">
        <v>1533</v>
      </c>
      <c r="F210" s="752"/>
      <c r="G210" s="752"/>
      <c r="H210" s="766">
        <v>0</v>
      </c>
      <c r="I210" s="752">
        <v>1</v>
      </c>
      <c r="J210" s="752">
        <v>62.040000000000013</v>
      </c>
      <c r="K210" s="766">
        <v>1</v>
      </c>
      <c r="L210" s="752">
        <v>1</v>
      </c>
      <c r="M210" s="753">
        <v>62.040000000000013</v>
      </c>
    </row>
    <row r="211" spans="1:13" ht="14.4" customHeight="1" x14ac:dyDescent="0.3">
      <c r="A211" s="747" t="s">
        <v>573</v>
      </c>
      <c r="B211" s="748" t="s">
        <v>1531</v>
      </c>
      <c r="C211" s="748" t="s">
        <v>1767</v>
      </c>
      <c r="D211" s="748" t="s">
        <v>1191</v>
      </c>
      <c r="E211" s="748" t="s">
        <v>1540</v>
      </c>
      <c r="F211" s="752"/>
      <c r="G211" s="752"/>
      <c r="H211" s="766">
        <v>0</v>
      </c>
      <c r="I211" s="752">
        <v>1</v>
      </c>
      <c r="J211" s="752">
        <v>84.179999999999993</v>
      </c>
      <c r="K211" s="766">
        <v>1</v>
      </c>
      <c r="L211" s="752">
        <v>1</v>
      </c>
      <c r="M211" s="753">
        <v>84.179999999999993</v>
      </c>
    </row>
    <row r="212" spans="1:13" ht="14.4" customHeight="1" x14ac:dyDescent="0.3">
      <c r="A212" s="747" t="s">
        <v>573</v>
      </c>
      <c r="B212" s="748" t="s">
        <v>1534</v>
      </c>
      <c r="C212" s="748" t="s">
        <v>1535</v>
      </c>
      <c r="D212" s="748" t="s">
        <v>1536</v>
      </c>
      <c r="E212" s="748" t="s">
        <v>1537</v>
      </c>
      <c r="F212" s="752">
        <v>1</v>
      </c>
      <c r="G212" s="752">
        <v>229.46</v>
      </c>
      <c r="H212" s="766">
        <v>1</v>
      </c>
      <c r="I212" s="752"/>
      <c r="J212" s="752"/>
      <c r="K212" s="766">
        <v>0</v>
      </c>
      <c r="L212" s="752">
        <v>1</v>
      </c>
      <c r="M212" s="753">
        <v>229.46</v>
      </c>
    </row>
    <row r="213" spans="1:13" ht="14.4" customHeight="1" x14ac:dyDescent="0.3">
      <c r="A213" s="747" t="s">
        <v>573</v>
      </c>
      <c r="B213" s="748" t="s">
        <v>1541</v>
      </c>
      <c r="C213" s="748" t="s">
        <v>1545</v>
      </c>
      <c r="D213" s="748" t="s">
        <v>1543</v>
      </c>
      <c r="E213" s="748" t="s">
        <v>1546</v>
      </c>
      <c r="F213" s="752"/>
      <c r="G213" s="752"/>
      <c r="H213" s="766">
        <v>0</v>
      </c>
      <c r="I213" s="752">
        <v>1</v>
      </c>
      <c r="J213" s="752">
        <v>254.12999999999994</v>
      </c>
      <c r="K213" s="766">
        <v>1</v>
      </c>
      <c r="L213" s="752">
        <v>1</v>
      </c>
      <c r="M213" s="753">
        <v>254.12999999999994</v>
      </c>
    </row>
    <row r="214" spans="1:13" ht="14.4" customHeight="1" x14ac:dyDescent="0.3">
      <c r="A214" s="747" t="s">
        <v>573</v>
      </c>
      <c r="B214" s="748" t="s">
        <v>1555</v>
      </c>
      <c r="C214" s="748" t="s">
        <v>1768</v>
      </c>
      <c r="D214" s="748" t="s">
        <v>1769</v>
      </c>
      <c r="E214" s="748" t="s">
        <v>1770</v>
      </c>
      <c r="F214" s="752"/>
      <c r="G214" s="752"/>
      <c r="H214" s="766">
        <v>0</v>
      </c>
      <c r="I214" s="752">
        <v>11</v>
      </c>
      <c r="J214" s="752">
        <v>216.64000000000004</v>
      </c>
      <c r="K214" s="766">
        <v>1</v>
      </c>
      <c r="L214" s="752">
        <v>11</v>
      </c>
      <c r="M214" s="753">
        <v>216.64000000000004</v>
      </c>
    </row>
    <row r="215" spans="1:13" ht="14.4" customHeight="1" x14ac:dyDescent="0.3">
      <c r="A215" s="747" t="s">
        <v>573</v>
      </c>
      <c r="B215" s="748" t="s">
        <v>1555</v>
      </c>
      <c r="C215" s="748" t="s">
        <v>1655</v>
      </c>
      <c r="D215" s="748" t="s">
        <v>1656</v>
      </c>
      <c r="E215" s="748" t="s">
        <v>1657</v>
      </c>
      <c r="F215" s="752"/>
      <c r="G215" s="752"/>
      <c r="H215" s="766">
        <v>0</v>
      </c>
      <c r="I215" s="752">
        <v>3</v>
      </c>
      <c r="J215" s="752">
        <v>87.899999999999977</v>
      </c>
      <c r="K215" s="766">
        <v>1</v>
      </c>
      <c r="L215" s="752">
        <v>3</v>
      </c>
      <c r="M215" s="753">
        <v>87.899999999999977</v>
      </c>
    </row>
    <row r="216" spans="1:13" ht="14.4" customHeight="1" x14ac:dyDescent="0.3">
      <c r="A216" s="747" t="s">
        <v>573</v>
      </c>
      <c r="B216" s="748" t="s">
        <v>1555</v>
      </c>
      <c r="C216" s="748" t="s">
        <v>1556</v>
      </c>
      <c r="D216" s="748" t="s">
        <v>1557</v>
      </c>
      <c r="E216" s="748" t="s">
        <v>1558</v>
      </c>
      <c r="F216" s="752"/>
      <c r="G216" s="752"/>
      <c r="H216" s="766">
        <v>0</v>
      </c>
      <c r="I216" s="752">
        <v>14</v>
      </c>
      <c r="J216" s="752">
        <v>128.05000000000001</v>
      </c>
      <c r="K216" s="766">
        <v>1</v>
      </c>
      <c r="L216" s="752">
        <v>14</v>
      </c>
      <c r="M216" s="753">
        <v>128.05000000000001</v>
      </c>
    </row>
    <row r="217" spans="1:13" ht="14.4" customHeight="1" x14ac:dyDescent="0.3">
      <c r="A217" s="747" t="s">
        <v>573</v>
      </c>
      <c r="B217" s="748" t="s">
        <v>1559</v>
      </c>
      <c r="C217" s="748" t="s">
        <v>1560</v>
      </c>
      <c r="D217" s="748" t="s">
        <v>943</v>
      </c>
      <c r="E217" s="748" t="s">
        <v>1561</v>
      </c>
      <c r="F217" s="752"/>
      <c r="G217" s="752"/>
      <c r="H217" s="766">
        <v>0</v>
      </c>
      <c r="I217" s="752">
        <v>13</v>
      </c>
      <c r="J217" s="752">
        <v>591.63000000000011</v>
      </c>
      <c r="K217" s="766">
        <v>1</v>
      </c>
      <c r="L217" s="752">
        <v>13</v>
      </c>
      <c r="M217" s="753">
        <v>591.63000000000011</v>
      </c>
    </row>
    <row r="218" spans="1:13" ht="14.4" customHeight="1" x14ac:dyDescent="0.3">
      <c r="A218" s="747" t="s">
        <v>573</v>
      </c>
      <c r="B218" s="748" t="s">
        <v>1562</v>
      </c>
      <c r="C218" s="748" t="s">
        <v>1563</v>
      </c>
      <c r="D218" s="748" t="s">
        <v>671</v>
      </c>
      <c r="E218" s="748" t="s">
        <v>1078</v>
      </c>
      <c r="F218" s="752"/>
      <c r="G218" s="752"/>
      <c r="H218" s="766">
        <v>0</v>
      </c>
      <c r="I218" s="752">
        <v>3</v>
      </c>
      <c r="J218" s="752">
        <v>59.460000000000008</v>
      </c>
      <c r="K218" s="766">
        <v>1</v>
      </c>
      <c r="L218" s="752">
        <v>3</v>
      </c>
      <c r="M218" s="753">
        <v>59.460000000000008</v>
      </c>
    </row>
    <row r="219" spans="1:13" ht="14.4" customHeight="1" x14ac:dyDescent="0.3">
      <c r="A219" s="747" t="s">
        <v>573</v>
      </c>
      <c r="B219" s="748" t="s">
        <v>1562</v>
      </c>
      <c r="C219" s="748" t="s">
        <v>1564</v>
      </c>
      <c r="D219" s="748" t="s">
        <v>673</v>
      </c>
      <c r="E219" s="748" t="s">
        <v>1565</v>
      </c>
      <c r="F219" s="752"/>
      <c r="G219" s="752"/>
      <c r="H219" s="766">
        <v>0</v>
      </c>
      <c r="I219" s="752">
        <v>11</v>
      </c>
      <c r="J219" s="752">
        <v>298.10000000000002</v>
      </c>
      <c r="K219" s="766">
        <v>1</v>
      </c>
      <c r="L219" s="752">
        <v>11</v>
      </c>
      <c r="M219" s="753">
        <v>298.10000000000002</v>
      </c>
    </row>
    <row r="220" spans="1:13" ht="14.4" customHeight="1" x14ac:dyDescent="0.3">
      <c r="A220" s="747" t="s">
        <v>573</v>
      </c>
      <c r="B220" s="748" t="s">
        <v>1566</v>
      </c>
      <c r="C220" s="748" t="s">
        <v>1567</v>
      </c>
      <c r="D220" s="748" t="s">
        <v>631</v>
      </c>
      <c r="E220" s="748" t="s">
        <v>1565</v>
      </c>
      <c r="F220" s="752"/>
      <c r="G220" s="752"/>
      <c r="H220" s="766">
        <v>0</v>
      </c>
      <c r="I220" s="752">
        <v>3</v>
      </c>
      <c r="J220" s="752">
        <v>292.88</v>
      </c>
      <c r="K220" s="766">
        <v>1</v>
      </c>
      <c r="L220" s="752">
        <v>3</v>
      </c>
      <c r="M220" s="753">
        <v>292.88</v>
      </c>
    </row>
    <row r="221" spans="1:13" ht="14.4" customHeight="1" x14ac:dyDescent="0.3">
      <c r="A221" s="747" t="s">
        <v>573</v>
      </c>
      <c r="B221" s="748" t="s">
        <v>1568</v>
      </c>
      <c r="C221" s="748" t="s">
        <v>1569</v>
      </c>
      <c r="D221" s="748" t="s">
        <v>1570</v>
      </c>
      <c r="E221" s="748" t="s">
        <v>1571</v>
      </c>
      <c r="F221" s="752"/>
      <c r="G221" s="752"/>
      <c r="H221" s="766">
        <v>0</v>
      </c>
      <c r="I221" s="752">
        <v>11</v>
      </c>
      <c r="J221" s="752">
        <v>1006.8500000000001</v>
      </c>
      <c r="K221" s="766">
        <v>1</v>
      </c>
      <c r="L221" s="752">
        <v>11</v>
      </c>
      <c r="M221" s="753">
        <v>1006.8500000000001</v>
      </c>
    </row>
    <row r="222" spans="1:13" ht="14.4" customHeight="1" x14ac:dyDescent="0.3">
      <c r="A222" s="747" t="s">
        <v>573</v>
      </c>
      <c r="B222" s="748" t="s">
        <v>1568</v>
      </c>
      <c r="C222" s="748" t="s">
        <v>1660</v>
      </c>
      <c r="D222" s="748" t="s">
        <v>1570</v>
      </c>
      <c r="E222" s="748" t="s">
        <v>1661</v>
      </c>
      <c r="F222" s="752"/>
      <c r="G222" s="752"/>
      <c r="H222" s="766">
        <v>0</v>
      </c>
      <c r="I222" s="752">
        <v>9</v>
      </c>
      <c r="J222" s="752">
        <v>1651.62</v>
      </c>
      <c r="K222" s="766">
        <v>1</v>
      </c>
      <c r="L222" s="752">
        <v>9</v>
      </c>
      <c r="M222" s="753">
        <v>1651.62</v>
      </c>
    </row>
    <row r="223" spans="1:13" ht="14.4" customHeight="1" x14ac:dyDescent="0.3">
      <c r="A223" s="747" t="s">
        <v>573</v>
      </c>
      <c r="B223" s="748" t="s">
        <v>1662</v>
      </c>
      <c r="C223" s="748" t="s">
        <v>1771</v>
      </c>
      <c r="D223" s="748" t="s">
        <v>1664</v>
      </c>
      <c r="E223" s="748" t="s">
        <v>1772</v>
      </c>
      <c r="F223" s="752"/>
      <c r="G223" s="752"/>
      <c r="H223" s="766">
        <v>0</v>
      </c>
      <c r="I223" s="752">
        <v>1</v>
      </c>
      <c r="J223" s="752">
        <v>114.36</v>
      </c>
      <c r="K223" s="766">
        <v>1</v>
      </c>
      <c r="L223" s="752">
        <v>1</v>
      </c>
      <c r="M223" s="753">
        <v>114.36</v>
      </c>
    </row>
    <row r="224" spans="1:13" ht="14.4" customHeight="1" x14ac:dyDescent="0.3">
      <c r="A224" s="747" t="s">
        <v>573</v>
      </c>
      <c r="B224" s="748" t="s">
        <v>1572</v>
      </c>
      <c r="C224" s="748" t="s">
        <v>1669</v>
      </c>
      <c r="D224" s="748" t="s">
        <v>711</v>
      </c>
      <c r="E224" s="748" t="s">
        <v>700</v>
      </c>
      <c r="F224" s="752"/>
      <c r="G224" s="752"/>
      <c r="H224" s="766">
        <v>0</v>
      </c>
      <c r="I224" s="752">
        <v>4</v>
      </c>
      <c r="J224" s="752">
        <v>101.28000000000003</v>
      </c>
      <c r="K224" s="766">
        <v>1</v>
      </c>
      <c r="L224" s="752">
        <v>4</v>
      </c>
      <c r="M224" s="753">
        <v>101.28000000000003</v>
      </c>
    </row>
    <row r="225" spans="1:13" ht="14.4" customHeight="1" x14ac:dyDescent="0.3">
      <c r="A225" s="747" t="s">
        <v>573</v>
      </c>
      <c r="B225" s="748" t="s">
        <v>1572</v>
      </c>
      <c r="C225" s="748" t="s">
        <v>1773</v>
      </c>
      <c r="D225" s="748" t="s">
        <v>1097</v>
      </c>
      <c r="E225" s="748" t="s">
        <v>1098</v>
      </c>
      <c r="F225" s="752">
        <v>23</v>
      </c>
      <c r="G225" s="752">
        <v>3064.4699999999993</v>
      </c>
      <c r="H225" s="766">
        <v>1</v>
      </c>
      <c r="I225" s="752"/>
      <c r="J225" s="752"/>
      <c r="K225" s="766">
        <v>0</v>
      </c>
      <c r="L225" s="752">
        <v>23</v>
      </c>
      <c r="M225" s="753">
        <v>3064.4699999999993</v>
      </c>
    </row>
    <row r="226" spans="1:13" ht="14.4" customHeight="1" x14ac:dyDescent="0.3">
      <c r="A226" s="747" t="s">
        <v>573</v>
      </c>
      <c r="B226" s="748" t="s">
        <v>1572</v>
      </c>
      <c r="C226" s="748" t="s">
        <v>1774</v>
      </c>
      <c r="D226" s="748" t="s">
        <v>1775</v>
      </c>
      <c r="E226" s="748" t="s">
        <v>1776</v>
      </c>
      <c r="F226" s="752">
        <v>1</v>
      </c>
      <c r="G226" s="752">
        <v>191.37</v>
      </c>
      <c r="H226" s="766">
        <v>1</v>
      </c>
      <c r="I226" s="752"/>
      <c r="J226" s="752"/>
      <c r="K226" s="766">
        <v>0</v>
      </c>
      <c r="L226" s="752">
        <v>1</v>
      </c>
      <c r="M226" s="753">
        <v>191.37</v>
      </c>
    </row>
    <row r="227" spans="1:13" ht="14.4" customHeight="1" x14ac:dyDescent="0.3">
      <c r="A227" s="747" t="s">
        <v>573</v>
      </c>
      <c r="B227" s="748" t="s">
        <v>1576</v>
      </c>
      <c r="C227" s="748" t="s">
        <v>1777</v>
      </c>
      <c r="D227" s="748" t="s">
        <v>1778</v>
      </c>
      <c r="E227" s="748" t="s">
        <v>1579</v>
      </c>
      <c r="F227" s="752">
        <v>1</v>
      </c>
      <c r="G227" s="752">
        <v>132.40000000000003</v>
      </c>
      <c r="H227" s="766">
        <v>1</v>
      </c>
      <c r="I227" s="752"/>
      <c r="J227" s="752"/>
      <c r="K227" s="766">
        <v>0</v>
      </c>
      <c r="L227" s="752">
        <v>1</v>
      </c>
      <c r="M227" s="753">
        <v>132.40000000000003</v>
      </c>
    </row>
    <row r="228" spans="1:13" ht="14.4" customHeight="1" x14ac:dyDescent="0.3">
      <c r="A228" s="747" t="s">
        <v>573</v>
      </c>
      <c r="B228" s="748" t="s">
        <v>1576</v>
      </c>
      <c r="C228" s="748" t="s">
        <v>1577</v>
      </c>
      <c r="D228" s="748" t="s">
        <v>1578</v>
      </c>
      <c r="E228" s="748" t="s">
        <v>1579</v>
      </c>
      <c r="F228" s="752">
        <v>10</v>
      </c>
      <c r="G228" s="752">
        <v>1443.5600000000002</v>
      </c>
      <c r="H228" s="766">
        <v>1</v>
      </c>
      <c r="I228" s="752"/>
      <c r="J228" s="752"/>
      <c r="K228" s="766">
        <v>0</v>
      </c>
      <c r="L228" s="752">
        <v>10</v>
      </c>
      <c r="M228" s="753">
        <v>1443.5600000000002</v>
      </c>
    </row>
    <row r="229" spans="1:13" ht="14.4" customHeight="1" x14ac:dyDescent="0.3">
      <c r="A229" s="747" t="s">
        <v>573</v>
      </c>
      <c r="B229" s="748" t="s">
        <v>1576</v>
      </c>
      <c r="C229" s="748" t="s">
        <v>1580</v>
      </c>
      <c r="D229" s="748" t="s">
        <v>1581</v>
      </c>
      <c r="E229" s="748" t="s">
        <v>1582</v>
      </c>
      <c r="F229" s="752"/>
      <c r="G229" s="752"/>
      <c r="H229" s="766">
        <v>0</v>
      </c>
      <c r="I229" s="752">
        <v>6</v>
      </c>
      <c r="J229" s="752">
        <v>1192.42</v>
      </c>
      <c r="K229" s="766">
        <v>1</v>
      </c>
      <c r="L229" s="752">
        <v>6</v>
      </c>
      <c r="M229" s="753">
        <v>1192.42</v>
      </c>
    </row>
    <row r="230" spans="1:13" ht="14.4" customHeight="1" x14ac:dyDescent="0.3">
      <c r="A230" s="747" t="s">
        <v>573</v>
      </c>
      <c r="B230" s="748" t="s">
        <v>1583</v>
      </c>
      <c r="C230" s="748" t="s">
        <v>1584</v>
      </c>
      <c r="D230" s="748" t="s">
        <v>1585</v>
      </c>
      <c r="E230" s="748" t="s">
        <v>1586</v>
      </c>
      <c r="F230" s="752"/>
      <c r="G230" s="752"/>
      <c r="H230" s="766">
        <v>0</v>
      </c>
      <c r="I230" s="752">
        <v>3</v>
      </c>
      <c r="J230" s="752">
        <v>213.35999999999999</v>
      </c>
      <c r="K230" s="766">
        <v>1</v>
      </c>
      <c r="L230" s="752">
        <v>3</v>
      </c>
      <c r="M230" s="753">
        <v>213.35999999999999</v>
      </c>
    </row>
    <row r="231" spans="1:13" ht="14.4" customHeight="1" x14ac:dyDescent="0.3">
      <c r="A231" s="747" t="s">
        <v>573</v>
      </c>
      <c r="B231" s="748" t="s">
        <v>1583</v>
      </c>
      <c r="C231" s="748" t="s">
        <v>1587</v>
      </c>
      <c r="D231" s="748" t="s">
        <v>1585</v>
      </c>
      <c r="E231" s="748" t="s">
        <v>1588</v>
      </c>
      <c r="F231" s="752"/>
      <c r="G231" s="752"/>
      <c r="H231" s="766">
        <v>0</v>
      </c>
      <c r="I231" s="752">
        <v>1</v>
      </c>
      <c r="J231" s="752">
        <v>131.05000000000007</v>
      </c>
      <c r="K231" s="766">
        <v>1</v>
      </c>
      <c r="L231" s="752">
        <v>1</v>
      </c>
      <c r="M231" s="753">
        <v>131.05000000000007</v>
      </c>
    </row>
    <row r="232" spans="1:13" ht="14.4" customHeight="1" x14ac:dyDescent="0.3">
      <c r="A232" s="747" t="s">
        <v>573</v>
      </c>
      <c r="B232" s="748" t="s">
        <v>1583</v>
      </c>
      <c r="C232" s="748" t="s">
        <v>1670</v>
      </c>
      <c r="D232" s="748" t="s">
        <v>1585</v>
      </c>
      <c r="E232" s="748" t="s">
        <v>1671</v>
      </c>
      <c r="F232" s="752"/>
      <c r="G232" s="752"/>
      <c r="H232" s="766">
        <v>0</v>
      </c>
      <c r="I232" s="752">
        <v>2</v>
      </c>
      <c r="J232" s="752">
        <v>813.84</v>
      </c>
      <c r="K232" s="766">
        <v>1</v>
      </c>
      <c r="L232" s="752">
        <v>2</v>
      </c>
      <c r="M232" s="753">
        <v>813.84</v>
      </c>
    </row>
    <row r="233" spans="1:13" ht="14.4" customHeight="1" x14ac:dyDescent="0.3">
      <c r="A233" s="747" t="s">
        <v>573</v>
      </c>
      <c r="B233" s="748" t="s">
        <v>1583</v>
      </c>
      <c r="C233" s="748" t="s">
        <v>1779</v>
      </c>
      <c r="D233" s="748" t="s">
        <v>1780</v>
      </c>
      <c r="E233" s="748" t="s">
        <v>1781</v>
      </c>
      <c r="F233" s="752">
        <v>2</v>
      </c>
      <c r="G233" s="752">
        <v>221.55999999999997</v>
      </c>
      <c r="H233" s="766">
        <v>1</v>
      </c>
      <c r="I233" s="752"/>
      <c r="J233" s="752"/>
      <c r="K233" s="766">
        <v>0</v>
      </c>
      <c r="L233" s="752">
        <v>2</v>
      </c>
      <c r="M233" s="753">
        <v>221.55999999999997</v>
      </c>
    </row>
    <row r="234" spans="1:13" ht="14.4" customHeight="1" x14ac:dyDescent="0.3">
      <c r="A234" s="747" t="s">
        <v>573</v>
      </c>
      <c r="B234" s="748" t="s">
        <v>1589</v>
      </c>
      <c r="C234" s="748" t="s">
        <v>1590</v>
      </c>
      <c r="D234" s="748" t="s">
        <v>1591</v>
      </c>
      <c r="E234" s="748" t="s">
        <v>700</v>
      </c>
      <c r="F234" s="752"/>
      <c r="G234" s="752"/>
      <c r="H234" s="766">
        <v>0</v>
      </c>
      <c r="I234" s="752">
        <v>1</v>
      </c>
      <c r="J234" s="752">
        <v>195.65</v>
      </c>
      <c r="K234" s="766">
        <v>1</v>
      </c>
      <c r="L234" s="752">
        <v>1</v>
      </c>
      <c r="M234" s="753">
        <v>195.65</v>
      </c>
    </row>
    <row r="235" spans="1:13" ht="14.4" customHeight="1" x14ac:dyDescent="0.3">
      <c r="A235" s="747" t="s">
        <v>573</v>
      </c>
      <c r="B235" s="748" t="s">
        <v>1782</v>
      </c>
      <c r="C235" s="748" t="s">
        <v>1783</v>
      </c>
      <c r="D235" s="748" t="s">
        <v>1784</v>
      </c>
      <c r="E235" s="748" t="s">
        <v>1785</v>
      </c>
      <c r="F235" s="752"/>
      <c r="G235" s="752"/>
      <c r="H235" s="766">
        <v>0</v>
      </c>
      <c r="I235" s="752">
        <v>2</v>
      </c>
      <c r="J235" s="752">
        <v>78.62</v>
      </c>
      <c r="K235" s="766">
        <v>1</v>
      </c>
      <c r="L235" s="752">
        <v>2</v>
      </c>
      <c r="M235" s="753">
        <v>78.62</v>
      </c>
    </row>
    <row r="236" spans="1:13" ht="14.4" customHeight="1" x14ac:dyDescent="0.3">
      <c r="A236" s="747" t="s">
        <v>573</v>
      </c>
      <c r="B236" s="748" t="s">
        <v>1782</v>
      </c>
      <c r="C236" s="748" t="s">
        <v>1786</v>
      </c>
      <c r="D236" s="748" t="s">
        <v>1784</v>
      </c>
      <c r="E236" s="748" t="s">
        <v>1787</v>
      </c>
      <c r="F236" s="752"/>
      <c r="G236" s="752"/>
      <c r="H236" s="766">
        <v>0</v>
      </c>
      <c r="I236" s="752">
        <v>1</v>
      </c>
      <c r="J236" s="752">
        <v>57.640000000000015</v>
      </c>
      <c r="K236" s="766">
        <v>1</v>
      </c>
      <c r="L236" s="752">
        <v>1</v>
      </c>
      <c r="M236" s="753">
        <v>57.640000000000015</v>
      </c>
    </row>
    <row r="237" spans="1:13" ht="14.4" customHeight="1" x14ac:dyDescent="0.3">
      <c r="A237" s="747" t="s">
        <v>573</v>
      </c>
      <c r="B237" s="748" t="s">
        <v>1600</v>
      </c>
      <c r="C237" s="748" t="s">
        <v>1601</v>
      </c>
      <c r="D237" s="748" t="s">
        <v>939</v>
      </c>
      <c r="E237" s="748" t="s">
        <v>1078</v>
      </c>
      <c r="F237" s="752"/>
      <c r="G237" s="752"/>
      <c r="H237" s="766">
        <v>0</v>
      </c>
      <c r="I237" s="752">
        <v>4</v>
      </c>
      <c r="J237" s="752">
        <v>119.47999999999999</v>
      </c>
      <c r="K237" s="766">
        <v>1</v>
      </c>
      <c r="L237" s="752">
        <v>4</v>
      </c>
      <c r="M237" s="753">
        <v>119.47999999999999</v>
      </c>
    </row>
    <row r="238" spans="1:13" ht="14.4" customHeight="1" x14ac:dyDescent="0.3">
      <c r="A238" s="747" t="s">
        <v>573</v>
      </c>
      <c r="B238" s="748" t="s">
        <v>1606</v>
      </c>
      <c r="C238" s="748" t="s">
        <v>1788</v>
      </c>
      <c r="D238" s="748" t="s">
        <v>1241</v>
      </c>
      <c r="E238" s="748" t="s">
        <v>1789</v>
      </c>
      <c r="F238" s="752"/>
      <c r="G238" s="752"/>
      <c r="H238" s="766">
        <v>0</v>
      </c>
      <c r="I238" s="752">
        <v>3</v>
      </c>
      <c r="J238" s="752">
        <v>335.85</v>
      </c>
      <c r="K238" s="766">
        <v>1</v>
      </c>
      <c r="L238" s="752">
        <v>3</v>
      </c>
      <c r="M238" s="753">
        <v>335.85</v>
      </c>
    </row>
    <row r="239" spans="1:13" ht="14.4" customHeight="1" x14ac:dyDescent="0.3">
      <c r="A239" s="747" t="s">
        <v>573</v>
      </c>
      <c r="B239" s="748" t="s">
        <v>1606</v>
      </c>
      <c r="C239" s="748" t="s">
        <v>1790</v>
      </c>
      <c r="D239" s="748" t="s">
        <v>1239</v>
      </c>
      <c r="E239" s="748" t="s">
        <v>1789</v>
      </c>
      <c r="F239" s="752"/>
      <c r="G239" s="752"/>
      <c r="H239" s="766">
        <v>0</v>
      </c>
      <c r="I239" s="752">
        <v>3</v>
      </c>
      <c r="J239" s="752">
        <v>335.84999999999997</v>
      </c>
      <c r="K239" s="766">
        <v>1</v>
      </c>
      <c r="L239" s="752">
        <v>3</v>
      </c>
      <c r="M239" s="753">
        <v>335.84999999999997</v>
      </c>
    </row>
    <row r="240" spans="1:13" ht="14.4" customHeight="1" x14ac:dyDescent="0.3">
      <c r="A240" s="747" t="s">
        <v>573</v>
      </c>
      <c r="B240" s="748" t="s">
        <v>1606</v>
      </c>
      <c r="C240" s="748" t="s">
        <v>1791</v>
      </c>
      <c r="D240" s="748" t="s">
        <v>1246</v>
      </c>
      <c r="E240" s="748" t="s">
        <v>956</v>
      </c>
      <c r="F240" s="752"/>
      <c r="G240" s="752"/>
      <c r="H240" s="766">
        <v>0</v>
      </c>
      <c r="I240" s="752">
        <v>2</v>
      </c>
      <c r="J240" s="752">
        <v>245.38</v>
      </c>
      <c r="K240" s="766">
        <v>1</v>
      </c>
      <c r="L240" s="752">
        <v>2</v>
      </c>
      <c r="M240" s="753">
        <v>245.38</v>
      </c>
    </row>
    <row r="241" spans="1:13" ht="14.4" customHeight="1" x14ac:dyDescent="0.3">
      <c r="A241" s="747" t="s">
        <v>573</v>
      </c>
      <c r="B241" s="748" t="s">
        <v>1606</v>
      </c>
      <c r="C241" s="748" t="s">
        <v>1792</v>
      </c>
      <c r="D241" s="748" t="s">
        <v>1243</v>
      </c>
      <c r="E241" s="748" t="s">
        <v>956</v>
      </c>
      <c r="F241" s="752"/>
      <c r="G241" s="752"/>
      <c r="H241" s="766">
        <v>0</v>
      </c>
      <c r="I241" s="752">
        <v>5</v>
      </c>
      <c r="J241" s="752">
        <v>613.45000000000005</v>
      </c>
      <c r="K241" s="766">
        <v>1</v>
      </c>
      <c r="L241" s="752">
        <v>5</v>
      </c>
      <c r="M241" s="753">
        <v>613.45000000000005</v>
      </c>
    </row>
    <row r="242" spans="1:13" ht="14.4" customHeight="1" x14ac:dyDescent="0.3">
      <c r="A242" s="747" t="s">
        <v>573</v>
      </c>
      <c r="B242" s="748" t="s">
        <v>1606</v>
      </c>
      <c r="C242" s="748" t="s">
        <v>1793</v>
      </c>
      <c r="D242" s="748" t="s">
        <v>1242</v>
      </c>
      <c r="E242" s="748" t="s">
        <v>956</v>
      </c>
      <c r="F242" s="752"/>
      <c r="G242" s="752"/>
      <c r="H242" s="766">
        <v>0</v>
      </c>
      <c r="I242" s="752">
        <v>1</v>
      </c>
      <c r="J242" s="752">
        <v>145.50000000000003</v>
      </c>
      <c r="K242" s="766">
        <v>1</v>
      </c>
      <c r="L242" s="752">
        <v>1</v>
      </c>
      <c r="M242" s="753">
        <v>145.50000000000003</v>
      </c>
    </row>
    <row r="243" spans="1:13" ht="14.4" customHeight="1" x14ac:dyDescent="0.3">
      <c r="A243" s="747" t="s">
        <v>573</v>
      </c>
      <c r="B243" s="748" t="s">
        <v>1606</v>
      </c>
      <c r="C243" s="748" t="s">
        <v>1794</v>
      </c>
      <c r="D243" s="748" t="s">
        <v>1795</v>
      </c>
      <c r="E243" s="748" t="s">
        <v>1238</v>
      </c>
      <c r="F243" s="752"/>
      <c r="G243" s="752"/>
      <c r="H243" s="766">
        <v>0</v>
      </c>
      <c r="I243" s="752">
        <v>1</v>
      </c>
      <c r="J243" s="752">
        <v>179.26000000000002</v>
      </c>
      <c r="K243" s="766">
        <v>1</v>
      </c>
      <c r="L243" s="752">
        <v>1</v>
      </c>
      <c r="M243" s="753">
        <v>179.26000000000002</v>
      </c>
    </row>
    <row r="244" spans="1:13" ht="14.4" customHeight="1" x14ac:dyDescent="0.3">
      <c r="A244" s="747" t="s">
        <v>573</v>
      </c>
      <c r="B244" s="748" t="s">
        <v>1606</v>
      </c>
      <c r="C244" s="748" t="s">
        <v>1796</v>
      </c>
      <c r="D244" s="748" t="s">
        <v>1244</v>
      </c>
      <c r="E244" s="748" t="s">
        <v>1245</v>
      </c>
      <c r="F244" s="752"/>
      <c r="G244" s="752"/>
      <c r="H244" s="766">
        <v>0</v>
      </c>
      <c r="I244" s="752">
        <v>6</v>
      </c>
      <c r="J244" s="752">
        <v>184.02</v>
      </c>
      <c r="K244" s="766">
        <v>1</v>
      </c>
      <c r="L244" s="752">
        <v>6</v>
      </c>
      <c r="M244" s="753">
        <v>184.02</v>
      </c>
    </row>
    <row r="245" spans="1:13" ht="14.4" customHeight="1" thickBot="1" x14ac:dyDescent="0.35">
      <c r="A245" s="754" t="s">
        <v>576</v>
      </c>
      <c r="B245" s="755" t="s">
        <v>1797</v>
      </c>
      <c r="C245" s="755" t="s">
        <v>1798</v>
      </c>
      <c r="D245" s="755" t="s">
        <v>1275</v>
      </c>
      <c r="E245" s="755" t="s">
        <v>1799</v>
      </c>
      <c r="F245" s="759"/>
      <c r="G245" s="759"/>
      <c r="H245" s="767">
        <v>0</v>
      </c>
      <c r="I245" s="759">
        <v>1</v>
      </c>
      <c r="J245" s="759">
        <v>49.820000000000014</v>
      </c>
      <c r="K245" s="767">
        <v>1</v>
      </c>
      <c r="L245" s="759">
        <v>1</v>
      </c>
      <c r="M245" s="760">
        <v>49.820000000000014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1241</v>
      </c>
      <c r="C3" s="396">
        <f>SUM(C6:C1048576)</f>
        <v>296</v>
      </c>
      <c r="D3" s="396">
        <f>SUM(D6:D1048576)</f>
        <v>4</v>
      </c>
      <c r="E3" s="397">
        <f>SUM(E6:E1048576)</f>
        <v>0</v>
      </c>
      <c r="F3" s="394">
        <f>IF(SUM($B3:$E3)=0,"",B3/SUM($B3:$E3))</f>
        <v>0.80532121998702144</v>
      </c>
      <c r="G3" s="392">
        <f t="shared" ref="G3:I3" si="0">IF(SUM($B3:$E3)=0,"",C3/SUM($B3:$E3))</f>
        <v>0.19208306294613886</v>
      </c>
      <c r="H3" s="392">
        <f t="shared" si="0"/>
        <v>2.5957170668397143E-3</v>
      </c>
      <c r="I3" s="393">
        <f t="shared" si="0"/>
        <v>0</v>
      </c>
      <c r="J3" s="396">
        <f>SUM(J6:J1048576)</f>
        <v>149</v>
      </c>
      <c r="K3" s="396">
        <f>SUM(K6:K1048576)</f>
        <v>115</v>
      </c>
      <c r="L3" s="396">
        <f>SUM(L6:L1048576)</f>
        <v>4</v>
      </c>
      <c r="M3" s="397">
        <f>SUM(M6:M1048576)</f>
        <v>0</v>
      </c>
      <c r="N3" s="394">
        <f>IF(SUM($J3:$M3)=0,"",J3/SUM($J3:$M3))</f>
        <v>0.55597014925373134</v>
      </c>
      <c r="O3" s="392">
        <f t="shared" ref="O3:Q3" si="1">IF(SUM($J3:$M3)=0,"",K3/SUM($J3:$M3))</f>
        <v>0.42910447761194032</v>
      </c>
      <c r="P3" s="392">
        <f t="shared" si="1"/>
        <v>1.4925373134328358E-2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1801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1802</v>
      </c>
      <c r="B7" s="798">
        <v>324</v>
      </c>
      <c r="C7" s="752">
        <v>177</v>
      </c>
      <c r="D7" s="752">
        <v>3</v>
      </c>
      <c r="E7" s="753"/>
      <c r="F7" s="795">
        <v>0.6428571428571429</v>
      </c>
      <c r="G7" s="766">
        <v>0.35119047619047616</v>
      </c>
      <c r="H7" s="766">
        <v>5.9523809523809521E-3</v>
      </c>
      <c r="I7" s="801">
        <v>0</v>
      </c>
      <c r="J7" s="798">
        <v>52</v>
      </c>
      <c r="K7" s="752">
        <v>68</v>
      </c>
      <c r="L7" s="752">
        <v>3</v>
      </c>
      <c r="M7" s="753"/>
      <c r="N7" s="795">
        <v>0.42276422764227645</v>
      </c>
      <c r="O7" s="766">
        <v>0.55284552845528456</v>
      </c>
      <c r="P7" s="766">
        <v>2.4390243902439025E-2</v>
      </c>
      <c r="Q7" s="789">
        <v>0</v>
      </c>
    </row>
    <row r="8" spans="1:17" ht="14.4" customHeight="1" x14ac:dyDescent="0.3">
      <c r="A8" s="792" t="s">
        <v>1803</v>
      </c>
      <c r="B8" s="798">
        <v>172</v>
      </c>
      <c r="C8" s="752">
        <v>35</v>
      </c>
      <c r="D8" s="752">
        <v>1</v>
      </c>
      <c r="E8" s="753"/>
      <c r="F8" s="795">
        <v>0.82692307692307687</v>
      </c>
      <c r="G8" s="766">
        <v>0.16826923076923078</v>
      </c>
      <c r="H8" s="766">
        <v>4.807692307692308E-3</v>
      </c>
      <c r="I8" s="801">
        <v>0</v>
      </c>
      <c r="J8" s="798">
        <v>15</v>
      </c>
      <c r="K8" s="752">
        <v>11</v>
      </c>
      <c r="L8" s="752">
        <v>1</v>
      </c>
      <c r="M8" s="753"/>
      <c r="N8" s="795">
        <v>0.55555555555555558</v>
      </c>
      <c r="O8" s="766">
        <v>0.40740740740740738</v>
      </c>
      <c r="P8" s="766">
        <v>3.7037037037037035E-2</v>
      </c>
      <c r="Q8" s="789">
        <v>0</v>
      </c>
    </row>
    <row r="9" spans="1:17" ht="14.4" customHeight="1" x14ac:dyDescent="0.3">
      <c r="A9" s="792" t="s">
        <v>1804</v>
      </c>
      <c r="B9" s="798">
        <v>608</v>
      </c>
      <c r="C9" s="752">
        <v>75</v>
      </c>
      <c r="D9" s="752"/>
      <c r="E9" s="753"/>
      <c r="F9" s="795">
        <v>0.89019033674963399</v>
      </c>
      <c r="G9" s="766">
        <v>0.10980966325036604</v>
      </c>
      <c r="H9" s="766">
        <v>0</v>
      </c>
      <c r="I9" s="801">
        <v>0</v>
      </c>
      <c r="J9" s="798">
        <v>39</v>
      </c>
      <c r="K9" s="752">
        <v>33</v>
      </c>
      <c r="L9" s="752"/>
      <c r="M9" s="753"/>
      <c r="N9" s="795">
        <v>0.54166666666666663</v>
      </c>
      <c r="O9" s="766">
        <v>0.45833333333333331</v>
      </c>
      <c r="P9" s="766">
        <v>0</v>
      </c>
      <c r="Q9" s="789">
        <v>0</v>
      </c>
    </row>
    <row r="10" spans="1:17" ht="14.4" customHeight="1" x14ac:dyDescent="0.3">
      <c r="A10" s="792" t="s">
        <v>1805</v>
      </c>
      <c r="B10" s="798">
        <v>101</v>
      </c>
      <c r="C10" s="752">
        <v>4</v>
      </c>
      <c r="D10" s="752"/>
      <c r="E10" s="753"/>
      <c r="F10" s="795">
        <v>0.96190476190476193</v>
      </c>
      <c r="G10" s="766">
        <v>3.8095238095238099E-2</v>
      </c>
      <c r="H10" s="766">
        <v>0</v>
      </c>
      <c r="I10" s="801">
        <v>0</v>
      </c>
      <c r="J10" s="798">
        <v>26</v>
      </c>
      <c r="K10" s="752">
        <v>1</v>
      </c>
      <c r="L10" s="752"/>
      <c r="M10" s="753"/>
      <c r="N10" s="795">
        <v>0.96296296296296291</v>
      </c>
      <c r="O10" s="766">
        <v>3.7037037037037035E-2</v>
      </c>
      <c r="P10" s="766">
        <v>0</v>
      </c>
      <c r="Q10" s="789">
        <v>0</v>
      </c>
    </row>
    <row r="11" spans="1:17" ht="14.4" customHeight="1" thickBot="1" x14ac:dyDescent="0.35">
      <c r="A11" s="793" t="s">
        <v>1806</v>
      </c>
      <c r="B11" s="799">
        <v>36</v>
      </c>
      <c r="C11" s="759">
        <v>5</v>
      </c>
      <c r="D11" s="759"/>
      <c r="E11" s="760"/>
      <c r="F11" s="796">
        <v>0.87804878048780488</v>
      </c>
      <c r="G11" s="767">
        <v>0.12195121951219512</v>
      </c>
      <c r="H11" s="767">
        <v>0</v>
      </c>
      <c r="I11" s="802">
        <v>0</v>
      </c>
      <c r="J11" s="799">
        <v>17</v>
      </c>
      <c r="K11" s="759">
        <v>2</v>
      </c>
      <c r="L11" s="759"/>
      <c r="M11" s="760"/>
      <c r="N11" s="796">
        <v>0.89473684210526316</v>
      </c>
      <c r="O11" s="767">
        <v>0.10526315789473684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18</v>
      </c>
      <c r="B5" s="730" t="s">
        <v>1807</v>
      </c>
      <c r="C5" s="733">
        <v>7111733.2199999997</v>
      </c>
      <c r="D5" s="733">
        <v>5720</v>
      </c>
      <c r="E5" s="733">
        <v>3382380.5200000056</v>
      </c>
      <c r="F5" s="803">
        <v>0.47560565271035377</v>
      </c>
      <c r="G5" s="733">
        <v>2551</v>
      </c>
      <c r="H5" s="803">
        <v>0.44597902097902098</v>
      </c>
      <c r="I5" s="733">
        <v>3729352.6999999941</v>
      </c>
      <c r="J5" s="803">
        <v>0.52439434728964629</v>
      </c>
      <c r="K5" s="733">
        <v>3169</v>
      </c>
      <c r="L5" s="803">
        <v>0.55402097902097902</v>
      </c>
      <c r="M5" s="733" t="s">
        <v>73</v>
      </c>
      <c r="N5" s="270"/>
    </row>
    <row r="6" spans="1:14" ht="14.4" customHeight="1" x14ac:dyDescent="0.3">
      <c r="A6" s="729">
        <v>18</v>
      </c>
      <c r="B6" s="730" t="s">
        <v>1808</v>
      </c>
      <c r="C6" s="733">
        <v>7111733.2199999997</v>
      </c>
      <c r="D6" s="733">
        <v>5708</v>
      </c>
      <c r="E6" s="733">
        <v>3382380.5200000056</v>
      </c>
      <c r="F6" s="803">
        <v>0.47560565271035377</v>
      </c>
      <c r="G6" s="733">
        <v>2544.5</v>
      </c>
      <c r="H6" s="803">
        <v>0.44577785564120531</v>
      </c>
      <c r="I6" s="733">
        <v>3729352.6999999941</v>
      </c>
      <c r="J6" s="803">
        <v>0.52439434728964629</v>
      </c>
      <c r="K6" s="733">
        <v>3163.5</v>
      </c>
      <c r="L6" s="803">
        <v>0.55422214435879469</v>
      </c>
      <c r="M6" s="733" t="s">
        <v>1</v>
      </c>
      <c r="N6" s="270"/>
    </row>
    <row r="7" spans="1:14" ht="14.4" customHeight="1" x14ac:dyDescent="0.3">
      <c r="A7" s="729">
        <v>18</v>
      </c>
      <c r="B7" s="730" t="s">
        <v>1809</v>
      </c>
      <c r="C7" s="733">
        <v>0</v>
      </c>
      <c r="D7" s="733">
        <v>12</v>
      </c>
      <c r="E7" s="733">
        <v>0</v>
      </c>
      <c r="F7" s="803" t="s">
        <v>556</v>
      </c>
      <c r="G7" s="733">
        <v>6.5</v>
      </c>
      <c r="H7" s="803">
        <v>0.54166666666666663</v>
      </c>
      <c r="I7" s="733">
        <v>0</v>
      </c>
      <c r="J7" s="803" t="s">
        <v>556</v>
      </c>
      <c r="K7" s="733">
        <v>5.5</v>
      </c>
      <c r="L7" s="803">
        <v>0.45833333333333331</v>
      </c>
      <c r="M7" s="733" t="s">
        <v>1</v>
      </c>
      <c r="N7" s="270"/>
    </row>
    <row r="8" spans="1:14" ht="14.4" customHeight="1" x14ac:dyDescent="0.3">
      <c r="A8" s="729" t="s">
        <v>554</v>
      </c>
      <c r="B8" s="730" t="s">
        <v>3</v>
      </c>
      <c r="C8" s="733">
        <v>7111733.2199999997</v>
      </c>
      <c r="D8" s="733">
        <v>5720</v>
      </c>
      <c r="E8" s="733">
        <v>3382380.5200000056</v>
      </c>
      <c r="F8" s="803">
        <v>0.47560565271035377</v>
      </c>
      <c r="G8" s="733">
        <v>2551</v>
      </c>
      <c r="H8" s="803">
        <v>0.44597902097902098</v>
      </c>
      <c r="I8" s="733">
        <v>3729352.6999999941</v>
      </c>
      <c r="J8" s="803">
        <v>0.52439434728964629</v>
      </c>
      <c r="K8" s="733">
        <v>3169</v>
      </c>
      <c r="L8" s="803">
        <v>0.55402097902097902</v>
      </c>
      <c r="M8" s="733" t="s">
        <v>564</v>
      </c>
      <c r="N8" s="270"/>
    </row>
    <row r="10" spans="1:14" ht="14.4" customHeight="1" x14ac:dyDescent="0.3">
      <c r="A10" s="729">
        <v>18</v>
      </c>
      <c r="B10" s="730" t="s">
        <v>1807</v>
      </c>
      <c r="C10" s="733" t="s">
        <v>556</v>
      </c>
      <c r="D10" s="733" t="s">
        <v>556</v>
      </c>
      <c r="E10" s="733" t="s">
        <v>556</v>
      </c>
      <c r="F10" s="803" t="s">
        <v>556</v>
      </c>
      <c r="G10" s="733" t="s">
        <v>556</v>
      </c>
      <c r="H10" s="803" t="s">
        <v>556</v>
      </c>
      <c r="I10" s="733" t="s">
        <v>556</v>
      </c>
      <c r="J10" s="803" t="s">
        <v>556</v>
      </c>
      <c r="K10" s="733" t="s">
        <v>556</v>
      </c>
      <c r="L10" s="803" t="s">
        <v>556</v>
      </c>
      <c r="M10" s="733" t="s">
        <v>73</v>
      </c>
      <c r="N10" s="270"/>
    </row>
    <row r="11" spans="1:14" ht="14.4" customHeight="1" x14ac:dyDescent="0.3">
      <c r="A11" s="729" t="s">
        <v>1810</v>
      </c>
      <c r="B11" s="730" t="s">
        <v>1808</v>
      </c>
      <c r="C11" s="733">
        <v>36113.889999999992</v>
      </c>
      <c r="D11" s="733">
        <v>59</v>
      </c>
      <c r="E11" s="733">
        <v>10020.869999999997</v>
      </c>
      <c r="F11" s="803">
        <v>0.27747966225737519</v>
      </c>
      <c r="G11" s="733">
        <v>22</v>
      </c>
      <c r="H11" s="803">
        <v>0.3728813559322034</v>
      </c>
      <c r="I11" s="733">
        <v>26093.019999999993</v>
      </c>
      <c r="J11" s="803">
        <v>0.72252033774262481</v>
      </c>
      <c r="K11" s="733">
        <v>37</v>
      </c>
      <c r="L11" s="803">
        <v>0.6271186440677966</v>
      </c>
      <c r="M11" s="733" t="s">
        <v>1</v>
      </c>
      <c r="N11" s="270"/>
    </row>
    <row r="12" spans="1:14" ht="14.4" customHeight="1" x14ac:dyDescent="0.3">
      <c r="A12" s="729" t="s">
        <v>1810</v>
      </c>
      <c r="B12" s="730" t="s">
        <v>1811</v>
      </c>
      <c r="C12" s="733">
        <v>36113.889999999992</v>
      </c>
      <c r="D12" s="733">
        <v>59</v>
      </c>
      <c r="E12" s="733">
        <v>10020.869999999997</v>
      </c>
      <c r="F12" s="803">
        <v>0.27747966225737519</v>
      </c>
      <c r="G12" s="733">
        <v>22</v>
      </c>
      <c r="H12" s="803">
        <v>0.3728813559322034</v>
      </c>
      <c r="I12" s="733">
        <v>26093.019999999993</v>
      </c>
      <c r="J12" s="803">
        <v>0.72252033774262481</v>
      </c>
      <c r="K12" s="733">
        <v>37</v>
      </c>
      <c r="L12" s="803">
        <v>0.6271186440677966</v>
      </c>
      <c r="M12" s="733" t="s">
        <v>568</v>
      </c>
      <c r="N12" s="270"/>
    </row>
    <row r="13" spans="1:14" ht="14.4" customHeight="1" x14ac:dyDescent="0.3">
      <c r="A13" s="729" t="s">
        <v>556</v>
      </c>
      <c r="B13" s="730" t="s">
        <v>556</v>
      </c>
      <c r="C13" s="733" t="s">
        <v>556</v>
      </c>
      <c r="D13" s="733" t="s">
        <v>556</v>
      </c>
      <c r="E13" s="733" t="s">
        <v>556</v>
      </c>
      <c r="F13" s="803" t="s">
        <v>556</v>
      </c>
      <c r="G13" s="733" t="s">
        <v>556</v>
      </c>
      <c r="H13" s="803" t="s">
        <v>556</v>
      </c>
      <c r="I13" s="733" t="s">
        <v>556</v>
      </c>
      <c r="J13" s="803" t="s">
        <v>556</v>
      </c>
      <c r="K13" s="733" t="s">
        <v>556</v>
      </c>
      <c r="L13" s="803" t="s">
        <v>556</v>
      </c>
      <c r="M13" s="733" t="s">
        <v>569</v>
      </c>
      <c r="N13" s="270"/>
    </row>
    <row r="14" spans="1:14" ht="14.4" customHeight="1" x14ac:dyDescent="0.3">
      <c r="A14" s="729" t="s">
        <v>1812</v>
      </c>
      <c r="B14" s="730" t="s">
        <v>1808</v>
      </c>
      <c r="C14" s="733">
        <v>4624482.8700000029</v>
      </c>
      <c r="D14" s="733">
        <v>3996</v>
      </c>
      <c r="E14" s="733">
        <v>1981548.3000000038</v>
      </c>
      <c r="F14" s="803">
        <v>0.42849078604112173</v>
      </c>
      <c r="G14" s="733">
        <v>1794.5</v>
      </c>
      <c r="H14" s="803">
        <v>0.44907407407407407</v>
      </c>
      <c r="I14" s="733">
        <v>2642934.5699999994</v>
      </c>
      <c r="J14" s="803">
        <v>0.57150921395887833</v>
      </c>
      <c r="K14" s="733">
        <v>2201.5</v>
      </c>
      <c r="L14" s="803">
        <v>0.55092592592592593</v>
      </c>
      <c r="M14" s="733" t="s">
        <v>1</v>
      </c>
      <c r="N14" s="270"/>
    </row>
    <row r="15" spans="1:14" ht="14.4" customHeight="1" x14ac:dyDescent="0.3">
      <c r="A15" s="729" t="s">
        <v>1812</v>
      </c>
      <c r="B15" s="730" t="s">
        <v>1809</v>
      </c>
      <c r="C15" s="733">
        <v>0</v>
      </c>
      <c r="D15" s="733">
        <v>10</v>
      </c>
      <c r="E15" s="733">
        <v>0</v>
      </c>
      <c r="F15" s="803" t="s">
        <v>556</v>
      </c>
      <c r="G15" s="733">
        <v>4.5</v>
      </c>
      <c r="H15" s="803">
        <v>0.45</v>
      </c>
      <c r="I15" s="733">
        <v>0</v>
      </c>
      <c r="J15" s="803" t="s">
        <v>556</v>
      </c>
      <c r="K15" s="733">
        <v>5.5</v>
      </c>
      <c r="L15" s="803">
        <v>0.55000000000000004</v>
      </c>
      <c r="M15" s="733" t="s">
        <v>1</v>
      </c>
      <c r="N15" s="270"/>
    </row>
    <row r="16" spans="1:14" ht="14.4" customHeight="1" x14ac:dyDescent="0.3">
      <c r="A16" s="729" t="s">
        <v>1812</v>
      </c>
      <c r="B16" s="730" t="s">
        <v>1813</v>
      </c>
      <c r="C16" s="733">
        <v>4624482.8700000029</v>
      </c>
      <c r="D16" s="733">
        <v>4006</v>
      </c>
      <c r="E16" s="733">
        <v>1981548.3000000038</v>
      </c>
      <c r="F16" s="803">
        <v>0.42849078604112173</v>
      </c>
      <c r="G16" s="733">
        <v>1799</v>
      </c>
      <c r="H16" s="803">
        <v>0.44907638542186717</v>
      </c>
      <c r="I16" s="733">
        <v>2642934.5699999994</v>
      </c>
      <c r="J16" s="803">
        <v>0.57150921395887833</v>
      </c>
      <c r="K16" s="733">
        <v>2207</v>
      </c>
      <c r="L16" s="803">
        <v>0.55092361457813277</v>
      </c>
      <c r="M16" s="733" t="s">
        <v>568</v>
      </c>
      <c r="N16" s="270"/>
    </row>
    <row r="17" spans="1:14" ht="14.4" customHeight="1" x14ac:dyDescent="0.3">
      <c r="A17" s="729" t="s">
        <v>556</v>
      </c>
      <c r="B17" s="730" t="s">
        <v>556</v>
      </c>
      <c r="C17" s="733" t="s">
        <v>556</v>
      </c>
      <c r="D17" s="733" t="s">
        <v>556</v>
      </c>
      <c r="E17" s="733" t="s">
        <v>556</v>
      </c>
      <c r="F17" s="803" t="s">
        <v>556</v>
      </c>
      <c r="G17" s="733" t="s">
        <v>556</v>
      </c>
      <c r="H17" s="803" t="s">
        <v>556</v>
      </c>
      <c r="I17" s="733" t="s">
        <v>556</v>
      </c>
      <c r="J17" s="803" t="s">
        <v>556</v>
      </c>
      <c r="K17" s="733" t="s">
        <v>556</v>
      </c>
      <c r="L17" s="803" t="s">
        <v>556</v>
      </c>
      <c r="M17" s="733" t="s">
        <v>569</v>
      </c>
      <c r="N17" s="270"/>
    </row>
    <row r="18" spans="1:14" ht="14.4" customHeight="1" x14ac:dyDescent="0.3">
      <c r="A18" s="729" t="s">
        <v>1814</v>
      </c>
      <c r="B18" s="730" t="s">
        <v>1808</v>
      </c>
      <c r="C18" s="733">
        <v>1712858.7200000004</v>
      </c>
      <c r="D18" s="733">
        <v>520</v>
      </c>
      <c r="E18" s="733">
        <v>1065260.3100000003</v>
      </c>
      <c r="F18" s="803">
        <v>0.621919541618704</v>
      </c>
      <c r="G18" s="733">
        <v>255</v>
      </c>
      <c r="H18" s="803">
        <v>0.49038461538461536</v>
      </c>
      <c r="I18" s="733">
        <v>647598.41000000015</v>
      </c>
      <c r="J18" s="803">
        <v>0.378080458381296</v>
      </c>
      <c r="K18" s="733">
        <v>265</v>
      </c>
      <c r="L18" s="803">
        <v>0.50961538461538458</v>
      </c>
      <c r="M18" s="733" t="s">
        <v>1</v>
      </c>
      <c r="N18" s="270"/>
    </row>
    <row r="19" spans="1:14" ht="14.4" customHeight="1" x14ac:dyDescent="0.3">
      <c r="A19" s="729" t="s">
        <v>1814</v>
      </c>
      <c r="B19" s="730" t="s">
        <v>1815</v>
      </c>
      <c r="C19" s="733">
        <v>1712858.7200000004</v>
      </c>
      <c r="D19" s="733">
        <v>520</v>
      </c>
      <c r="E19" s="733">
        <v>1065260.3100000003</v>
      </c>
      <c r="F19" s="803">
        <v>0.621919541618704</v>
      </c>
      <c r="G19" s="733">
        <v>255</v>
      </c>
      <c r="H19" s="803">
        <v>0.49038461538461536</v>
      </c>
      <c r="I19" s="733">
        <v>647598.41000000015</v>
      </c>
      <c r="J19" s="803">
        <v>0.378080458381296</v>
      </c>
      <c r="K19" s="733">
        <v>265</v>
      </c>
      <c r="L19" s="803">
        <v>0.50961538461538458</v>
      </c>
      <c r="M19" s="733" t="s">
        <v>568</v>
      </c>
      <c r="N19" s="270"/>
    </row>
    <row r="20" spans="1:14" ht="14.4" customHeight="1" x14ac:dyDescent="0.3">
      <c r="A20" s="729" t="s">
        <v>556</v>
      </c>
      <c r="B20" s="730" t="s">
        <v>556</v>
      </c>
      <c r="C20" s="733" t="s">
        <v>556</v>
      </c>
      <c r="D20" s="733" t="s">
        <v>556</v>
      </c>
      <c r="E20" s="733" t="s">
        <v>556</v>
      </c>
      <c r="F20" s="803" t="s">
        <v>556</v>
      </c>
      <c r="G20" s="733" t="s">
        <v>556</v>
      </c>
      <c r="H20" s="803" t="s">
        <v>556</v>
      </c>
      <c r="I20" s="733" t="s">
        <v>556</v>
      </c>
      <c r="J20" s="803" t="s">
        <v>556</v>
      </c>
      <c r="K20" s="733" t="s">
        <v>556</v>
      </c>
      <c r="L20" s="803" t="s">
        <v>556</v>
      </c>
      <c r="M20" s="733" t="s">
        <v>569</v>
      </c>
      <c r="N20" s="270"/>
    </row>
    <row r="21" spans="1:14" ht="14.4" customHeight="1" x14ac:dyDescent="0.3">
      <c r="A21" s="729" t="s">
        <v>1816</v>
      </c>
      <c r="B21" s="730" t="s">
        <v>1808</v>
      </c>
      <c r="C21" s="733">
        <v>651663.53000000026</v>
      </c>
      <c r="D21" s="733">
        <v>928</v>
      </c>
      <c r="E21" s="733">
        <v>295823.72000000015</v>
      </c>
      <c r="F21" s="803">
        <v>0.45395162746026319</v>
      </c>
      <c r="G21" s="733">
        <v>374</v>
      </c>
      <c r="H21" s="803">
        <v>0.40301724137931033</v>
      </c>
      <c r="I21" s="733">
        <v>355839.81000000006</v>
      </c>
      <c r="J21" s="803">
        <v>0.5460483725397367</v>
      </c>
      <c r="K21" s="733">
        <v>554</v>
      </c>
      <c r="L21" s="803">
        <v>0.59698275862068961</v>
      </c>
      <c r="M21" s="733" t="s">
        <v>1</v>
      </c>
      <c r="N21" s="270"/>
    </row>
    <row r="22" spans="1:14" ht="14.4" customHeight="1" x14ac:dyDescent="0.3">
      <c r="A22" s="729" t="s">
        <v>1816</v>
      </c>
      <c r="B22" s="730" t="s">
        <v>1817</v>
      </c>
      <c r="C22" s="733">
        <v>651663.53000000026</v>
      </c>
      <c r="D22" s="733">
        <v>928</v>
      </c>
      <c r="E22" s="733">
        <v>295823.72000000015</v>
      </c>
      <c r="F22" s="803">
        <v>0.45395162746026319</v>
      </c>
      <c r="G22" s="733">
        <v>374</v>
      </c>
      <c r="H22" s="803">
        <v>0.40301724137931033</v>
      </c>
      <c r="I22" s="733">
        <v>355839.81000000006</v>
      </c>
      <c r="J22" s="803">
        <v>0.5460483725397367</v>
      </c>
      <c r="K22" s="733">
        <v>554</v>
      </c>
      <c r="L22" s="803">
        <v>0.59698275862068961</v>
      </c>
      <c r="M22" s="733" t="s">
        <v>568</v>
      </c>
      <c r="N22" s="270"/>
    </row>
    <row r="23" spans="1:14" ht="14.4" customHeight="1" x14ac:dyDescent="0.3">
      <c r="A23" s="729" t="s">
        <v>556</v>
      </c>
      <c r="B23" s="730" t="s">
        <v>556</v>
      </c>
      <c r="C23" s="733" t="s">
        <v>556</v>
      </c>
      <c r="D23" s="733" t="s">
        <v>556</v>
      </c>
      <c r="E23" s="733" t="s">
        <v>556</v>
      </c>
      <c r="F23" s="803" t="s">
        <v>556</v>
      </c>
      <c r="G23" s="733" t="s">
        <v>556</v>
      </c>
      <c r="H23" s="803" t="s">
        <v>556</v>
      </c>
      <c r="I23" s="733" t="s">
        <v>556</v>
      </c>
      <c r="J23" s="803" t="s">
        <v>556</v>
      </c>
      <c r="K23" s="733" t="s">
        <v>556</v>
      </c>
      <c r="L23" s="803" t="s">
        <v>556</v>
      </c>
      <c r="M23" s="733" t="s">
        <v>569</v>
      </c>
      <c r="N23" s="270"/>
    </row>
    <row r="24" spans="1:14" ht="14.4" customHeight="1" x14ac:dyDescent="0.3">
      <c r="A24" s="729" t="s">
        <v>1818</v>
      </c>
      <c r="B24" s="730" t="s">
        <v>1808</v>
      </c>
      <c r="C24" s="733">
        <v>54015.520000000019</v>
      </c>
      <c r="D24" s="733">
        <v>87</v>
      </c>
      <c r="E24" s="733">
        <v>13794.05</v>
      </c>
      <c r="F24" s="803">
        <v>0.25537197457323368</v>
      </c>
      <c r="G24" s="733">
        <v>43</v>
      </c>
      <c r="H24" s="803">
        <v>0.4942528735632184</v>
      </c>
      <c r="I24" s="733">
        <v>40221.470000000016</v>
      </c>
      <c r="J24" s="803">
        <v>0.74462802542676632</v>
      </c>
      <c r="K24" s="733">
        <v>44</v>
      </c>
      <c r="L24" s="803">
        <v>0.50574712643678166</v>
      </c>
      <c r="M24" s="733" t="s">
        <v>1</v>
      </c>
      <c r="N24" s="270"/>
    </row>
    <row r="25" spans="1:14" ht="14.4" customHeight="1" x14ac:dyDescent="0.3">
      <c r="A25" s="729" t="s">
        <v>1818</v>
      </c>
      <c r="B25" s="730" t="s">
        <v>1809</v>
      </c>
      <c r="C25" s="733">
        <v>0</v>
      </c>
      <c r="D25" s="733">
        <v>1</v>
      </c>
      <c r="E25" s="733">
        <v>0</v>
      </c>
      <c r="F25" s="803" t="s">
        <v>556</v>
      </c>
      <c r="G25" s="733">
        <v>1</v>
      </c>
      <c r="H25" s="803">
        <v>1</v>
      </c>
      <c r="I25" s="733" t="s">
        <v>556</v>
      </c>
      <c r="J25" s="803" t="s">
        <v>556</v>
      </c>
      <c r="K25" s="733" t="s">
        <v>556</v>
      </c>
      <c r="L25" s="803">
        <v>0</v>
      </c>
      <c r="M25" s="733" t="s">
        <v>1</v>
      </c>
      <c r="N25" s="270"/>
    </row>
    <row r="26" spans="1:14" ht="14.4" customHeight="1" x14ac:dyDescent="0.3">
      <c r="A26" s="729" t="s">
        <v>1818</v>
      </c>
      <c r="B26" s="730" t="s">
        <v>1819</v>
      </c>
      <c r="C26" s="733">
        <v>54015.520000000019</v>
      </c>
      <c r="D26" s="733">
        <v>88</v>
      </c>
      <c r="E26" s="733">
        <v>13794.05</v>
      </c>
      <c r="F26" s="803">
        <v>0.25537197457323368</v>
      </c>
      <c r="G26" s="733">
        <v>44</v>
      </c>
      <c r="H26" s="803">
        <v>0.5</v>
      </c>
      <c r="I26" s="733">
        <v>40221.470000000016</v>
      </c>
      <c r="J26" s="803">
        <v>0.74462802542676632</v>
      </c>
      <c r="K26" s="733">
        <v>44</v>
      </c>
      <c r="L26" s="803">
        <v>0.5</v>
      </c>
      <c r="M26" s="733" t="s">
        <v>568</v>
      </c>
      <c r="N26" s="270"/>
    </row>
    <row r="27" spans="1:14" ht="14.4" customHeight="1" x14ac:dyDescent="0.3">
      <c r="A27" s="729" t="s">
        <v>556</v>
      </c>
      <c r="B27" s="730" t="s">
        <v>556</v>
      </c>
      <c r="C27" s="733" t="s">
        <v>556</v>
      </c>
      <c r="D27" s="733" t="s">
        <v>556</v>
      </c>
      <c r="E27" s="733" t="s">
        <v>556</v>
      </c>
      <c r="F27" s="803" t="s">
        <v>556</v>
      </c>
      <c r="G27" s="733" t="s">
        <v>556</v>
      </c>
      <c r="H27" s="803" t="s">
        <v>556</v>
      </c>
      <c r="I27" s="733" t="s">
        <v>556</v>
      </c>
      <c r="J27" s="803" t="s">
        <v>556</v>
      </c>
      <c r="K27" s="733" t="s">
        <v>556</v>
      </c>
      <c r="L27" s="803" t="s">
        <v>556</v>
      </c>
      <c r="M27" s="733" t="s">
        <v>569</v>
      </c>
      <c r="N27" s="270"/>
    </row>
    <row r="28" spans="1:14" ht="14.4" customHeight="1" x14ac:dyDescent="0.3">
      <c r="A28" s="729" t="s">
        <v>1820</v>
      </c>
      <c r="B28" s="730" t="s">
        <v>1808</v>
      </c>
      <c r="C28" s="733">
        <v>32598.690000000006</v>
      </c>
      <c r="D28" s="733">
        <v>118</v>
      </c>
      <c r="E28" s="733">
        <v>15933.269999999997</v>
      </c>
      <c r="F28" s="803">
        <v>0.4887702542648184</v>
      </c>
      <c r="G28" s="733">
        <v>56</v>
      </c>
      <c r="H28" s="803">
        <v>0.47457627118644069</v>
      </c>
      <c r="I28" s="733">
        <v>16665.420000000009</v>
      </c>
      <c r="J28" s="803">
        <v>0.51122974573518154</v>
      </c>
      <c r="K28" s="733">
        <v>62</v>
      </c>
      <c r="L28" s="803">
        <v>0.52542372881355937</v>
      </c>
      <c r="M28" s="733" t="s">
        <v>1</v>
      </c>
      <c r="N28" s="270"/>
    </row>
    <row r="29" spans="1:14" ht="14.4" customHeight="1" x14ac:dyDescent="0.3">
      <c r="A29" s="729" t="s">
        <v>1820</v>
      </c>
      <c r="B29" s="730" t="s">
        <v>1809</v>
      </c>
      <c r="C29" s="733">
        <v>0</v>
      </c>
      <c r="D29" s="733">
        <v>1</v>
      </c>
      <c r="E29" s="733">
        <v>0</v>
      </c>
      <c r="F29" s="803" t="s">
        <v>556</v>
      </c>
      <c r="G29" s="733">
        <v>1</v>
      </c>
      <c r="H29" s="803">
        <v>1</v>
      </c>
      <c r="I29" s="733" t="s">
        <v>556</v>
      </c>
      <c r="J29" s="803" t="s">
        <v>556</v>
      </c>
      <c r="K29" s="733" t="s">
        <v>556</v>
      </c>
      <c r="L29" s="803">
        <v>0</v>
      </c>
      <c r="M29" s="733" t="s">
        <v>1</v>
      </c>
      <c r="N29" s="270"/>
    </row>
    <row r="30" spans="1:14" ht="14.4" customHeight="1" x14ac:dyDescent="0.3">
      <c r="A30" s="729" t="s">
        <v>1820</v>
      </c>
      <c r="B30" s="730" t="s">
        <v>1821</v>
      </c>
      <c r="C30" s="733">
        <v>32598.690000000006</v>
      </c>
      <c r="D30" s="733">
        <v>119</v>
      </c>
      <c r="E30" s="733">
        <v>15933.269999999997</v>
      </c>
      <c r="F30" s="803">
        <v>0.4887702542648184</v>
      </c>
      <c r="G30" s="733">
        <v>57</v>
      </c>
      <c r="H30" s="803">
        <v>0.47899159663865548</v>
      </c>
      <c r="I30" s="733">
        <v>16665.420000000009</v>
      </c>
      <c r="J30" s="803">
        <v>0.51122974573518154</v>
      </c>
      <c r="K30" s="733">
        <v>62</v>
      </c>
      <c r="L30" s="803">
        <v>0.52100840336134457</v>
      </c>
      <c r="M30" s="733" t="s">
        <v>568</v>
      </c>
      <c r="N30" s="270"/>
    </row>
    <row r="31" spans="1:14" ht="14.4" customHeight="1" x14ac:dyDescent="0.3">
      <c r="A31" s="729" t="s">
        <v>556</v>
      </c>
      <c r="B31" s="730" t="s">
        <v>556</v>
      </c>
      <c r="C31" s="733" t="s">
        <v>556</v>
      </c>
      <c r="D31" s="733" t="s">
        <v>556</v>
      </c>
      <c r="E31" s="733" t="s">
        <v>556</v>
      </c>
      <c r="F31" s="803" t="s">
        <v>556</v>
      </c>
      <c r="G31" s="733" t="s">
        <v>556</v>
      </c>
      <c r="H31" s="803" t="s">
        <v>556</v>
      </c>
      <c r="I31" s="733" t="s">
        <v>556</v>
      </c>
      <c r="J31" s="803" t="s">
        <v>556</v>
      </c>
      <c r="K31" s="733" t="s">
        <v>556</v>
      </c>
      <c r="L31" s="803" t="s">
        <v>556</v>
      </c>
      <c r="M31" s="733" t="s">
        <v>569</v>
      </c>
      <c r="N31" s="270"/>
    </row>
    <row r="32" spans="1:14" ht="14.4" customHeight="1" x14ac:dyDescent="0.3">
      <c r="A32" s="729" t="s">
        <v>554</v>
      </c>
      <c r="B32" s="730" t="s">
        <v>1822</v>
      </c>
      <c r="C32" s="733">
        <v>7111733.2200000035</v>
      </c>
      <c r="D32" s="733">
        <v>5720</v>
      </c>
      <c r="E32" s="733">
        <v>3382380.5200000042</v>
      </c>
      <c r="F32" s="803">
        <v>0.47560565271035332</v>
      </c>
      <c r="G32" s="733">
        <v>2551</v>
      </c>
      <c r="H32" s="803">
        <v>0.44597902097902098</v>
      </c>
      <c r="I32" s="733">
        <v>3729352.6999999997</v>
      </c>
      <c r="J32" s="803">
        <v>0.52439434728964673</v>
      </c>
      <c r="K32" s="733">
        <v>3169</v>
      </c>
      <c r="L32" s="803">
        <v>0.55402097902097902</v>
      </c>
      <c r="M32" s="733" t="s">
        <v>564</v>
      </c>
      <c r="N32" s="270"/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1823</v>
      </c>
    </row>
    <row r="35" spans="1:1" ht="14.4" customHeight="1" x14ac:dyDescent="0.3">
      <c r="A35" s="804" t="s">
        <v>1824</v>
      </c>
    </row>
  </sheetData>
  <autoFilter ref="A4:M4"/>
  <mergeCells count="4">
    <mergeCell ref="E3:H3"/>
    <mergeCell ref="C3:D3"/>
    <mergeCell ref="I3:L3"/>
    <mergeCell ref="A1:L1"/>
  </mergeCells>
  <conditionalFormatting sqref="F4 F9 F33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32">
    <cfRule type="expression" dxfId="49" priority="4">
      <formula>AND(LEFT(M10,6)&lt;&gt;"mezera",M10&lt;&gt;"")</formula>
    </cfRule>
  </conditionalFormatting>
  <conditionalFormatting sqref="A10:A32">
    <cfRule type="expression" dxfId="48" priority="2">
      <formula>AND(M10&lt;&gt;"",M10&lt;&gt;"mezeraKL")</formula>
    </cfRule>
  </conditionalFormatting>
  <conditionalFormatting sqref="F10:F32">
    <cfRule type="cellIs" dxfId="47" priority="1" operator="lessThan">
      <formula>0.6</formula>
    </cfRule>
  </conditionalFormatting>
  <conditionalFormatting sqref="B10:L32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32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1825</v>
      </c>
      <c r="B5" s="797">
        <v>641000.14</v>
      </c>
      <c r="C5" s="741">
        <v>1</v>
      </c>
      <c r="D5" s="810">
        <v>554</v>
      </c>
      <c r="E5" s="813" t="s">
        <v>1825</v>
      </c>
      <c r="F5" s="797">
        <v>325846.56999999995</v>
      </c>
      <c r="G5" s="765">
        <v>0.50834087181322607</v>
      </c>
      <c r="H5" s="745">
        <v>252</v>
      </c>
      <c r="I5" s="788">
        <v>0.45487364620938631</v>
      </c>
      <c r="J5" s="816">
        <v>315153.57000000007</v>
      </c>
      <c r="K5" s="765">
        <v>0.49165912818677399</v>
      </c>
      <c r="L5" s="745">
        <v>302</v>
      </c>
      <c r="M5" s="788">
        <v>0.54512635379061369</v>
      </c>
    </row>
    <row r="6" spans="1:13" ht="14.4" customHeight="1" x14ac:dyDescent="0.3">
      <c r="A6" s="807" t="s">
        <v>1826</v>
      </c>
      <c r="B6" s="798">
        <v>18577.330000000002</v>
      </c>
      <c r="C6" s="748">
        <v>1</v>
      </c>
      <c r="D6" s="811">
        <v>41</v>
      </c>
      <c r="E6" s="814" t="s">
        <v>1826</v>
      </c>
      <c r="F6" s="798">
        <v>4746.7299999999996</v>
      </c>
      <c r="G6" s="766">
        <v>0.25551196000716997</v>
      </c>
      <c r="H6" s="752">
        <v>14</v>
      </c>
      <c r="I6" s="789">
        <v>0.34146341463414637</v>
      </c>
      <c r="J6" s="817">
        <v>13830.6</v>
      </c>
      <c r="K6" s="766">
        <v>0.74448803999282998</v>
      </c>
      <c r="L6" s="752">
        <v>27</v>
      </c>
      <c r="M6" s="789">
        <v>0.65853658536585369</v>
      </c>
    </row>
    <row r="7" spans="1:13" ht="14.4" customHeight="1" x14ac:dyDescent="0.3">
      <c r="A7" s="807" t="s">
        <v>1827</v>
      </c>
      <c r="B7" s="798">
        <v>1270717.4200000004</v>
      </c>
      <c r="C7" s="748">
        <v>1</v>
      </c>
      <c r="D7" s="811">
        <v>1095</v>
      </c>
      <c r="E7" s="814" t="s">
        <v>1827</v>
      </c>
      <c r="F7" s="798">
        <v>345712.9000000002</v>
      </c>
      <c r="G7" s="766">
        <v>0.27206119516328037</v>
      </c>
      <c r="H7" s="752">
        <v>431</v>
      </c>
      <c r="I7" s="789">
        <v>0.39360730593607307</v>
      </c>
      <c r="J7" s="817">
        <v>925004.52000000025</v>
      </c>
      <c r="K7" s="766">
        <v>0.72793880483671969</v>
      </c>
      <c r="L7" s="752">
        <v>664</v>
      </c>
      <c r="M7" s="789">
        <v>0.60639269406392693</v>
      </c>
    </row>
    <row r="8" spans="1:13" ht="14.4" customHeight="1" x14ac:dyDescent="0.3">
      <c r="A8" s="807" t="s">
        <v>1828</v>
      </c>
      <c r="B8" s="798">
        <v>648176.5</v>
      </c>
      <c r="C8" s="748">
        <v>1</v>
      </c>
      <c r="D8" s="811">
        <v>252</v>
      </c>
      <c r="E8" s="814" t="s">
        <v>1828</v>
      </c>
      <c r="F8" s="798">
        <v>497917.93</v>
      </c>
      <c r="G8" s="766">
        <v>0.7681826323539962</v>
      </c>
      <c r="H8" s="752">
        <v>139</v>
      </c>
      <c r="I8" s="789">
        <v>0.55158730158730163</v>
      </c>
      <c r="J8" s="817">
        <v>150258.56999999998</v>
      </c>
      <c r="K8" s="766">
        <v>0.2318173676460038</v>
      </c>
      <c r="L8" s="752">
        <v>113</v>
      </c>
      <c r="M8" s="789">
        <v>0.44841269841269843</v>
      </c>
    </row>
    <row r="9" spans="1:13" ht="14.4" customHeight="1" x14ac:dyDescent="0.3">
      <c r="A9" s="807" t="s">
        <v>1829</v>
      </c>
      <c r="B9" s="798">
        <v>17992.09</v>
      </c>
      <c r="C9" s="748">
        <v>1</v>
      </c>
      <c r="D9" s="811">
        <v>55</v>
      </c>
      <c r="E9" s="814" t="s">
        <v>1829</v>
      </c>
      <c r="F9" s="798">
        <v>12362.92</v>
      </c>
      <c r="G9" s="766">
        <v>0.687130844721208</v>
      </c>
      <c r="H9" s="752">
        <v>34</v>
      </c>
      <c r="I9" s="789">
        <v>0.61818181818181817</v>
      </c>
      <c r="J9" s="817">
        <v>5629.170000000001</v>
      </c>
      <c r="K9" s="766">
        <v>0.312869155278792</v>
      </c>
      <c r="L9" s="752">
        <v>21</v>
      </c>
      <c r="M9" s="789">
        <v>0.38181818181818183</v>
      </c>
    </row>
    <row r="10" spans="1:13" ht="14.4" customHeight="1" x14ac:dyDescent="0.3">
      <c r="A10" s="807" t="s">
        <v>1830</v>
      </c>
      <c r="B10" s="798">
        <v>54318.400000000009</v>
      </c>
      <c r="C10" s="748">
        <v>1</v>
      </c>
      <c r="D10" s="811">
        <v>89</v>
      </c>
      <c r="E10" s="814" t="s">
        <v>1830</v>
      </c>
      <c r="F10" s="798">
        <v>13794.05</v>
      </c>
      <c r="G10" s="766">
        <v>0.25394801761465724</v>
      </c>
      <c r="H10" s="752">
        <v>44</v>
      </c>
      <c r="I10" s="789">
        <v>0.4943820224719101</v>
      </c>
      <c r="J10" s="817">
        <v>40524.350000000013</v>
      </c>
      <c r="K10" s="766">
        <v>0.74605198238534287</v>
      </c>
      <c r="L10" s="752">
        <v>45</v>
      </c>
      <c r="M10" s="789">
        <v>0.5056179775280899</v>
      </c>
    </row>
    <row r="11" spans="1:13" ht="14.4" customHeight="1" x14ac:dyDescent="0.3">
      <c r="A11" s="807" t="s">
        <v>1831</v>
      </c>
      <c r="B11" s="798">
        <v>63074.250000000007</v>
      </c>
      <c r="C11" s="748">
        <v>1</v>
      </c>
      <c r="D11" s="811">
        <v>67</v>
      </c>
      <c r="E11" s="814" t="s">
        <v>1831</v>
      </c>
      <c r="F11" s="798">
        <v>35160.090000000004</v>
      </c>
      <c r="G11" s="766">
        <v>0.55743968418173817</v>
      </c>
      <c r="H11" s="752">
        <v>27</v>
      </c>
      <c r="I11" s="789">
        <v>0.40298507462686567</v>
      </c>
      <c r="J11" s="817">
        <v>27914.160000000003</v>
      </c>
      <c r="K11" s="766">
        <v>0.44256031581826183</v>
      </c>
      <c r="L11" s="752">
        <v>40</v>
      </c>
      <c r="M11" s="789">
        <v>0.59701492537313428</v>
      </c>
    </row>
    <row r="12" spans="1:13" ht="14.4" customHeight="1" x14ac:dyDescent="0.3">
      <c r="A12" s="807" t="s">
        <v>1832</v>
      </c>
      <c r="B12" s="798">
        <v>5797.52</v>
      </c>
      <c r="C12" s="748">
        <v>1</v>
      </c>
      <c r="D12" s="811">
        <v>23</v>
      </c>
      <c r="E12" s="814" t="s">
        <v>1832</v>
      </c>
      <c r="F12" s="798">
        <v>2755.7999999999997</v>
      </c>
      <c r="G12" s="766">
        <v>0.47534118036677742</v>
      </c>
      <c r="H12" s="752">
        <v>13</v>
      </c>
      <c r="I12" s="789">
        <v>0.56521739130434778</v>
      </c>
      <c r="J12" s="817">
        <v>3041.7200000000003</v>
      </c>
      <c r="K12" s="766">
        <v>0.52465881963322247</v>
      </c>
      <c r="L12" s="752">
        <v>10</v>
      </c>
      <c r="M12" s="789">
        <v>0.43478260869565216</v>
      </c>
    </row>
    <row r="13" spans="1:13" ht="14.4" customHeight="1" x14ac:dyDescent="0.3">
      <c r="A13" s="807" t="s">
        <v>1833</v>
      </c>
      <c r="B13" s="798">
        <v>1114668.3999999999</v>
      </c>
      <c r="C13" s="748">
        <v>1</v>
      </c>
      <c r="D13" s="811">
        <v>306</v>
      </c>
      <c r="E13" s="814" t="s">
        <v>1833</v>
      </c>
      <c r="F13" s="798">
        <v>606108.51000000013</v>
      </c>
      <c r="G13" s="766">
        <v>0.5437567890145627</v>
      </c>
      <c r="H13" s="752">
        <v>143</v>
      </c>
      <c r="I13" s="789">
        <v>0.4673202614379085</v>
      </c>
      <c r="J13" s="817">
        <v>508559.8899999999</v>
      </c>
      <c r="K13" s="766">
        <v>0.45624321098543741</v>
      </c>
      <c r="L13" s="752">
        <v>163</v>
      </c>
      <c r="M13" s="789">
        <v>0.5326797385620915</v>
      </c>
    </row>
    <row r="14" spans="1:13" ht="14.4" customHeight="1" x14ac:dyDescent="0.3">
      <c r="A14" s="807" t="s">
        <v>1834</v>
      </c>
      <c r="B14" s="798">
        <v>123474.85999999999</v>
      </c>
      <c r="C14" s="748">
        <v>1</v>
      </c>
      <c r="D14" s="811">
        <v>114</v>
      </c>
      <c r="E14" s="814" t="s">
        <v>1834</v>
      </c>
      <c r="F14" s="798">
        <v>59439.78</v>
      </c>
      <c r="G14" s="766">
        <v>0.48139175861385874</v>
      </c>
      <c r="H14" s="752">
        <v>52</v>
      </c>
      <c r="I14" s="789">
        <v>0.45614035087719296</v>
      </c>
      <c r="J14" s="817">
        <v>64035.079999999994</v>
      </c>
      <c r="K14" s="766">
        <v>0.51860824138614126</v>
      </c>
      <c r="L14" s="752">
        <v>62</v>
      </c>
      <c r="M14" s="789">
        <v>0.54385964912280704</v>
      </c>
    </row>
    <row r="15" spans="1:13" ht="14.4" customHeight="1" x14ac:dyDescent="0.3">
      <c r="A15" s="807" t="s">
        <v>1835</v>
      </c>
      <c r="B15" s="798">
        <v>23974.1</v>
      </c>
      <c r="C15" s="748">
        <v>1</v>
      </c>
      <c r="D15" s="811">
        <v>62</v>
      </c>
      <c r="E15" s="814" t="s">
        <v>1835</v>
      </c>
      <c r="F15" s="798">
        <v>13997.510000000004</v>
      </c>
      <c r="G15" s="766">
        <v>0.58385966522205235</v>
      </c>
      <c r="H15" s="752">
        <v>32</v>
      </c>
      <c r="I15" s="789">
        <v>0.5161290322580645</v>
      </c>
      <c r="J15" s="817">
        <v>9976.5899999999965</v>
      </c>
      <c r="K15" s="766">
        <v>0.41614033477794776</v>
      </c>
      <c r="L15" s="752">
        <v>30</v>
      </c>
      <c r="M15" s="789">
        <v>0.4838709677419355</v>
      </c>
    </row>
    <row r="16" spans="1:13" ht="14.4" customHeight="1" x14ac:dyDescent="0.3">
      <c r="A16" s="807" t="s">
        <v>1836</v>
      </c>
      <c r="B16" s="798">
        <v>653.45000000000016</v>
      </c>
      <c r="C16" s="748">
        <v>1</v>
      </c>
      <c r="D16" s="811">
        <v>4</v>
      </c>
      <c r="E16" s="814" t="s">
        <v>1836</v>
      </c>
      <c r="F16" s="798">
        <v>595.63000000000011</v>
      </c>
      <c r="G16" s="766">
        <v>0.91151580074986605</v>
      </c>
      <c r="H16" s="752">
        <v>3</v>
      </c>
      <c r="I16" s="789">
        <v>0.75</v>
      </c>
      <c r="J16" s="817">
        <v>57.82</v>
      </c>
      <c r="K16" s="766">
        <v>8.8484199250133885E-2</v>
      </c>
      <c r="L16" s="752">
        <v>1</v>
      </c>
      <c r="M16" s="789">
        <v>0.25</v>
      </c>
    </row>
    <row r="17" spans="1:13" ht="14.4" customHeight="1" x14ac:dyDescent="0.3">
      <c r="A17" s="807" t="s">
        <v>1837</v>
      </c>
      <c r="B17" s="798">
        <v>626860.87000000011</v>
      </c>
      <c r="C17" s="748">
        <v>1</v>
      </c>
      <c r="D17" s="811">
        <v>910</v>
      </c>
      <c r="E17" s="814" t="s">
        <v>1837</v>
      </c>
      <c r="F17" s="798">
        <v>286610.19000000012</v>
      </c>
      <c r="G17" s="766">
        <v>0.45721499572943525</v>
      </c>
      <c r="H17" s="752">
        <v>362</v>
      </c>
      <c r="I17" s="789">
        <v>0.39780219780219778</v>
      </c>
      <c r="J17" s="817">
        <v>340250.68</v>
      </c>
      <c r="K17" s="766">
        <v>0.54278500427056475</v>
      </c>
      <c r="L17" s="752">
        <v>548</v>
      </c>
      <c r="M17" s="789">
        <v>0.60219780219780217</v>
      </c>
    </row>
    <row r="18" spans="1:13" ht="14.4" customHeight="1" x14ac:dyDescent="0.3">
      <c r="A18" s="807" t="s">
        <v>1838</v>
      </c>
      <c r="B18" s="798">
        <v>307.44</v>
      </c>
      <c r="C18" s="748">
        <v>1</v>
      </c>
      <c r="D18" s="811">
        <v>3</v>
      </c>
      <c r="E18" s="814" t="s">
        <v>1838</v>
      </c>
      <c r="F18" s="798">
        <v>213.16</v>
      </c>
      <c r="G18" s="766">
        <v>0.69333853760083264</v>
      </c>
      <c r="H18" s="752">
        <v>2</v>
      </c>
      <c r="I18" s="789">
        <v>0.66666666666666663</v>
      </c>
      <c r="J18" s="817">
        <v>94.28</v>
      </c>
      <c r="K18" s="766">
        <v>0.30666146239916731</v>
      </c>
      <c r="L18" s="752">
        <v>1</v>
      </c>
      <c r="M18" s="789">
        <v>0.33333333333333331</v>
      </c>
    </row>
    <row r="19" spans="1:13" ht="14.4" customHeight="1" x14ac:dyDescent="0.3">
      <c r="A19" s="807" t="s">
        <v>1839</v>
      </c>
      <c r="B19" s="798">
        <v>1243668.6399999997</v>
      </c>
      <c r="C19" s="748">
        <v>1</v>
      </c>
      <c r="D19" s="811">
        <v>1114</v>
      </c>
      <c r="E19" s="814" t="s">
        <v>1839</v>
      </c>
      <c r="F19" s="798">
        <v>464278.72999999992</v>
      </c>
      <c r="G19" s="766">
        <v>0.37331385150951468</v>
      </c>
      <c r="H19" s="752">
        <v>464</v>
      </c>
      <c r="I19" s="789">
        <v>0.41651705565529623</v>
      </c>
      <c r="J19" s="817">
        <v>779389.90999999968</v>
      </c>
      <c r="K19" s="766">
        <v>0.62668614849048532</v>
      </c>
      <c r="L19" s="752">
        <v>650</v>
      </c>
      <c r="M19" s="789">
        <v>0.58348294434470382</v>
      </c>
    </row>
    <row r="20" spans="1:13" ht="14.4" customHeight="1" x14ac:dyDescent="0.3">
      <c r="A20" s="807" t="s">
        <v>1840</v>
      </c>
      <c r="B20" s="798">
        <v>64447.659999999989</v>
      </c>
      <c r="C20" s="748">
        <v>1</v>
      </c>
      <c r="D20" s="811">
        <v>123</v>
      </c>
      <c r="E20" s="814" t="s">
        <v>1840</v>
      </c>
      <c r="F20" s="798">
        <v>25416.58</v>
      </c>
      <c r="G20" s="766">
        <v>0.39437552891757444</v>
      </c>
      <c r="H20" s="752">
        <v>59</v>
      </c>
      <c r="I20" s="789">
        <v>0.47967479674796748</v>
      </c>
      <c r="J20" s="817">
        <v>39031.079999999987</v>
      </c>
      <c r="K20" s="766">
        <v>0.60562447108242556</v>
      </c>
      <c r="L20" s="752">
        <v>64</v>
      </c>
      <c r="M20" s="789">
        <v>0.52032520325203258</v>
      </c>
    </row>
    <row r="21" spans="1:13" ht="14.4" customHeight="1" x14ac:dyDescent="0.3">
      <c r="A21" s="807" t="s">
        <v>1841</v>
      </c>
      <c r="B21" s="798">
        <v>1159375.7300000004</v>
      </c>
      <c r="C21" s="748">
        <v>1</v>
      </c>
      <c r="D21" s="811">
        <v>887</v>
      </c>
      <c r="E21" s="814" t="s">
        <v>1841</v>
      </c>
      <c r="F21" s="798">
        <v>666515.12000000058</v>
      </c>
      <c r="G21" s="766">
        <v>0.57489138572876652</v>
      </c>
      <c r="H21" s="752">
        <v>469</v>
      </c>
      <c r="I21" s="789">
        <v>0.52874859075535507</v>
      </c>
      <c r="J21" s="817">
        <v>492860.60999999993</v>
      </c>
      <c r="K21" s="766">
        <v>0.42510861427123348</v>
      </c>
      <c r="L21" s="752">
        <v>418</v>
      </c>
      <c r="M21" s="789">
        <v>0.47125140924464487</v>
      </c>
    </row>
    <row r="22" spans="1:13" ht="14.4" customHeight="1" thickBot="1" x14ac:dyDescent="0.35">
      <c r="A22" s="808" t="s">
        <v>1842</v>
      </c>
      <c r="B22" s="799">
        <v>34648.420000000006</v>
      </c>
      <c r="C22" s="755">
        <v>1</v>
      </c>
      <c r="D22" s="812">
        <v>21</v>
      </c>
      <c r="E22" s="815" t="s">
        <v>1842</v>
      </c>
      <c r="F22" s="799">
        <v>20908.320000000003</v>
      </c>
      <c r="G22" s="767">
        <v>0.60344223488401494</v>
      </c>
      <c r="H22" s="759">
        <v>11</v>
      </c>
      <c r="I22" s="790">
        <v>0.52380952380952384</v>
      </c>
      <c r="J22" s="818">
        <v>13740.1</v>
      </c>
      <c r="K22" s="767">
        <v>0.39655776511598506</v>
      </c>
      <c r="L22" s="759">
        <v>10</v>
      </c>
      <c r="M22" s="790">
        <v>0.47619047619047616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79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3113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7111733.2199999942</v>
      </c>
      <c r="N3" s="70">
        <f>SUBTOTAL(9,N7:N1048576)</f>
        <v>17789</v>
      </c>
      <c r="O3" s="70">
        <f>SUBTOTAL(9,O7:O1048576)</f>
        <v>5720</v>
      </c>
      <c r="P3" s="70">
        <f>SUBTOTAL(9,P7:P1048576)</f>
        <v>3382380.5200000028</v>
      </c>
      <c r="Q3" s="71">
        <f>IF(M3=0,0,P3/M3)</f>
        <v>0.47560565271035371</v>
      </c>
      <c r="R3" s="70">
        <f>SUBTOTAL(9,R7:R1048576)</f>
        <v>8082</v>
      </c>
      <c r="S3" s="71">
        <f>IF(N3=0,0,R3/N3)</f>
        <v>0.45432570689752094</v>
      </c>
      <c r="T3" s="70">
        <f>SUBTOTAL(9,T7:T1048576)</f>
        <v>2551</v>
      </c>
      <c r="U3" s="72">
        <f>IF(O3=0,0,T3/O3)</f>
        <v>0.44597902097902098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18</v>
      </c>
      <c r="B7" s="825" t="s">
        <v>1807</v>
      </c>
      <c r="C7" s="825" t="s">
        <v>1812</v>
      </c>
      <c r="D7" s="826" t="s">
        <v>3107</v>
      </c>
      <c r="E7" s="827" t="s">
        <v>1825</v>
      </c>
      <c r="F7" s="825" t="s">
        <v>1808</v>
      </c>
      <c r="G7" s="825" t="s">
        <v>1843</v>
      </c>
      <c r="H7" s="825" t="s">
        <v>556</v>
      </c>
      <c r="I7" s="825" t="s">
        <v>1844</v>
      </c>
      <c r="J7" s="825" t="s">
        <v>1845</v>
      </c>
      <c r="K7" s="825" t="s">
        <v>1846</v>
      </c>
      <c r="L7" s="828">
        <v>3145.05</v>
      </c>
      <c r="M7" s="828">
        <v>3145.05</v>
      </c>
      <c r="N7" s="825">
        <v>1</v>
      </c>
      <c r="O7" s="829">
        <v>1</v>
      </c>
      <c r="P7" s="828">
        <v>3145.05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18</v>
      </c>
      <c r="B8" s="832" t="s">
        <v>1807</v>
      </c>
      <c r="C8" s="832" t="s">
        <v>1812</v>
      </c>
      <c r="D8" s="833" t="s">
        <v>3107</v>
      </c>
      <c r="E8" s="834" t="s">
        <v>1825</v>
      </c>
      <c r="F8" s="832" t="s">
        <v>1808</v>
      </c>
      <c r="G8" s="832" t="s">
        <v>1847</v>
      </c>
      <c r="H8" s="832" t="s">
        <v>601</v>
      </c>
      <c r="I8" s="832" t="s">
        <v>1768</v>
      </c>
      <c r="J8" s="832" t="s">
        <v>1769</v>
      </c>
      <c r="K8" s="832" t="s">
        <v>1770</v>
      </c>
      <c r="L8" s="835">
        <v>9.4</v>
      </c>
      <c r="M8" s="835">
        <v>122.20000000000002</v>
      </c>
      <c r="N8" s="832">
        <v>13</v>
      </c>
      <c r="O8" s="836">
        <v>6</v>
      </c>
      <c r="P8" s="835">
        <v>37.6</v>
      </c>
      <c r="Q8" s="837">
        <v>0.30769230769230765</v>
      </c>
      <c r="R8" s="832">
        <v>4</v>
      </c>
      <c r="S8" s="837">
        <v>0.30769230769230771</v>
      </c>
      <c r="T8" s="836">
        <v>2</v>
      </c>
      <c r="U8" s="838">
        <v>0.33333333333333331</v>
      </c>
    </row>
    <row r="9" spans="1:21" ht="14.4" customHeight="1" x14ac:dyDescent="0.3">
      <c r="A9" s="831">
        <v>18</v>
      </c>
      <c r="B9" s="832" t="s">
        <v>1807</v>
      </c>
      <c r="C9" s="832" t="s">
        <v>1812</v>
      </c>
      <c r="D9" s="833" t="s">
        <v>3107</v>
      </c>
      <c r="E9" s="834" t="s">
        <v>1825</v>
      </c>
      <c r="F9" s="832" t="s">
        <v>1808</v>
      </c>
      <c r="G9" s="832" t="s">
        <v>1847</v>
      </c>
      <c r="H9" s="832" t="s">
        <v>601</v>
      </c>
      <c r="I9" s="832" t="s">
        <v>1655</v>
      </c>
      <c r="J9" s="832" t="s">
        <v>1656</v>
      </c>
      <c r="K9" s="832" t="s">
        <v>1657</v>
      </c>
      <c r="L9" s="835">
        <v>18.809999999999999</v>
      </c>
      <c r="M9" s="835">
        <v>112.85999999999999</v>
      </c>
      <c r="N9" s="832">
        <v>6</v>
      </c>
      <c r="O9" s="836">
        <v>1</v>
      </c>
      <c r="P9" s="835">
        <v>112.85999999999999</v>
      </c>
      <c r="Q9" s="837">
        <v>1</v>
      </c>
      <c r="R9" s="832">
        <v>6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18</v>
      </c>
      <c r="B10" s="832" t="s">
        <v>1807</v>
      </c>
      <c r="C10" s="832" t="s">
        <v>1812</v>
      </c>
      <c r="D10" s="833" t="s">
        <v>3107</v>
      </c>
      <c r="E10" s="834" t="s">
        <v>1825</v>
      </c>
      <c r="F10" s="832" t="s">
        <v>1808</v>
      </c>
      <c r="G10" s="832" t="s">
        <v>1847</v>
      </c>
      <c r="H10" s="832" t="s">
        <v>556</v>
      </c>
      <c r="I10" s="832" t="s">
        <v>1848</v>
      </c>
      <c r="J10" s="832" t="s">
        <v>1849</v>
      </c>
      <c r="K10" s="832" t="s">
        <v>1770</v>
      </c>
      <c r="L10" s="835">
        <v>9.4</v>
      </c>
      <c r="M10" s="835">
        <v>84.600000000000009</v>
      </c>
      <c r="N10" s="832">
        <v>9</v>
      </c>
      <c r="O10" s="836">
        <v>1.5</v>
      </c>
      <c r="P10" s="835">
        <v>28.200000000000003</v>
      </c>
      <c r="Q10" s="837">
        <v>0.33333333333333331</v>
      </c>
      <c r="R10" s="832">
        <v>3</v>
      </c>
      <c r="S10" s="837">
        <v>0.33333333333333331</v>
      </c>
      <c r="T10" s="836">
        <v>0.5</v>
      </c>
      <c r="U10" s="838">
        <v>0.33333333333333331</v>
      </c>
    </row>
    <row r="11" spans="1:21" ht="14.4" customHeight="1" x14ac:dyDescent="0.3">
      <c r="A11" s="831">
        <v>18</v>
      </c>
      <c r="B11" s="832" t="s">
        <v>1807</v>
      </c>
      <c r="C11" s="832" t="s">
        <v>1812</v>
      </c>
      <c r="D11" s="833" t="s">
        <v>3107</v>
      </c>
      <c r="E11" s="834" t="s">
        <v>1825</v>
      </c>
      <c r="F11" s="832" t="s">
        <v>1808</v>
      </c>
      <c r="G11" s="832" t="s">
        <v>1847</v>
      </c>
      <c r="H11" s="832" t="s">
        <v>601</v>
      </c>
      <c r="I11" s="832" t="s">
        <v>1556</v>
      </c>
      <c r="J11" s="832" t="s">
        <v>1557</v>
      </c>
      <c r="K11" s="832" t="s">
        <v>1558</v>
      </c>
      <c r="L11" s="835">
        <v>4.7</v>
      </c>
      <c r="M11" s="835">
        <v>235.00000000000006</v>
      </c>
      <c r="N11" s="832">
        <v>50</v>
      </c>
      <c r="O11" s="836">
        <v>20.5</v>
      </c>
      <c r="P11" s="835">
        <v>112.80000000000003</v>
      </c>
      <c r="Q11" s="837">
        <v>0.48</v>
      </c>
      <c r="R11" s="832">
        <v>24</v>
      </c>
      <c r="S11" s="837">
        <v>0.48</v>
      </c>
      <c r="T11" s="836">
        <v>10</v>
      </c>
      <c r="U11" s="838">
        <v>0.48780487804878048</v>
      </c>
    </row>
    <row r="12" spans="1:21" ht="14.4" customHeight="1" x14ac:dyDescent="0.3">
      <c r="A12" s="831">
        <v>18</v>
      </c>
      <c r="B12" s="832" t="s">
        <v>1807</v>
      </c>
      <c r="C12" s="832" t="s">
        <v>1812</v>
      </c>
      <c r="D12" s="833" t="s">
        <v>3107</v>
      </c>
      <c r="E12" s="834" t="s">
        <v>1825</v>
      </c>
      <c r="F12" s="832" t="s">
        <v>1808</v>
      </c>
      <c r="G12" s="832" t="s">
        <v>1850</v>
      </c>
      <c r="H12" s="832" t="s">
        <v>556</v>
      </c>
      <c r="I12" s="832" t="s">
        <v>1851</v>
      </c>
      <c r="J12" s="832" t="s">
        <v>1852</v>
      </c>
      <c r="K12" s="832" t="s">
        <v>1653</v>
      </c>
      <c r="L12" s="835">
        <v>203.67</v>
      </c>
      <c r="M12" s="835">
        <v>407.34</v>
      </c>
      <c r="N12" s="832">
        <v>2</v>
      </c>
      <c r="O12" s="836">
        <v>1.5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18</v>
      </c>
      <c r="B13" s="832" t="s">
        <v>1807</v>
      </c>
      <c r="C13" s="832" t="s">
        <v>1812</v>
      </c>
      <c r="D13" s="833" t="s">
        <v>3107</v>
      </c>
      <c r="E13" s="834" t="s">
        <v>1825</v>
      </c>
      <c r="F13" s="832" t="s">
        <v>1808</v>
      </c>
      <c r="G13" s="832" t="s">
        <v>1850</v>
      </c>
      <c r="H13" s="832" t="s">
        <v>601</v>
      </c>
      <c r="I13" s="832" t="s">
        <v>1853</v>
      </c>
      <c r="J13" s="832" t="s">
        <v>1539</v>
      </c>
      <c r="K13" s="832" t="s">
        <v>1854</v>
      </c>
      <c r="L13" s="835">
        <v>1476.14</v>
      </c>
      <c r="M13" s="835">
        <v>1476.14</v>
      </c>
      <c r="N13" s="832">
        <v>1</v>
      </c>
      <c r="O13" s="836">
        <v>0.5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18</v>
      </c>
      <c r="B14" s="832" t="s">
        <v>1807</v>
      </c>
      <c r="C14" s="832" t="s">
        <v>1812</v>
      </c>
      <c r="D14" s="833" t="s">
        <v>3107</v>
      </c>
      <c r="E14" s="834" t="s">
        <v>1825</v>
      </c>
      <c r="F14" s="832" t="s">
        <v>1808</v>
      </c>
      <c r="G14" s="832" t="s">
        <v>1850</v>
      </c>
      <c r="H14" s="832" t="s">
        <v>556</v>
      </c>
      <c r="I14" s="832" t="s">
        <v>1855</v>
      </c>
      <c r="J14" s="832" t="s">
        <v>1856</v>
      </c>
      <c r="K14" s="832" t="s">
        <v>1540</v>
      </c>
      <c r="L14" s="835">
        <v>295.22000000000003</v>
      </c>
      <c r="M14" s="835">
        <v>590.44000000000005</v>
      </c>
      <c r="N14" s="832">
        <v>2</v>
      </c>
      <c r="O14" s="836">
        <v>0.5</v>
      </c>
      <c r="P14" s="835">
        <v>590.44000000000005</v>
      </c>
      <c r="Q14" s="837">
        <v>1</v>
      </c>
      <c r="R14" s="832">
        <v>2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18</v>
      </c>
      <c r="B15" s="832" t="s">
        <v>1807</v>
      </c>
      <c r="C15" s="832" t="s">
        <v>1812</v>
      </c>
      <c r="D15" s="833" t="s">
        <v>3107</v>
      </c>
      <c r="E15" s="834" t="s">
        <v>1825</v>
      </c>
      <c r="F15" s="832" t="s">
        <v>1808</v>
      </c>
      <c r="G15" s="832" t="s">
        <v>1850</v>
      </c>
      <c r="H15" s="832" t="s">
        <v>556</v>
      </c>
      <c r="I15" s="832" t="s">
        <v>1857</v>
      </c>
      <c r="J15" s="832" t="s">
        <v>1536</v>
      </c>
      <c r="K15" s="832" t="s">
        <v>1540</v>
      </c>
      <c r="L15" s="835">
        <v>295.22000000000003</v>
      </c>
      <c r="M15" s="835">
        <v>590.44000000000005</v>
      </c>
      <c r="N15" s="832">
        <v>2</v>
      </c>
      <c r="O15" s="836">
        <v>0.5</v>
      </c>
      <c r="P15" s="835">
        <v>590.44000000000005</v>
      </c>
      <c r="Q15" s="837">
        <v>1</v>
      </c>
      <c r="R15" s="832">
        <v>2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18</v>
      </c>
      <c r="B16" s="832" t="s">
        <v>1807</v>
      </c>
      <c r="C16" s="832" t="s">
        <v>1812</v>
      </c>
      <c r="D16" s="833" t="s">
        <v>3107</v>
      </c>
      <c r="E16" s="834" t="s">
        <v>1825</v>
      </c>
      <c r="F16" s="832" t="s">
        <v>1808</v>
      </c>
      <c r="G16" s="832" t="s">
        <v>1850</v>
      </c>
      <c r="H16" s="832" t="s">
        <v>556</v>
      </c>
      <c r="I16" s="832" t="s">
        <v>1858</v>
      </c>
      <c r="J16" s="832" t="s">
        <v>1856</v>
      </c>
      <c r="K16" s="832" t="s">
        <v>1533</v>
      </c>
      <c r="L16" s="835">
        <v>101.83</v>
      </c>
      <c r="M16" s="835">
        <v>101.83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18</v>
      </c>
      <c r="B17" s="832" t="s">
        <v>1807</v>
      </c>
      <c r="C17" s="832" t="s">
        <v>1812</v>
      </c>
      <c r="D17" s="833" t="s">
        <v>3107</v>
      </c>
      <c r="E17" s="834" t="s">
        <v>1825</v>
      </c>
      <c r="F17" s="832" t="s">
        <v>1808</v>
      </c>
      <c r="G17" s="832" t="s">
        <v>1859</v>
      </c>
      <c r="H17" s="832" t="s">
        <v>556</v>
      </c>
      <c r="I17" s="832" t="s">
        <v>1860</v>
      </c>
      <c r="J17" s="832" t="s">
        <v>1861</v>
      </c>
      <c r="K17" s="832" t="s">
        <v>1862</v>
      </c>
      <c r="L17" s="835">
        <v>55.77</v>
      </c>
      <c r="M17" s="835">
        <v>1115.4000000000001</v>
      </c>
      <c r="N17" s="832">
        <v>20</v>
      </c>
      <c r="O17" s="836">
        <v>5.5</v>
      </c>
      <c r="P17" s="835">
        <v>446.16</v>
      </c>
      <c r="Q17" s="837">
        <v>0.39999999999999997</v>
      </c>
      <c r="R17" s="832">
        <v>8</v>
      </c>
      <c r="S17" s="837">
        <v>0.4</v>
      </c>
      <c r="T17" s="836">
        <v>3</v>
      </c>
      <c r="U17" s="838">
        <v>0.54545454545454541</v>
      </c>
    </row>
    <row r="18" spans="1:21" ht="14.4" customHeight="1" x14ac:dyDescent="0.3">
      <c r="A18" s="831">
        <v>18</v>
      </c>
      <c r="B18" s="832" t="s">
        <v>1807</v>
      </c>
      <c r="C18" s="832" t="s">
        <v>1812</v>
      </c>
      <c r="D18" s="833" t="s">
        <v>3107</v>
      </c>
      <c r="E18" s="834" t="s">
        <v>1825</v>
      </c>
      <c r="F18" s="832" t="s">
        <v>1808</v>
      </c>
      <c r="G18" s="832" t="s">
        <v>1863</v>
      </c>
      <c r="H18" s="832" t="s">
        <v>556</v>
      </c>
      <c r="I18" s="832" t="s">
        <v>1864</v>
      </c>
      <c r="J18" s="832" t="s">
        <v>1865</v>
      </c>
      <c r="K18" s="832" t="s">
        <v>1866</v>
      </c>
      <c r="L18" s="835">
        <v>590.26</v>
      </c>
      <c r="M18" s="835">
        <v>590.26</v>
      </c>
      <c r="N18" s="832">
        <v>1</v>
      </c>
      <c r="O18" s="836">
        <v>1</v>
      </c>
      <c r="P18" s="835">
        <v>590.26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18</v>
      </c>
      <c r="B19" s="832" t="s">
        <v>1807</v>
      </c>
      <c r="C19" s="832" t="s">
        <v>1812</v>
      </c>
      <c r="D19" s="833" t="s">
        <v>3107</v>
      </c>
      <c r="E19" s="834" t="s">
        <v>1825</v>
      </c>
      <c r="F19" s="832" t="s">
        <v>1808</v>
      </c>
      <c r="G19" s="832" t="s">
        <v>1867</v>
      </c>
      <c r="H19" s="832" t="s">
        <v>601</v>
      </c>
      <c r="I19" s="832" t="s">
        <v>1552</v>
      </c>
      <c r="J19" s="832" t="s">
        <v>1553</v>
      </c>
      <c r="K19" s="832" t="s">
        <v>1554</v>
      </c>
      <c r="L19" s="835">
        <v>1296.7</v>
      </c>
      <c r="M19" s="835">
        <v>3890.1000000000004</v>
      </c>
      <c r="N19" s="832">
        <v>3</v>
      </c>
      <c r="O19" s="836">
        <v>1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18</v>
      </c>
      <c r="B20" s="832" t="s">
        <v>1807</v>
      </c>
      <c r="C20" s="832" t="s">
        <v>1812</v>
      </c>
      <c r="D20" s="833" t="s">
        <v>3107</v>
      </c>
      <c r="E20" s="834" t="s">
        <v>1825</v>
      </c>
      <c r="F20" s="832" t="s">
        <v>1808</v>
      </c>
      <c r="G20" s="832" t="s">
        <v>1867</v>
      </c>
      <c r="H20" s="832" t="s">
        <v>556</v>
      </c>
      <c r="I20" s="832" t="s">
        <v>1868</v>
      </c>
      <c r="J20" s="832" t="s">
        <v>1107</v>
      </c>
      <c r="K20" s="832" t="s">
        <v>1108</v>
      </c>
      <c r="L20" s="835">
        <v>1296.7</v>
      </c>
      <c r="M20" s="835">
        <v>31120.800000000003</v>
      </c>
      <c r="N20" s="832">
        <v>24</v>
      </c>
      <c r="O20" s="836">
        <v>5</v>
      </c>
      <c r="P20" s="835">
        <v>15560.400000000001</v>
      </c>
      <c r="Q20" s="837">
        <v>0.5</v>
      </c>
      <c r="R20" s="832">
        <v>12</v>
      </c>
      <c r="S20" s="837">
        <v>0.5</v>
      </c>
      <c r="T20" s="836">
        <v>2</v>
      </c>
      <c r="U20" s="838">
        <v>0.4</v>
      </c>
    </row>
    <row r="21" spans="1:21" ht="14.4" customHeight="1" x14ac:dyDescent="0.3">
      <c r="A21" s="831">
        <v>18</v>
      </c>
      <c r="B21" s="832" t="s">
        <v>1807</v>
      </c>
      <c r="C21" s="832" t="s">
        <v>1812</v>
      </c>
      <c r="D21" s="833" t="s">
        <v>3107</v>
      </c>
      <c r="E21" s="834" t="s">
        <v>1825</v>
      </c>
      <c r="F21" s="832" t="s">
        <v>1808</v>
      </c>
      <c r="G21" s="832" t="s">
        <v>1867</v>
      </c>
      <c r="H21" s="832" t="s">
        <v>556</v>
      </c>
      <c r="I21" s="832" t="s">
        <v>1869</v>
      </c>
      <c r="J21" s="832" t="s">
        <v>1107</v>
      </c>
      <c r="K21" s="832" t="s">
        <v>1109</v>
      </c>
      <c r="L21" s="835">
        <v>1945.04</v>
      </c>
      <c r="M21" s="835">
        <v>15560.32</v>
      </c>
      <c r="N21" s="832">
        <v>8</v>
      </c>
      <c r="O21" s="836">
        <v>2.5</v>
      </c>
      <c r="P21" s="835">
        <v>13615.279999999999</v>
      </c>
      <c r="Q21" s="837">
        <v>0.87499999999999989</v>
      </c>
      <c r="R21" s="832">
        <v>7</v>
      </c>
      <c r="S21" s="837">
        <v>0.875</v>
      </c>
      <c r="T21" s="836">
        <v>1.5</v>
      </c>
      <c r="U21" s="838">
        <v>0.6</v>
      </c>
    </row>
    <row r="22" spans="1:21" ht="14.4" customHeight="1" x14ac:dyDescent="0.3">
      <c r="A22" s="831">
        <v>18</v>
      </c>
      <c r="B22" s="832" t="s">
        <v>1807</v>
      </c>
      <c r="C22" s="832" t="s">
        <v>1812</v>
      </c>
      <c r="D22" s="833" t="s">
        <v>3107</v>
      </c>
      <c r="E22" s="834" t="s">
        <v>1825</v>
      </c>
      <c r="F22" s="832" t="s">
        <v>1808</v>
      </c>
      <c r="G22" s="832" t="s">
        <v>1870</v>
      </c>
      <c r="H22" s="832" t="s">
        <v>556</v>
      </c>
      <c r="I22" s="832" t="s">
        <v>1871</v>
      </c>
      <c r="J22" s="832" t="s">
        <v>1872</v>
      </c>
      <c r="K22" s="832" t="s">
        <v>1873</v>
      </c>
      <c r="L22" s="835">
        <v>2520.79</v>
      </c>
      <c r="M22" s="835">
        <v>32770.270000000004</v>
      </c>
      <c r="N22" s="832">
        <v>13</v>
      </c>
      <c r="O22" s="836">
        <v>7</v>
      </c>
      <c r="P22" s="835">
        <v>20166.320000000003</v>
      </c>
      <c r="Q22" s="837">
        <v>0.61538461538461542</v>
      </c>
      <c r="R22" s="832">
        <v>8</v>
      </c>
      <c r="S22" s="837">
        <v>0.61538461538461542</v>
      </c>
      <c r="T22" s="836">
        <v>4</v>
      </c>
      <c r="U22" s="838">
        <v>0.5714285714285714</v>
      </c>
    </row>
    <row r="23" spans="1:21" ht="14.4" customHeight="1" x14ac:dyDescent="0.3">
      <c r="A23" s="831">
        <v>18</v>
      </c>
      <c r="B23" s="832" t="s">
        <v>1807</v>
      </c>
      <c r="C23" s="832" t="s">
        <v>1812</v>
      </c>
      <c r="D23" s="833" t="s">
        <v>3107</v>
      </c>
      <c r="E23" s="834" t="s">
        <v>1825</v>
      </c>
      <c r="F23" s="832" t="s">
        <v>1808</v>
      </c>
      <c r="G23" s="832" t="s">
        <v>1870</v>
      </c>
      <c r="H23" s="832" t="s">
        <v>556</v>
      </c>
      <c r="I23" s="832" t="s">
        <v>1874</v>
      </c>
      <c r="J23" s="832" t="s">
        <v>1872</v>
      </c>
      <c r="K23" s="832" t="s">
        <v>1875</v>
      </c>
      <c r="L23" s="835">
        <v>2551.2199999999998</v>
      </c>
      <c r="M23" s="835">
        <v>35717.08</v>
      </c>
      <c r="N23" s="832">
        <v>14</v>
      </c>
      <c r="O23" s="836">
        <v>5</v>
      </c>
      <c r="P23" s="835">
        <v>30614.639999999999</v>
      </c>
      <c r="Q23" s="837">
        <v>0.8571428571428571</v>
      </c>
      <c r="R23" s="832">
        <v>12</v>
      </c>
      <c r="S23" s="837">
        <v>0.8571428571428571</v>
      </c>
      <c r="T23" s="836">
        <v>4</v>
      </c>
      <c r="U23" s="838">
        <v>0.8</v>
      </c>
    </row>
    <row r="24" spans="1:21" ht="14.4" customHeight="1" x14ac:dyDescent="0.3">
      <c r="A24" s="831">
        <v>18</v>
      </c>
      <c r="B24" s="832" t="s">
        <v>1807</v>
      </c>
      <c r="C24" s="832" t="s">
        <v>1812</v>
      </c>
      <c r="D24" s="833" t="s">
        <v>3107</v>
      </c>
      <c r="E24" s="834" t="s">
        <v>1825</v>
      </c>
      <c r="F24" s="832" t="s">
        <v>1808</v>
      </c>
      <c r="G24" s="832" t="s">
        <v>1870</v>
      </c>
      <c r="H24" s="832" t="s">
        <v>556</v>
      </c>
      <c r="I24" s="832" t="s">
        <v>1876</v>
      </c>
      <c r="J24" s="832" t="s">
        <v>1872</v>
      </c>
      <c r="K24" s="832" t="s">
        <v>1877</v>
      </c>
      <c r="L24" s="835">
        <v>2760.38</v>
      </c>
      <c r="M24" s="835">
        <v>22083.040000000001</v>
      </c>
      <c r="N24" s="832">
        <v>8</v>
      </c>
      <c r="O24" s="836">
        <v>2.5</v>
      </c>
      <c r="P24" s="835">
        <v>8281.14</v>
      </c>
      <c r="Q24" s="837">
        <v>0.37499999999999994</v>
      </c>
      <c r="R24" s="832">
        <v>3</v>
      </c>
      <c r="S24" s="837">
        <v>0.375</v>
      </c>
      <c r="T24" s="836">
        <v>1</v>
      </c>
      <c r="U24" s="838">
        <v>0.4</v>
      </c>
    </row>
    <row r="25" spans="1:21" ht="14.4" customHeight="1" x14ac:dyDescent="0.3">
      <c r="A25" s="831">
        <v>18</v>
      </c>
      <c r="B25" s="832" t="s">
        <v>1807</v>
      </c>
      <c r="C25" s="832" t="s">
        <v>1812</v>
      </c>
      <c r="D25" s="833" t="s">
        <v>3107</v>
      </c>
      <c r="E25" s="834" t="s">
        <v>1825</v>
      </c>
      <c r="F25" s="832" t="s">
        <v>1808</v>
      </c>
      <c r="G25" s="832" t="s">
        <v>1878</v>
      </c>
      <c r="H25" s="832" t="s">
        <v>556</v>
      </c>
      <c r="I25" s="832" t="s">
        <v>1879</v>
      </c>
      <c r="J25" s="832" t="s">
        <v>1880</v>
      </c>
      <c r="K25" s="832" t="s">
        <v>1881</v>
      </c>
      <c r="L25" s="835">
        <v>119.7</v>
      </c>
      <c r="M25" s="835">
        <v>359.1</v>
      </c>
      <c r="N25" s="832">
        <v>3</v>
      </c>
      <c r="O25" s="836">
        <v>2</v>
      </c>
      <c r="P25" s="835">
        <v>359.1</v>
      </c>
      <c r="Q25" s="837">
        <v>1</v>
      </c>
      <c r="R25" s="832">
        <v>3</v>
      </c>
      <c r="S25" s="837">
        <v>1</v>
      </c>
      <c r="T25" s="836">
        <v>2</v>
      </c>
      <c r="U25" s="838">
        <v>1</v>
      </c>
    </row>
    <row r="26" spans="1:21" ht="14.4" customHeight="1" x14ac:dyDescent="0.3">
      <c r="A26" s="831">
        <v>18</v>
      </c>
      <c r="B26" s="832" t="s">
        <v>1807</v>
      </c>
      <c r="C26" s="832" t="s">
        <v>1812</v>
      </c>
      <c r="D26" s="833" t="s">
        <v>3107</v>
      </c>
      <c r="E26" s="834" t="s">
        <v>1825</v>
      </c>
      <c r="F26" s="832" t="s">
        <v>1808</v>
      </c>
      <c r="G26" s="832" t="s">
        <v>1882</v>
      </c>
      <c r="H26" s="832" t="s">
        <v>556</v>
      </c>
      <c r="I26" s="832" t="s">
        <v>1883</v>
      </c>
      <c r="J26" s="832" t="s">
        <v>611</v>
      </c>
      <c r="K26" s="832" t="s">
        <v>1884</v>
      </c>
      <c r="L26" s="835">
        <v>66.17</v>
      </c>
      <c r="M26" s="835">
        <v>66.17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18</v>
      </c>
      <c r="B27" s="832" t="s">
        <v>1807</v>
      </c>
      <c r="C27" s="832" t="s">
        <v>1812</v>
      </c>
      <c r="D27" s="833" t="s">
        <v>3107</v>
      </c>
      <c r="E27" s="834" t="s">
        <v>1825</v>
      </c>
      <c r="F27" s="832" t="s">
        <v>1808</v>
      </c>
      <c r="G27" s="832" t="s">
        <v>1885</v>
      </c>
      <c r="H27" s="832" t="s">
        <v>556</v>
      </c>
      <c r="I27" s="832" t="s">
        <v>1886</v>
      </c>
      <c r="J27" s="832" t="s">
        <v>1158</v>
      </c>
      <c r="K27" s="832" t="s">
        <v>1887</v>
      </c>
      <c r="L27" s="835">
        <v>0</v>
      </c>
      <c r="M27" s="835">
        <v>0</v>
      </c>
      <c r="N27" s="832">
        <v>1</v>
      </c>
      <c r="O27" s="836">
        <v>0.5</v>
      </c>
      <c r="P27" s="835">
        <v>0</v>
      </c>
      <c r="Q27" s="837"/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18</v>
      </c>
      <c r="B28" s="832" t="s">
        <v>1807</v>
      </c>
      <c r="C28" s="832" t="s">
        <v>1812</v>
      </c>
      <c r="D28" s="833" t="s">
        <v>3107</v>
      </c>
      <c r="E28" s="834" t="s">
        <v>1825</v>
      </c>
      <c r="F28" s="832" t="s">
        <v>1808</v>
      </c>
      <c r="G28" s="832" t="s">
        <v>1885</v>
      </c>
      <c r="H28" s="832" t="s">
        <v>556</v>
      </c>
      <c r="I28" s="832" t="s">
        <v>1888</v>
      </c>
      <c r="J28" s="832" t="s">
        <v>1160</v>
      </c>
      <c r="K28" s="832" t="s">
        <v>1161</v>
      </c>
      <c r="L28" s="835">
        <v>0</v>
      </c>
      <c r="M28" s="835">
        <v>0</v>
      </c>
      <c r="N28" s="832">
        <v>13</v>
      </c>
      <c r="O28" s="836">
        <v>4.5</v>
      </c>
      <c r="P28" s="835">
        <v>0</v>
      </c>
      <c r="Q28" s="837"/>
      <c r="R28" s="832">
        <v>2</v>
      </c>
      <c r="S28" s="837">
        <v>0.15384615384615385</v>
      </c>
      <c r="T28" s="836">
        <v>1.5</v>
      </c>
      <c r="U28" s="838">
        <v>0.33333333333333331</v>
      </c>
    </row>
    <row r="29" spans="1:21" ht="14.4" customHeight="1" x14ac:dyDescent="0.3">
      <c r="A29" s="831">
        <v>18</v>
      </c>
      <c r="B29" s="832" t="s">
        <v>1807</v>
      </c>
      <c r="C29" s="832" t="s">
        <v>1812</v>
      </c>
      <c r="D29" s="833" t="s">
        <v>3107</v>
      </c>
      <c r="E29" s="834" t="s">
        <v>1825</v>
      </c>
      <c r="F29" s="832" t="s">
        <v>1808</v>
      </c>
      <c r="G29" s="832" t="s">
        <v>1885</v>
      </c>
      <c r="H29" s="832" t="s">
        <v>556</v>
      </c>
      <c r="I29" s="832" t="s">
        <v>1889</v>
      </c>
      <c r="J29" s="832" t="s">
        <v>1160</v>
      </c>
      <c r="K29" s="832" t="s">
        <v>1161</v>
      </c>
      <c r="L29" s="835">
        <v>0</v>
      </c>
      <c r="M29" s="835">
        <v>0</v>
      </c>
      <c r="N29" s="832">
        <v>1</v>
      </c>
      <c r="O29" s="836">
        <v>0.5</v>
      </c>
      <c r="P29" s="835"/>
      <c r="Q29" s="837"/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18</v>
      </c>
      <c r="B30" s="832" t="s">
        <v>1807</v>
      </c>
      <c r="C30" s="832" t="s">
        <v>1812</v>
      </c>
      <c r="D30" s="833" t="s">
        <v>3107</v>
      </c>
      <c r="E30" s="834" t="s">
        <v>1825</v>
      </c>
      <c r="F30" s="832" t="s">
        <v>1808</v>
      </c>
      <c r="G30" s="832" t="s">
        <v>1885</v>
      </c>
      <c r="H30" s="832" t="s">
        <v>556</v>
      </c>
      <c r="I30" s="832" t="s">
        <v>1890</v>
      </c>
      <c r="J30" s="832" t="s">
        <v>1158</v>
      </c>
      <c r="K30" s="832" t="s">
        <v>1891</v>
      </c>
      <c r="L30" s="835">
        <v>0</v>
      </c>
      <c r="M30" s="835">
        <v>0</v>
      </c>
      <c r="N30" s="832">
        <v>3</v>
      </c>
      <c r="O30" s="836">
        <v>1</v>
      </c>
      <c r="P30" s="835"/>
      <c r="Q30" s="837"/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18</v>
      </c>
      <c r="B31" s="832" t="s">
        <v>1807</v>
      </c>
      <c r="C31" s="832" t="s">
        <v>1812</v>
      </c>
      <c r="D31" s="833" t="s">
        <v>3107</v>
      </c>
      <c r="E31" s="834" t="s">
        <v>1825</v>
      </c>
      <c r="F31" s="832" t="s">
        <v>1808</v>
      </c>
      <c r="G31" s="832" t="s">
        <v>1892</v>
      </c>
      <c r="H31" s="832" t="s">
        <v>556</v>
      </c>
      <c r="I31" s="832" t="s">
        <v>1893</v>
      </c>
      <c r="J31" s="832" t="s">
        <v>1225</v>
      </c>
      <c r="K31" s="832" t="s">
        <v>1894</v>
      </c>
      <c r="L31" s="835">
        <v>161.06</v>
      </c>
      <c r="M31" s="835">
        <v>2899.08</v>
      </c>
      <c r="N31" s="832">
        <v>18</v>
      </c>
      <c r="O31" s="836">
        <v>10</v>
      </c>
      <c r="P31" s="835">
        <v>1288.48</v>
      </c>
      <c r="Q31" s="837">
        <v>0.44444444444444448</v>
      </c>
      <c r="R31" s="832">
        <v>8</v>
      </c>
      <c r="S31" s="837">
        <v>0.44444444444444442</v>
      </c>
      <c r="T31" s="836">
        <v>3.5</v>
      </c>
      <c r="U31" s="838">
        <v>0.35</v>
      </c>
    </row>
    <row r="32" spans="1:21" ht="14.4" customHeight="1" x14ac:dyDescent="0.3">
      <c r="A32" s="831">
        <v>18</v>
      </c>
      <c r="B32" s="832" t="s">
        <v>1807</v>
      </c>
      <c r="C32" s="832" t="s">
        <v>1812</v>
      </c>
      <c r="D32" s="833" t="s">
        <v>3107</v>
      </c>
      <c r="E32" s="834" t="s">
        <v>1825</v>
      </c>
      <c r="F32" s="832" t="s">
        <v>1808</v>
      </c>
      <c r="G32" s="832" t="s">
        <v>1895</v>
      </c>
      <c r="H32" s="832" t="s">
        <v>556</v>
      </c>
      <c r="I32" s="832" t="s">
        <v>1896</v>
      </c>
      <c r="J32" s="832" t="s">
        <v>1897</v>
      </c>
      <c r="K32" s="832" t="s">
        <v>1898</v>
      </c>
      <c r="L32" s="835">
        <v>170.52</v>
      </c>
      <c r="M32" s="835">
        <v>170.52</v>
      </c>
      <c r="N32" s="832">
        <v>1</v>
      </c>
      <c r="O32" s="836">
        <v>1</v>
      </c>
      <c r="P32" s="835">
        <v>170.52</v>
      </c>
      <c r="Q32" s="837">
        <v>1</v>
      </c>
      <c r="R32" s="832">
        <v>1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18</v>
      </c>
      <c r="B33" s="832" t="s">
        <v>1807</v>
      </c>
      <c r="C33" s="832" t="s">
        <v>1812</v>
      </c>
      <c r="D33" s="833" t="s">
        <v>3107</v>
      </c>
      <c r="E33" s="834" t="s">
        <v>1825</v>
      </c>
      <c r="F33" s="832" t="s">
        <v>1808</v>
      </c>
      <c r="G33" s="832" t="s">
        <v>1899</v>
      </c>
      <c r="H33" s="832" t="s">
        <v>601</v>
      </c>
      <c r="I33" s="832" t="s">
        <v>1900</v>
      </c>
      <c r="J33" s="832" t="s">
        <v>673</v>
      </c>
      <c r="K33" s="832" t="s">
        <v>1565</v>
      </c>
      <c r="L33" s="835">
        <v>132</v>
      </c>
      <c r="M33" s="835">
        <v>2904</v>
      </c>
      <c r="N33" s="832">
        <v>22</v>
      </c>
      <c r="O33" s="836">
        <v>6</v>
      </c>
      <c r="P33" s="835">
        <v>2508</v>
      </c>
      <c r="Q33" s="837">
        <v>0.86363636363636365</v>
      </c>
      <c r="R33" s="832">
        <v>19</v>
      </c>
      <c r="S33" s="837">
        <v>0.86363636363636365</v>
      </c>
      <c r="T33" s="836">
        <v>5</v>
      </c>
      <c r="U33" s="838">
        <v>0.83333333333333337</v>
      </c>
    </row>
    <row r="34" spans="1:21" ht="14.4" customHeight="1" x14ac:dyDescent="0.3">
      <c r="A34" s="831">
        <v>18</v>
      </c>
      <c r="B34" s="832" t="s">
        <v>1807</v>
      </c>
      <c r="C34" s="832" t="s">
        <v>1812</v>
      </c>
      <c r="D34" s="833" t="s">
        <v>3107</v>
      </c>
      <c r="E34" s="834" t="s">
        <v>1825</v>
      </c>
      <c r="F34" s="832" t="s">
        <v>1808</v>
      </c>
      <c r="G34" s="832" t="s">
        <v>1899</v>
      </c>
      <c r="H34" s="832" t="s">
        <v>601</v>
      </c>
      <c r="I34" s="832" t="s">
        <v>1901</v>
      </c>
      <c r="J34" s="832" t="s">
        <v>673</v>
      </c>
      <c r="K34" s="832" t="s">
        <v>1902</v>
      </c>
      <c r="L34" s="835">
        <v>264</v>
      </c>
      <c r="M34" s="835">
        <v>6864</v>
      </c>
      <c r="N34" s="832">
        <v>26</v>
      </c>
      <c r="O34" s="836">
        <v>11</v>
      </c>
      <c r="P34" s="835">
        <v>2640</v>
      </c>
      <c r="Q34" s="837">
        <v>0.38461538461538464</v>
      </c>
      <c r="R34" s="832">
        <v>10</v>
      </c>
      <c r="S34" s="837">
        <v>0.38461538461538464</v>
      </c>
      <c r="T34" s="836">
        <v>3.5</v>
      </c>
      <c r="U34" s="838">
        <v>0.31818181818181818</v>
      </c>
    </row>
    <row r="35" spans="1:21" ht="14.4" customHeight="1" x14ac:dyDescent="0.3">
      <c r="A35" s="831">
        <v>18</v>
      </c>
      <c r="B35" s="832" t="s">
        <v>1807</v>
      </c>
      <c r="C35" s="832" t="s">
        <v>1812</v>
      </c>
      <c r="D35" s="833" t="s">
        <v>3107</v>
      </c>
      <c r="E35" s="834" t="s">
        <v>1825</v>
      </c>
      <c r="F35" s="832" t="s">
        <v>1808</v>
      </c>
      <c r="G35" s="832" t="s">
        <v>1899</v>
      </c>
      <c r="H35" s="832" t="s">
        <v>601</v>
      </c>
      <c r="I35" s="832" t="s">
        <v>1563</v>
      </c>
      <c r="J35" s="832" t="s">
        <v>671</v>
      </c>
      <c r="K35" s="832" t="s">
        <v>1078</v>
      </c>
      <c r="L35" s="835">
        <v>65.989999999999995</v>
      </c>
      <c r="M35" s="835">
        <v>395.93999999999994</v>
      </c>
      <c r="N35" s="832">
        <v>6</v>
      </c>
      <c r="O35" s="836">
        <v>2</v>
      </c>
      <c r="P35" s="835">
        <v>263.95999999999998</v>
      </c>
      <c r="Q35" s="837">
        <v>0.66666666666666674</v>
      </c>
      <c r="R35" s="832">
        <v>4</v>
      </c>
      <c r="S35" s="837">
        <v>0.66666666666666663</v>
      </c>
      <c r="T35" s="836">
        <v>1.5</v>
      </c>
      <c r="U35" s="838">
        <v>0.75</v>
      </c>
    </row>
    <row r="36" spans="1:21" ht="14.4" customHeight="1" x14ac:dyDescent="0.3">
      <c r="A36" s="831">
        <v>18</v>
      </c>
      <c r="B36" s="832" t="s">
        <v>1807</v>
      </c>
      <c r="C36" s="832" t="s">
        <v>1812</v>
      </c>
      <c r="D36" s="833" t="s">
        <v>3107</v>
      </c>
      <c r="E36" s="834" t="s">
        <v>1825</v>
      </c>
      <c r="F36" s="832" t="s">
        <v>1808</v>
      </c>
      <c r="G36" s="832" t="s">
        <v>1899</v>
      </c>
      <c r="H36" s="832" t="s">
        <v>601</v>
      </c>
      <c r="I36" s="832" t="s">
        <v>1564</v>
      </c>
      <c r="J36" s="832" t="s">
        <v>673</v>
      </c>
      <c r="K36" s="832" t="s">
        <v>1565</v>
      </c>
      <c r="L36" s="835">
        <v>132</v>
      </c>
      <c r="M36" s="835">
        <v>924</v>
      </c>
      <c r="N36" s="832">
        <v>7</v>
      </c>
      <c r="O36" s="836">
        <v>2</v>
      </c>
      <c r="P36" s="835">
        <v>396</v>
      </c>
      <c r="Q36" s="837">
        <v>0.42857142857142855</v>
      </c>
      <c r="R36" s="832">
        <v>3</v>
      </c>
      <c r="S36" s="837">
        <v>0.42857142857142855</v>
      </c>
      <c r="T36" s="836">
        <v>1</v>
      </c>
      <c r="U36" s="838">
        <v>0.5</v>
      </c>
    </row>
    <row r="37" spans="1:21" ht="14.4" customHeight="1" x14ac:dyDescent="0.3">
      <c r="A37" s="831">
        <v>18</v>
      </c>
      <c r="B37" s="832" t="s">
        <v>1807</v>
      </c>
      <c r="C37" s="832" t="s">
        <v>1812</v>
      </c>
      <c r="D37" s="833" t="s">
        <v>3107</v>
      </c>
      <c r="E37" s="834" t="s">
        <v>1825</v>
      </c>
      <c r="F37" s="832" t="s">
        <v>1808</v>
      </c>
      <c r="G37" s="832" t="s">
        <v>1899</v>
      </c>
      <c r="H37" s="832" t="s">
        <v>601</v>
      </c>
      <c r="I37" s="832" t="s">
        <v>1903</v>
      </c>
      <c r="J37" s="832" t="s">
        <v>673</v>
      </c>
      <c r="K37" s="832" t="s">
        <v>1902</v>
      </c>
      <c r="L37" s="835">
        <v>264</v>
      </c>
      <c r="M37" s="835">
        <v>5280</v>
      </c>
      <c r="N37" s="832">
        <v>20</v>
      </c>
      <c r="O37" s="836">
        <v>8.5</v>
      </c>
      <c r="P37" s="835">
        <v>3168</v>
      </c>
      <c r="Q37" s="837">
        <v>0.6</v>
      </c>
      <c r="R37" s="832">
        <v>12</v>
      </c>
      <c r="S37" s="837">
        <v>0.6</v>
      </c>
      <c r="T37" s="836">
        <v>5</v>
      </c>
      <c r="U37" s="838">
        <v>0.58823529411764708</v>
      </c>
    </row>
    <row r="38" spans="1:21" ht="14.4" customHeight="1" x14ac:dyDescent="0.3">
      <c r="A38" s="831">
        <v>18</v>
      </c>
      <c r="B38" s="832" t="s">
        <v>1807</v>
      </c>
      <c r="C38" s="832" t="s">
        <v>1812</v>
      </c>
      <c r="D38" s="833" t="s">
        <v>3107</v>
      </c>
      <c r="E38" s="834" t="s">
        <v>1825</v>
      </c>
      <c r="F38" s="832" t="s">
        <v>1808</v>
      </c>
      <c r="G38" s="832" t="s">
        <v>1899</v>
      </c>
      <c r="H38" s="832" t="s">
        <v>556</v>
      </c>
      <c r="I38" s="832" t="s">
        <v>1904</v>
      </c>
      <c r="J38" s="832" t="s">
        <v>1905</v>
      </c>
      <c r="K38" s="832" t="s">
        <v>1617</v>
      </c>
      <c r="L38" s="835">
        <v>123.2</v>
      </c>
      <c r="M38" s="835">
        <v>492.8</v>
      </c>
      <c r="N38" s="832">
        <v>4</v>
      </c>
      <c r="O38" s="836">
        <v>2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18</v>
      </c>
      <c r="B39" s="832" t="s">
        <v>1807</v>
      </c>
      <c r="C39" s="832" t="s">
        <v>1812</v>
      </c>
      <c r="D39" s="833" t="s">
        <v>3107</v>
      </c>
      <c r="E39" s="834" t="s">
        <v>1825</v>
      </c>
      <c r="F39" s="832" t="s">
        <v>1808</v>
      </c>
      <c r="G39" s="832" t="s">
        <v>1899</v>
      </c>
      <c r="H39" s="832" t="s">
        <v>556</v>
      </c>
      <c r="I39" s="832" t="s">
        <v>1906</v>
      </c>
      <c r="J39" s="832" t="s">
        <v>1905</v>
      </c>
      <c r="K39" s="832" t="s">
        <v>1907</v>
      </c>
      <c r="L39" s="835">
        <v>132</v>
      </c>
      <c r="M39" s="835">
        <v>132</v>
      </c>
      <c r="N39" s="832">
        <v>1</v>
      </c>
      <c r="O39" s="836">
        <v>0.5</v>
      </c>
      <c r="P39" s="835">
        <v>132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18</v>
      </c>
      <c r="B40" s="832" t="s">
        <v>1807</v>
      </c>
      <c r="C40" s="832" t="s">
        <v>1812</v>
      </c>
      <c r="D40" s="833" t="s">
        <v>3107</v>
      </c>
      <c r="E40" s="834" t="s">
        <v>1825</v>
      </c>
      <c r="F40" s="832" t="s">
        <v>1808</v>
      </c>
      <c r="G40" s="832" t="s">
        <v>1908</v>
      </c>
      <c r="H40" s="832" t="s">
        <v>556</v>
      </c>
      <c r="I40" s="832" t="s">
        <v>1909</v>
      </c>
      <c r="J40" s="832" t="s">
        <v>1910</v>
      </c>
      <c r="K40" s="832" t="s">
        <v>1911</v>
      </c>
      <c r="L40" s="835">
        <v>176.32</v>
      </c>
      <c r="M40" s="835">
        <v>176.32</v>
      </c>
      <c r="N40" s="832">
        <v>1</v>
      </c>
      <c r="O40" s="836">
        <v>1</v>
      </c>
      <c r="P40" s="835"/>
      <c r="Q40" s="837">
        <v>0</v>
      </c>
      <c r="R40" s="832"/>
      <c r="S40" s="837">
        <v>0</v>
      </c>
      <c r="T40" s="836"/>
      <c r="U40" s="838">
        <v>0</v>
      </c>
    </row>
    <row r="41" spans="1:21" ht="14.4" customHeight="1" x14ac:dyDescent="0.3">
      <c r="A41" s="831">
        <v>18</v>
      </c>
      <c r="B41" s="832" t="s">
        <v>1807</v>
      </c>
      <c r="C41" s="832" t="s">
        <v>1812</v>
      </c>
      <c r="D41" s="833" t="s">
        <v>3107</v>
      </c>
      <c r="E41" s="834" t="s">
        <v>1825</v>
      </c>
      <c r="F41" s="832" t="s">
        <v>1808</v>
      </c>
      <c r="G41" s="832" t="s">
        <v>1912</v>
      </c>
      <c r="H41" s="832" t="s">
        <v>556</v>
      </c>
      <c r="I41" s="832" t="s">
        <v>1913</v>
      </c>
      <c r="J41" s="832" t="s">
        <v>692</v>
      </c>
      <c r="K41" s="832" t="s">
        <v>1914</v>
      </c>
      <c r="L41" s="835">
        <v>18.809999999999999</v>
      </c>
      <c r="M41" s="835">
        <v>18.809999999999999</v>
      </c>
      <c r="N41" s="832">
        <v>1</v>
      </c>
      <c r="O41" s="836">
        <v>0.5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18</v>
      </c>
      <c r="B42" s="832" t="s">
        <v>1807</v>
      </c>
      <c r="C42" s="832" t="s">
        <v>1812</v>
      </c>
      <c r="D42" s="833" t="s">
        <v>3107</v>
      </c>
      <c r="E42" s="834" t="s">
        <v>1825</v>
      </c>
      <c r="F42" s="832" t="s">
        <v>1808</v>
      </c>
      <c r="G42" s="832" t="s">
        <v>1912</v>
      </c>
      <c r="H42" s="832" t="s">
        <v>556</v>
      </c>
      <c r="I42" s="832" t="s">
        <v>1915</v>
      </c>
      <c r="J42" s="832" t="s">
        <v>692</v>
      </c>
      <c r="K42" s="832" t="s">
        <v>1916</v>
      </c>
      <c r="L42" s="835">
        <v>37.61</v>
      </c>
      <c r="M42" s="835">
        <v>338.49</v>
      </c>
      <c r="N42" s="832">
        <v>9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18</v>
      </c>
      <c r="B43" s="832" t="s">
        <v>1807</v>
      </c>
      <c r="C43" s="832" t="s">
        <v>1812</v>
      </c>
      <c r="D43" s="833" t="s">
        <v>3107</v>
      </c>
      <c r="E43" s="834" t="s">
        <v>1825</v>
      </c>
      <c r="F43" s="832" t="s">
        <v>1808</v>
      </c>
      <c r="G43" s="832" t="s">
        <v>1912</v>
      </c>
      <c r="H43" s="832" t="s">
        <v>556</v>
      </c>
      <c r="I43" s="832" t="s">
        <v>1917</v>
      </c>
      <c r="J43" s="832" t="s">
        <v>692</v>
      </c>
      <c r="K43" s="832" t="s">
        <v>1918</v>
      </c>
      <c r="L43" s="835">
        <v>37.61</v>
      </c>
      <c r="M43" s="835">
        <v>225.66</v>
      </c>
      <c r="N43" s="832">
        <v>6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18</v>
      </c>
      <c r="B44" s="832" t="s">
        <v>1807</v>
      </c>
      <c r="C44" s="832" t="s">
        <v>1812</v>
      </c>
      <c r="D44" s="833" t="s">
        <v>3107</v>
      </c>
      <c r="E44" s="834" t="s">
        <v>1825</v>
      </c>
      <c r="F44" s="832" t="s">
        <v>1808</v>
      </c>
      <c r="G44" s="832" t="s">
        <v>1919</v>
      </c>
      <c r="H44" s="832" t="s">
        <v>556</v>
      </c>
      <c r="I44" s="832" t="s">
        <v>1920</v>
      </c>
      <c r="J44" s="832" t="s">
        <v>1921</v>
      </c>
      <c r="K44" s="832" t="s">
        <v>700</v>
      </c>
      <c r="L44" s="835">
        <v>264.23</v>
      </c>
      <c r="M44" s="835">
        <v>264.23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18</v>
      </c>
      <c r="B45" s="832" t="s">
        <v>1807</v>
      </c>
      <c r="C45" s="832" t="s">
        <v>1812</v>
      </c>
      <c r="D45" s="833" t="s">
        <v>3107</v>
      </c>
      <c r="E45" s="834" t="s">
        <v>1825</v>
      </c>
      <c r="F45" s="832" t="s">
        <v>1808</v>
      </c>
      <c r="G45" s="832" t="s">
        <v>1919</v>
      </c>
      <c r="H45" s="832" t="s">
        <v>556</v>
      </c>
      <c r="I45" s="832" t="s">
        <v>1922</v>
      </c>
      <c r="J45" s="832" t="s">
        <v>1921</v>
      </c>
      <c r="K45" s="832" t="s">
        <v>1574</v>
      </c>
      <c r="L45" s="835">
        <v>528.44000000000005</v>
      </c>
      <c r="M45" s="835">
        <v>528.44000000000005</v>
      </c>
      <c r="N45" s="832">
        <v>1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18</v>
      </c>
      <c r="B46" s="832" t="s">
        <v>1807</v>
      </c>
      <c r="C46" s="832" t="s">
        <v>1812</v>
      </c>
      <c r="D46" s="833" t="s">
        <v>3107</v>
      </c>
      <c r="E46" s="834" t="s">
        <v>1825</v>
      </c>
      <c r="F46" s="832" t="s">
        <v>1808</v>
      </c>
      <c r="G46" s="832" t="s">
        <v>1919</v>
      </c>
      <c r="H46" s="832" t="s">
        <v>556</v>
      </c>
      <c r="I46" s="832" t="s">
        <v>1923</v>
      </c>
      <c r="J46" s="832" t="s">
        <v>1924</v>
      </c>
      <c r="K46" s="832" t="s">
        <v>700</v>
      </c>
      <c r="L46" s="835">
        <v>264.23</v>
      </c>
      <c r="M46" s="835">
        <v>528.46</v>
      </c>
      <c r="N46" s="832">
        <v>2</v>
      </c>
      <c r="O46" s="836">
        <v>1</v>
      </c>
      <c r="P46" s="835">
        <v>264.23</v>
      </c>
      <c r="Q46" s="837">
        <v>0.5</v>
      </c>
      <c r="R46" s="832">
        <v>1</v>
      </c>
      <c r="S46" s="837">
        <v>0.5</v>
      </c>
      <c r="T46" s="836">
        <v>0.5</v>
      </c>
      <c r="U46" s="838">
        <v>0.5</v>
      </c>
    </row>
    <row r="47" spans="1:21" ht="14.4" customHeight="1" x14ac:dyDescent="0.3">
      <c r="A47" s="831">
        <v>18</v>
      </c>
      <c r="B47" s="832" t="s">
        <v>1807</v>
      </c>
      <c r="C47" s="832" t="s">
        <v>1812</v>
      </c>
      <c r="D47" s="833" t="s">
        <v>3107</v>
      </c>
      <c r="E47" s="834" t="s">
        <v>1825</v>
      </c>
      <c r="F47" s="832" t="s">
        <v>1808</v>
      </c>
      <c r="G47" s="832" t="s">
        <v>1919</v>
      </c>
      <c r="H47" s="832" t="s">
        <v>556</v>
      </c>
      <c r="I47" s="832" t="s">
        <v>1925</v>
      </c>
      <c r="J47" s="832" t="s">
        <v>1921</v>
      </c>
      <c r="K47" s="832" t="s">
        <v>1667</v>
      </c>
      <c r="L47" s="835">
        <v>1849.56</v>
      </c>
      <c r="M47" s="835">
        <v>9247.7999999999993</v>
      </c>
      <c r="N47" s="832">
        <v>5</v>
      </c>
      <c r="O47" s="836">
        <v>3</v>
      </c>
      <c r="P47" s="835">
        <v>3699.12</v>
      </c>
      <c r="Q47" s="837">
        <v>0.4</v>
      </c>
      <c r="R47" s="832">
        <v>2</v>
      </c>
      <c r="S47" s="837">
        <v>0.4</v>
      </c>
      <c r="T47" s="836">
        <v>1</v>
      </c>
      <c r="U47" s="838">
        <v>0.33333333333333331</v>
      </c>
    </row>
    <row r="48" spans="1:21" ht="14.4" customHeight="1" x14ac:dyDescent="0.3">
      <c r="A48" s="831">
        <v>18</v>
      </c>
      <c r="B48" s="832" t="s">
        <v>1807</v>
      </c>
      <c r="C48" s="832" t="s">
        <v>1812</v>
      </c>
      <c r="D48" s="833" t="s">
        <v>3107</v>
      </c>
      <c r="E48" s="834" t="s">
        <v>1825</v>
      </c>
      <c r="F48" s="832" t="s">
        <v>1808</v>
      </c>
      <c r="G48" s="832" t="s">
        <v>1919</v>
      </c>
      <c r="H48" s="832" t="s">
        <v>556</v>
      </c>
      <c r="I48" s="832" t="s">
        <v>1926</v>
      </c>
      <c r="J48" s="832" t="s">
        <v>1927</v>
      </c>
      <c r="K48" s="832" t="s">
        <v>1574</v>
      </c>
      <c r="L48" s="835">
        <v>528.44000000000005</v>
      </c>
      <c r="M48" s="835">
        <v>2113.7600000000002</v>
      </c>
      <c r="N48" s="832">
        <v>4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18</v>
      </c>
      <c r="B49" s="832" t="s">
        <v>1807</v>
      </c>
      <c r="C49" s="832" t="s">
        <v>1812</v>
      </c>
      <c r="D49" s="833" t="s">
        <v>3107</v>
      </c>
      <c r="E49" s="834" t="s">
        <v>1825</v>
      </c>
      <c r="F49" s="832" t="s">
        <v>1808</v>
      </c>
      <c r="G49" s="832" t="s">
        <v>1919</v>
      </c>
      <c r="H49" s="832" t="s">
        <v>556</v>
      </c>
      <c r="I49" s="832" t="s">
        <v>1928</v>
      </c>
      <c r="J49" s="832" t="s">
        <v>1924</v>
      </c>
      <c r="K49" s="832" t="s">
        <v>1667</v>
      </c>
      <c r="L49" s="835">
        <v>1849.56</v>
      </c>
      <c r="M49" s="835">
        <v>7398.24</v>
      </c>
      <c r="N49" s="832">
        <v>4</v>
      </c>
      <c r="O49" s="836">
        <v>2</v>
      </c>
      <c r="P49" s="835">
        <v>1849.56</v>
      </c>
      <c r="Q49" s="837">
        <v>0.25</v>
      </c>
      <c r="R49" s="832">
        <v>1</v>
      </c>
      <c r="S49" s="837">
        <v>0.25</v>
      </c>
      <c r="T49" s="836">
        <v>0.5</v>
      </c>
      <c r="U49" s="838">
        <v>0.25</v>
      </c>
    </row>
    <row r="50" spans="1:21" ht="14.4" customHeight="1" x14ac:dyDescent="0.3">
      <c r="A50" s="831">
        <v>18</v>
      </c>
      <c r="B50" s="832" t="s">
        <v>1807</v>
      </c>
      <c r="C50" s="832" t="s">
        <v>1812</v>
      </c>
      <c r="D50" s="833" t="s">
        <v>3107</v>
      </c>
      <c r="E50" s="834" t="s">
        <v>1825</v>
      </c>
      <c r="F50" s="832" t="s">
        <v>1808</v>
      </c>
      <c r="G50" s="832" t="s">
        <v>1919</v>
      </c>
      <c r="H50" s="832" t="s">
        <v>556</v>
      </c>
      <c r="I50" s="832" t="s">
        <v>1929</v>
      </c>
      <c r="J50" s="832" t="s">
        <v>1591</v>
      </c>
      <c r="K50" s="832" t="s">
        <v>1574</v>
      </c>
      <c r="L50" s="835">
        <v>528.44000000000005</v>
      </c>
      <c r="M50" s="835">
        <v>1056.8800000000001</v>
      </c>
      <c r="N50" s="832">
        <v>2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18</v>
      </c>
      <c r="B51" s="832" t="s">
        <v>1807</v>
      </c>
      <c r="C51" s="832" t="s">
        <v>1812</v>
      </c>
      <c r="D51" s="833" t="s">
        <v>3107</v>
      </c>
      <c r="E51" s="834" t="s">
        <v>1825</v>
      </c>
      <c r="F51" s="832" t="s">
        <v>1808</v>
      </c>
      <c r="G51" s="832" t="s">
        <v>1919</v>
      </c>
      <c r="H51" s="832" t="s">
        <v>601</v>
      </c>
      <c r="I51" s="832" t="s">
        <v>1930</v>
      </c>
      <c r="J51" s="832" t="s">
        <v>1591</v>
      </c>
      <c r="K51" s="832" t="s">
        <v>1931</v>
      </c>
      <c r="L51" s="835">
        <v>1585.33</v>
      </c>
      <c r="M51" s="835">
        <v>1585.33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18</v>
      </c>
      <c r="B52" s="832" t="s">
        <v>1807</v>
      </c>
      <c r="C52" s="832" t="s">
        <v>1812</v>
      </c>
      <c r="D52" s="833" t="s">
        <v>3107</v>
      </c>
      <c r="E52" s="834" t="s">
        <v>1825</v>
      </c>
      <c r="F52" s="832" t="s">
        <v>1808</v>
      </c>
      <c r="G52" s="832" t="s">
        <v>1919</v>
      </c>
      <c r="H52" s="832" t="s">
        <v>556</v>
      </c>
      <c r="I52" s="832" t="s">
        <v>1932</v>
      </c>
      <c r="J52" s="832" t="s">
        <v>1924</v>
      </c>
      <c r="K52" s="832" t="s">
        <v>1933</v>
      </c>
      <c r="L52" s="835">
        <v>924.78</v>
      </c>
      <c r="M52" s="835">
        <v>924.78</v>
      </c>
      <c r="N52" s="832">
        <v>1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18</v>
      </c>
      <c r="B53" s="832" t="s">
        <v>1807</v>
      </c>
      <c r="C53" s="832" t="s">
        <v>1812</v>
      </c>
      <c r="D53" s="833" t="s">
        <v>3107</v>
      </c>
      <c r="E53" s="834" t="s">
        <v>1825</v>
      </c>
      <c r="F53" s="832" t="s">
        <v>1808</v>
      </c>
      <c r="G53" s="832" t="s">
        <v>1934</v>
      </c>
      <c r="H53" s="832" t="s">
        <v>556</v>
      </c>
      <c r="I53" s="832" t="s">
        <v>1935</v>
      </c>
      <c r="J53" s="832" t="s">
        <v>1029</v>
      </c>
      <c r="K53" s="832" t="s">
        <v>1936</v>
      </c>
      <c r="L53" s="835">
        <v>29.13</v>
      </c>
      <c r="M53" s="835">
        <v>436.95000000000005</v>
      </c>
      <c r="N53" s="832">
        <v>15</v>
      </c>
      <c r="O53" s="836">
        <v>1.5</v>
      </c>
      <c r="P53" s="835">
        <v>174.78</v>
      </c>
      <c r="Q53" s="837">
        <v>0.39999999999999997</v>
      </c>
      <c r="R53" s="832">
        <v>6</v>
      </c>
      <c r="S53" s="837">
        <v>0.4</v>
      </c>
      <c r="T53" s="836">
        <v>0.5</v>
      </c>
      <c r="U53" s="838">
        <v>0.33333333333333331</v>
      </c>
    </row>
    <row r="54" spans="1:21" ht="14.4" customHeight="1" x14ac:dyDescent="0.3">
      <c r="A54" s="831">
        <v>18</v>
      </c>
      <c r="B54" s="832" t="s">
        <v>1807</v>
      </c>
      <c r="C54" s="832" t="s">
        <v>1812</v>
      </c>
      <c r="D54" s="833" t="s">
        <v>3107</v>
      </c>
      <c r="E54" s="834" t="s">
        <v>1825</v>
      </c>
      <c r="F54" s="832" t="s">
        <v>1808</v>
      </c>
      <c r="G54" s="832" t="s">
        <v>1934</v>
      </c>
      <c r="H54" s="832" t="s">
        <v>556</v>
      </c>
      <c r="I54" s="832" t="s">
        <v>1937</v>
      </c>
      <c r="J54" s="832" t="s">
        <v>1029</v>
      </c>
      <c r="K54" s="832" t="s">
        <v>1938</v>
      </c>
      <c r="L54" s="835">
        <v>80.319999999999993</v>
      </c>
      <c r="M54" s="835">
        <v>1044.1599999999999</v>
      </c>
      <c r="N54" s="832">
        <v>13</v>
      </c>
      <c r="O54" s="836">
        <v>3</v>
      </c>
      <c r="P54" s="835">
        <v>481.91999999999996</v>
      </c>
      <c r="Q54" s="837">
        <v>0.46153846153846156</v>
      </c>
      <c r="R54" s="832">
        <v>6</v>
      </c>
      <c r="S54" s="837">
        <v>0.46153846153846156</v>
      </c>
      <c r="T54" s="836">
        <v>1.5</v>
      </c>
      <c r="U54" s="838">
        <v>0.5</v>
      </c>
    </row>
    <row r="55" spans="1:21" ht="14.4" customHeight="1" x14ac:dyDescent="0.3">
      <c r="A55" s="831">
        <v>18</v>
      </c>
      <c r="B55" s="832" t="s">
        <v>1807</v>
      </c>
      <c r="C55" s="832" t="s">
        <v>1812</v>
      </c>
      <c r="D55" s="833" t="s">
        <v>3107</v>
      </c>
      <c r="E55" s="834" t="s">
        <v>1825</v>
      </c>
      <c r="F55" s="832" t="s">
        <v>1808</v>
      </c>
      <c r="G55" s="832" t="s">
        <v>1939</v>
      </c>
      <c r="H55" s="832" t="s">
        <v>556</v>
      </c>
      <c r="I55" s="832" t="s">
        <v>1940</v>
      </c>
      <c r="J55" s="832" t="s">
        <v>1941</v>
      </c>
      <c r="K55" s="832" t="s">
        <v>1942</v>
      </c>
      <c r="L55" s="835">
        <v>0</v>
      </c>
      <c r="M55" s="835">
        <v>0</v>
      </c>
      <c r="N55" s="832">
        <v>1</v>
      </c>
      <c r="O55" s="836">
        <v>1</v>
      </c>
      <c r="P55" s="835"/>
      <c r="Q55" s="837"/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18</v>
      </c>
      <c r="B56" s="832" t="s">
        <v>1807</v>
      </c>
      <c r="C56" s="832" t="s">
        <v>1812</v>
      </c>
      <c r="D56" s="833" t="s">
        <v>3107</v>
      </c>
      <c r="E56" s="834" t="s">
        <v>1825</v>
      </c>
      <c r="F56" s="832" t="s">
        <v>1808</v>
      </c>
      <c r="G56" s="832" t="s">
        <v>1943</v>
      </c>
      <c r="H56" s="832" t="s">
        <v>556</v>
      </c>
      <c r="I56" s="832" t="s">
        <v>1944</v>
      </c>
      <c r="J56" s="832" t="s">
        <v>1945</v>
      </c>
      <c r="K56" s="832" t="s">
        <v>1946</v>
      </c>
      <c r="L56" s="835">
        <v>132</v>
      </c>
      <c r="M56" s="835">
        <v>1848</v>
      </c>
      <c r="N56" s="832">
        <v>14</v>
      </c>
      <c r="O56" s="836">
        <v>4.5</v>
      </c>
      <c r="P56" s="835">
        <v>792</v>
      </c>
      <c r="Q56" s="837">
        <v>0.42857142857142855</v>
      </c>
      <c r="R56" s="832">
        <v>6</v>
      </c>
      <c r="S56" s="837">
        <v>0.42857142857142855</v>
      </c>
      <c r="T56" s="836">
        <v>2.5</v>
      </c>
      <c r="U56" s="838">
        <v>0.55555555555555558</v>
      </c>
    </row>
    <row r="57" spans="1:21" ht="14.4" customHeight="1" x14ac:dyDescent="0.3">
      <c r="A57" s="831">
        <v>18</v>
      </c>
      <c r="B57" s="832" t="s">
        <v>1807</v>
      </c>
      <c r="C57" s="832" t="s">
        <v>1812</v>
      </c>
      <c r="D57" s="833" t="s">
        <v>3107</v>
      </c>
      <c r="E57" s="834" t="s">
        <v>1825</v>
      </c>
      <c r="F57" s="832" t="s">
        <v>1808</v>
      </c>
      <c r="G57" s="832" t="s">
        <v>1943</v>
      </c>
      <c r="H57" s="832" t="s">
        <v>556</v>
      </c>
      <c r="I57" s="832" t="s">
        <v>1947</v>
      </c>
      <c r="J57" s="832" t="s">
        <v>1945</v>
      </c>
      <c r="K57" s="832" t="s">
        <v>1948</v>
      </c>
      <c r="L57" s="835">
        <v>0</v>
      </c>
      <c r="M57" s="835">
        <v>0</v>
      </c>
      <c r="N57" s="832">
        <v>6</v>
      </c>
      <c r="O57" s="836">
        <v>3</v>
      </c>
      <c r="P57" s="835">
        <v>0</v>
      </c>
      <c r="Q57" s="837"/>
      <c r="R57" s="832">
        <v>4</v>
      </c>
      <c r="S57" s="837">
        <v>0.66666666666666663</v>
      </c>
      <c r="T57" s="836">
        <v>2</v>
      </c>
      <c r="U57" s="838">
        <v>0.66666666666666663</v>
      </c>
    </row>
    <row r="58" spans="1:21" ht="14.4" customHeight="1" x14ac:dyDescent="0.3">
      <c r="A58" s="831">
        <v>18</v>
      </c>
      <c r="B58" s="832" t="s">
        <v>1807</v>
      </c>
      <c r="C58" s="832" t="s">
        <v>1812</v>
      </c>
      <c r="D58" s="833" t="s">
        <v>3107</v>
      </c>
      <c r="E58" s="834" t="s">
        <v>1825</v>
      </c>
      <c r="F58" s="832" t="s">
        <v>1808</v>
      </c>
      <c r="G58" s="832" t="s">
        <v>1943</v>
      </c>
      <c r="H58" s="832" t="s">
        <v>601</v>
      </c>
      <c r="I58" s="832" t="s">
        <v>1573</v>
      </c>
      <c r="J58" s="832" t="s">
        <v>711</v>
      </c>
      <c r="K58" s="832" t="s">
        <v>1574</v>
      </c>
      <c r="L58" s="835">
        <v>123.2</v>
      </c>
      <c r="M58" s="835">
        <v>246.4</v>
      </c>
      <c r="N58" s="832">
        <v>2</v>
      </c>
      <c r="O58" s="836">
        <v>1.5</v>
      </c>
      <c r="P58" s="835">
        <v>123.2</v>
      </c>
      <c r="Q58" s="837">
        <v>0.5</v>
      </c>
      <c r="R58" s="832">
        <v>1</v>
      </c>
      <c r="S58" s="837">
        <v>0.5</v>
      </c>
      <c r="T58" s="836">
        <v>0.5</v>
      </c>
      <c r="U58" s="838">
        <v>0.33333333333333331</v>
      </c>
    </row>
    <row r="59" spans="1:21" ht="14.4" customHeight="1" x14ac:dyDescent="0.3">
      <c r="A59" s="831">
        <v>18</v>
      </c>
      <c r="B59" s="832" t="s">
        <v>1807</v>
      </c>
      <c r="C59" s="832" t="s">
        <v>1812</v>
      </c>
      <c r="D59" s="833" t="s">
        <v>3107</v>
      </c>
      <c r="E59" s="834" t="s">
        <v>1825</v>
      </c>
      <c r="F59" s="832" t="s">
        <v>1808</v>
      </c>
      <c r="G59" s="832" t="s">
        <v>1943</v>
      </c>
      <c r="H59" s="832" t="s">
        <v>556</v>
      </c>
      <c r="I59" s="832" t="s">
        <v>1949</v>
      </c>
      <c r="J59" s="832" t="s">
        <v>1950</v>
      </c>
      <c r="K59" s="832" t="s">
        <v>1078</v>
      </c>
      <c r="L59" s="835">
        <v>132</v>
      </c>
      <c r="M59" s="835">
        <v>3564</v>
      </c>
      <c r="N59" s="832">
        <v>27</v>
      </c>
      <c r="O59" s="836">
        <v>5.5</v>
      </c>
      <c r="P59" s="835">
        <v>1452</v>
      </c>
      <c r="Q59" s="837">
        <v>0.40740740740740738</v>
      </c>
      <c r="R59" s="832">
        <v>11</v>
      </c>
      <c r="S59" s="837">
        <v>0.40740740740740738</v>
      </c>
      <c r="T59" s="836">
        <v>2.5</v>
      </c>
      <c r="U59" s="838">
        <v>0.45454545454545453</v>
      </c>
    </row>
    <row r="60" spans="1:21" ht="14.4" customHeight="1" x14ac:dyDescent="0.3">
      <c r="A60" s="831">
        <v>18</v>
      </c>
      <c r="B60" s="832" t="s">
        <v>1807</v>
      </c>
      <c r="C60" s="832" t="s">
        <v>1812</v>
      </c>
      <c r="D60" s="833" t="s">
        <v>3107</v>
      </c>
      <c r="E60" s="834" t="s">
        <v>1825</v>
      </c>
      <c r="F60" s="832" t="s">
        <v>1808</v>
      </c>
      <c r="G60" s="832" t="s">
        <v>1943</v>
      </c>
      <c r="H60" s="832" t="s">
        <v>601</v>
      </c>
      <c r="I60" s="832" t="s">
        <v>1666</v>
      </c>
      <c r="J60" s="832" t="s">
        <v>711</v>
      </c>
      <c r="K60" s="832" t="s">
        <v>1667</v>
      </c>
      <c r="L60" s="835">
        <v>726.27</v>
      </c>
      <c r="M60" s="835">
        <v>30503.340000000007</v>
      </c>
      <c r="N60" s="832">
        <v>42</v>
      </c>
      <c r="O60" s="836">
        <v>20.5</v>
      </c>
      <c r="P60" s="835">
        <v>15977.940000000002</v>
      </c>
      <c r="Q60" s="837">
        <v>0.52380952380952372</v>
      </c>
      <c r="R60" s="832">
        <v>22</v>
      </c>
      <c r="S60" s="837">
        <v>0.52380952380952384</v>
      </c>
      <c r="T60" s="836">
        <v>9</v>
      </c>
      <c r="U60" s="838">
        <v>0.43902439024390244</v>
      </c>
    </row>
    <row r="61" spans="1:21" ht="14.4" customHeight="1" x14ac:dyDescent="0.3">
      <c r="A61" s="831">
        <v>18</v>
      </c>
      <c r="B61" s="832" t="s">
        <v>1807</v>
      </c>
      <c r="C61" s="832" t="s">
        <v>1812</v>
      </c>
      <c r="D61" s="833" t="s">
        <v>3107</v>
      </c>
      <c r="E61" s="834" t="s">
        <v>1825</v>
      </c>
      <c r="F61" s="832" t="s">
        <v>1808</v>
      </c>
      <c r="G61" s="832" t="s">
        <v>1943</v>
      </c>
      <c r="H61" s="832" t="s">
        <v>556</v>
      </c>
      <c r="I61" s="832" t="s">
        <v>1951</v>
      </c>
      <c r="J61" s="832" t="s">
        <v>1952</v>
      </c>
      <c r="K61" s="832" t="s">
        <v>1948</v>
      </c>
      <c r="L61" s="835">
        <v>431.18</v>
      </c>
      <c r="M61" s="835">
        <v>431.18</v>
      </c>
      <c r="N61" s="832">
        <v>1</v>
      </c>
      <c r="O61" s="836">
        <v>0.5</v>
      </c>
      <c r="P61" s="835">
        <v>431.18</v>
      </c>
      <c r="Q61" s="837">
        <v>1</v>
      </c>
      <c r="R61" s="832">
        <v>1</v>
      </c>
      <c r="S61" s="837">
        <v>1</v>
      </c>
      <c r="T61" s="836">
        <v>0.5</v>
      </c>
      <c r="U61" s="838">
        <v>1</v>
      </c>
    </row>
    <row r="62" spans="1:21" ht="14.4" customHeight="1" x14ac:dyDescent="0.3">
      <c r="A62" s="831">
        <v>18</v>
      </c>
      <c r="B62" s="832" t="s">
        <v>1807</v>
      </c>
      <c r="C62" s="832" t="s">
        <v>1812</v>
      </c>
      <c r="D62" s="833" t="s">
        <v>3107</v>
      </c>
      <c r="E62" s="834" t="s">
        <v>1825</v>
      </c>
      <c r="F62" s="832" t="s">
        <v>1808</v>
      </c>
      <c r="G62" s="832" t="s">
        <v>1943</v>
      </c>
      <c r="H62" s="832" t="s">
        <v>556</v>
      </c>
      <c r="I62" s="832" t="s">
        <v>1953</v>
      </c>
      <c r="J62" s="832" t="s">
        <v>1945</v>
      </c>
      <c r="K62" s="832" t="s">
        <v>1954</v>
      </c>
      <c r="L62" s="835">
        <v>741.1</v>
      </c>
      <c r="M62" s="835">
        <v>28161.800000000003</v>
      </c>
      <c r="N62" s="832">
        <v>38</v>
      </c>
      <c r="O62" s="836">
        <v>25</v>
      </c>
      <c r="P62" s="835">
        <v>8893.2000000000025</v>
      </c>
      <c r="Q62" s="837">
        <v>0.31578947368421056</v>
      </c>
      <c r="R62" s="832">
        <v>12</v>
      </c>
      <c r="S62" s="837">
        <v>0.31578947368421051</v>
      </c>
      <c r="T62" s="836">
        <v>8.5</v>
      </c>
      <c r="U62" s="838">
        <v>0.34</v>
      </c>
    </row>
    <row r="63" spans="1:21" ht="14.4" customHeight="1" x14ac:dyDescent="0.3">
      <c r="A63" s="831">
        <v>18</v>
      </c>
      <c r="B63" s="832" t="s">
        <v>1807</v>
      </c>
      <c r="C63" s="832" t="s">
        <v>1812</v>
      </c>
      <c r="D63" s="833" t="s">
        <v>3107</v>
      </c>
      <c r="E63" s="834" t="s">
        <v>1825</v>
      </c>
      <c r="F63" s="832" t="s">
        <v>1808</v>
      </c>
      <c r="G63" s="832" t="s">
        <v>1943</v>
      </c>
      <c r="H63" s="832" t="s">
        <v>601</v>
      </c>
      <c r="I63" s="832" t="s">
        <v>1575</v>
      </c>
      <c r="J63" s="832" t="s">
        <v>711</v>
      </c>
      <c r="K63" s="832" t="s">
        <v>712</v>
      </c>
      <c r="L63" s="835">
        <v>246.39</v>
      </c>
      <c r="M63" s="835">
        <v>739.17</v>
      </c>
      <c r="N63" s="832">
        <v>3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18</v>
      </c>
      <c r="B64" s="832" t="s">
        <v>1807</v>
      </c>
      <c r="C64" s="832" t="s">
        <v>1812</v>
      </c>
      <c r="D64" s="833" t="s">
        <v>3107</v>
      </c>
      <c r="E64" s="834" t="s">
        <v>1825</v>
      </c>
      <c r="F64" s="832" t="s">
        <v>1808</v>
      </c>
      <c r="G64" s="832" t="s">
        <v>1943</v>
      </c>
      <c r="H64" s="832" t="s">
        <v>556</v>
      </c>
      <c r="I64" s="832" t="s">
        <v>1955</v>
      </c>
      <c r="J64" s="832" t="s">
        <v>1956</v>
      </c>
      <c r="K64" s="832" t="s">
        <v>1574</v>
      </c>
      <c r="L64" s="835">
        <v>123.2</v>
      </c>
      <c r="M64" s="835">
        <v>616</v>
      </c>
      <c r="N64" s="832">
        <v>5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18</v>
      </c>
      <c r="B65" s="832" t="s">
        <v>1807</v>
      </c>
      <c r="C65" s="832" t="s">
        <v>1812</v>
      </c>
      <c r="D65" s="833" t="s">
        <v>3107</v>
      </c>
      <c r="E65" s="834" t="s">
        <v>1825</v>
      </c>
      <c r="F65" s="832" t="s">
        <v>1808</v>
      </c>
      <c r="G65" s="832" t="s">
        <v>1943</v>
      </c>
      <c r="H65" s="832" t="s">
        <v>556</v>
      </c>
      <c r="I65" s="832" t="s">
        <v>1957</v>
      </c>
      <c r="J65" s="832" t="s">
        <v>1958</v>
      </c>
      <c r="K65" s="832" t="s">
        <v>1667</v>
      </c>
      <c r="L65" s="835">
        <v>431.18</v>
      </c>
      <c r="M65" s="835">
        <v>431.18</v>
      </c>
      <c r="N65" s="832">
        <v>1</v>
      </c>
      <c r="O65" s="836">
        <v>1</v>
      </c>
      <c r="P65" s="835">
        <v>431.18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18</v>
      </c>
      <c r="B66" s="832" t="s">
        <v>1807</v>
      </c>
      <c r="C66" s="832" t="s">
        <v>1812</v>
      </c>
      <c r="D66" s="833" t="s">
        <v>3107</v>
      </c>
      <c r="E66" s="834" t="s">
        <v>1825</v>
      </c>
      <c r="F66" s="832" t="s">
        <v>1808</v>
      </c>
      <c r="G66" s="832" t="s">
        <v>1959</v>
      </c>
      <c r="H66" s="832" t="s">
        <v>556</v>
      </c>
      <c r="I66" s="832" t="s">
        <v>1960</v>
      </c>
      <c r="J66" s="832" t="s">
        <v>1961</v>
      </c>
      <c r="K66" s="832" t="s">
        <v>1962</v>
      </c>
      <c r="L66" s="835">
        <v>132</v>
      </c>
      <c r="M66" s="835">
        <v>792</v>
      </c>
      <c r="N66" s="832">
        <v>6</v>
      </c>
      <c r="O66" s="836">
        <v>0.5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18</v>
      </c>
      <c r="B67" s="832" t="s">
        <v>1807</v>
      </c>
      <c r="C67" s="832" t="s">
        <v>1812</v>
      </c>
      <c r="D67" s="833" t="s">
        <v>3107</v>
      </c>
      <c r="E67" s="834" t="s">
        <v>1825</v>
      </c>
      <c r="F67" s="832" t="s">
        <v>1808</v>
      </c>
      <c r="G67" s="832" t="s">
        <v>1963</v>
      </c>
      <c r="H67" s="832" t="s">
        <v>556</v>
      </c>
      <c r="I67" s="832" t="s">
        <v>1964</v>
      </c>
      <c r="J67" s="832" t="s">
        <v>1965</v>
      </c>
      <c r="K67" s="832" t="s">
        <v>1966</v>
      </c>
      <c r="L67" s="835">
        <v>91.58</v>
      </c>
      <c r="M67" s="835">
        <v>183.16</v>
      </c>
      <c r="N67" s="832">
        <v>2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18</v>
      </c>
      <c r="B68" s="832" t="s">
        <v>1807</v>
      </c>
      <c r="C68" s="832" t="s">
        <v>1812</v>
      </c>
      <c r="D68" s="833" t="s">
        <v>3107</v>
      </c>
      <c r="E68" s="834" t="s">
        <v>1825</v>
      </c>
      <c r="F68" s="832" t="s">
        <v>1808</v>
      </c>
      <c r="G68" s="832" t="s">
        <v>1967</v>
      </c>
      <c r="H68" s="832" t="s">
        <v>601</v>
      </c>
      <c r="I68" s="832" t="s">
        <v>1771</v>
      </c>
      <c r="J68" s="832" t="s">
        <v>1664</v>
      </c>
      <c r="K68" s="832" t="s">
        <v>1772</v>
      </c>
      <c r="L68" s="835">
        <v>132</v>
      </c>
      <c r="M68" s="835">
        <v>924</v>
      </c>
      <c r="N68" s="832">
        <v>7</v>
      </c>
      <c r="O68" s="836">
        <v>1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18</v>
      </c>
      <c r="B69" s="832" t="s">
        <v>1807</v>
      </c>
      <c r="C69" s="832" t="s">
        <v>1812</v>
      </c>
      <c r="D69" s="833" t="s">
        <v>3107</v>
      </c>
      <c r="E69" s="834" t="s">
        <v>1825</v>
      </c>
      <c r="F69" s="832" t="s">
        <v>1808</v>
      </c>
      <c r="G69" s="832" t="s">
        <v>1968</v>
      </c>
      <c r="H69" s="832" t="s">
        <v>556</v>
      </c>
      <c r="I69" s="832" t="s">
        <v>1969</v>
      </c>
      <c r="J69" s="832" t="s">
        <v>1970</v>
      </c>
      <c r="K69" s="832" t="s">
        <v>1971</v>
      </c>
      <c r="L69" s="835">
        <v>105.63</v>
      </c>
      <c r="M69" s="835">
        <v>105.63</v>
      </c>
      <c r="N69" s="832">
        <v>1</v>
      </c>
      <c r="O69" s="836">
        <v>0.5</v>
      </c>
      <c r="P69" s="835">
        <v>105.63</v>
      </c>
      <c r="Q69" s="837">
        <v>1</v>
      </c>
      <c r="R69" s="832">
        <v>1</v>
      </c>
      <c r="S69" s="837">
        <v>1</v>
      </c>
      <c r="T69" s="836">
        <v>0.5</v>
      </c>
      <c r="U69" s="838">
        <v>1</v>
      </c>
    </row>
    <row r="70" spans="1:21" ht="14.4" customHeight="1" x14ac:dyDescent="0.3">
      <c r="A70" s="831">
        <v>18</v>
      </c>
      <c r="B70" s="832" t="s">
        <v>1807</v>
      </c>
      <c r="C70" s="832" t="s">
        <v>1812</v>
      </c>
      <c r="D70" s="833" t="s">
        <v>3107</v>
      </c>
      <c r="E70" s="834" t="s">
        <v>1825</v>
      </c>
      <c r="F70" s="832" t="s">
        <v>1808</v>
      </c>
      <c r="G70" s="832" t="s">
        <v>1972</v>
      </c>
      <c r="H70" s="832" t="s">
        <v>556</v>
      </c>
      <c r="I70" s="832" t="s">
        <v>1973</v>
      </c>
      <c r="J70" s="832" t="s">
        <v>1974</v>
      </c>
      <c r="K70" s="832" t="s">
        <v>1975</v>
      </c>
      <c r="L70" s="835">
        <v>848.49</v>
      </c>
      <c r="M70" s="835">
        <v>848.49</v>
      </c>
      <c r="N70" s="832">
        <v>1</v>
      </c>
      <c r="O70" s="836">
        <v>1</v>
      </c>
      <c r="P70" s="835">
        <v>848.49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18</v>
      </c>
      <c r="B71" s="832" t="s">
        <v>1807</v>
      </c>
      <c r="C71" s="832" t="s">
        <v>1812</v>
      </c>
      <c r="D71" s="833" t="s">
        <v>3107</v>
      </c>
      <c r="E71" s="834" t="s">
        <v>1825</v>
      </c>
      <c r="F71" s="832" t="s">
        <v>1808</v>
      </c>
      <c r="G71" s="832" t="s">
        <v>1976</v>
      </c>
      <c r="H71" s="832" t="s">
        <v>556</v>
      </c>
      <c r="I71" s="832" t="s">
        <v>1977</v>
      </c>
      <c r="J71" s="832" t="s">
        <v>1128</v>
      </c>
      <c r="K71" s="832" t="s">
        <v>1978</v>
      </c>
      <c r="L71" s="835">
        <v>0</v>
      </c>
      <c r="M71" s="835">
        <v>0</v>
      </c>
      <c r="N71" s="832">
        <v>1</v>
      </c>
      <c r="O71" s="836">
        <v>1</v>
      </c>
      <c r="P71" s="835"/>
      <c r="Q71" s="837"/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18</v>
      </c>
      <c r="B72" s="832" t="s">
        <v>1807</v>
      </c>
      <c r="C72" s="832" t="s">
        <v>1812</v>
      </c>
      <c r="D72" s="833" t="s">
        <v>3107</v>
      </c>
      <c r="E72" s="834" t="s">
        <v>1825</v>
      </c>
      <c r="F72" s="832" t="s">
        <v>1808</v>
      </c>
      <c r="G72" s="832" t="s">
        <v>741</v>
      </c>
      <c r="H72" s="832" t="s">
        <v>556</v>
      </c>
      <c r="I72" s="832" t="s">
        <v>1979</v>
      </c>
      <c r="J72" s="832" t="s">
        <v>1980</v>
      </c>
      <c r="K72" s="832" t="s">
        <v>1981</v>
      </c>
      <c r="L72" s="835">
        <v>51.51</v>
      </c>
      <c r="M72" s="835">
        <v>927.18000000000006</v>
      </c>
      <c r="N72" s="832">
        <v>18</v>
      </c>
      <c r="O72" s="836">
        <v>5</v>
      </c>
      <c r="P72" s="835">
        <v>309.06</v>
      </c>
      <c r="Q72" s="837">
        <v>0.33333333333333331</v>
      </c>
      <c r="R72" s="832">
        <v>6</v>
      </c>
      <c r="S72" s="837">
        <v>0.33333333333333331</v>
      </c>
      <c r="T72" s="836">
        <v>2.5</v>
      </c>
      <c r="U72" s="838">
        <v>0.5</v>
      </c>
    </row>
    <row r="73" spans="1:21" ht="14.4" customHeight="1" x14ac:dyDescent="0.3">
      <c r="A73" s="831">
        <v>18</v>
      </c>
      <c r="B73" s="832" t="s">
        <v>1807</v>
      </c>
      <c r="C73" s="832" t="s">
        <v>1812</v>
      </c>
      <c r="D73" s="833" t="s">
        <v>3107</v>
      </c>
      <c r="E73" s="834" t="s">
        <v>1825</v>
      </c>
      <c r="F73" s="832" t="s">
        <v>1808</v>
      </c>
      <c r="G73" s="832" t="s">
        <v>1982</v>
      </c>
      <c r="H73" s="832" t="s">
        <v>556</v>
      </c>
      <c r="I73" s="832" t="s">
        <v>1983</v>
      </c>
      <c r="J73" s="832" t="s">
        <v>1170</v>
      </c>
      <c r="K73" s="832" t="s">
        <v>1984</v>
      </c>
      <c r="L73" s="835">
        <v>107.27</v>
      </c>
      <c r="M73" s="835">
        <v>8688.869999999999</v>
      </c>
      <c r="N73" s="832">
        <v>81</v>
      </c>
      <c r="O73" s="836">
        <v>25.5</v>
      </c>
      <c r="P73" s="835">
        <v>4183.53</v>
      </c>
      <c r="Q73" s="837">
        <v>0.48148148148148151</v>
      </c>
      <c r="R73" s="832">
        <v>39</v>
      </c>
      <c r="S73" s="837">
        <v>0.48148148148148145</v>
      </c>
      <c r="T73" s="836">
        <v>11</v>
      </c>
      <c r="U73" s="838">
        <v>0.43137254901960786</v>
      </c>
    </row>
    <row r="74" spans="1:21" ht="14.4" customHeight="1" x14ac:dyDescent="0.3">
      <c r="A74" s="831">
        <v>18</v>
      </c>
      <c r="B74" s="832" t="s">
        <v>1807</v>
      </c>
      <c r="C74" s="832" t="s">
        <v>1812</v>
      </c>
      <c r="D74" s="833" t="s">
        <v>3107</v>
      </c>
      <c r="E74" s="834" t="s">
        <v>1825</v>
      </c>
      <c r="F74" s="832" t="s">
        <v>1808</v>
      </c>
      <c r="G74" s="832" t="s">
        <v>1982</v>
      </c>
      <c r="H74" s="832" t="s">
        <v>556</v>
      </c>
      <c r="I74" s="832" t="s">
        <v>1985</v>
      </c>
      <c r="J74" s="832" t="s">
        <v>1170</v>
      </c>
      <c r="K74" s="832" t="s">
        <v>1984</v>
      </c>
      <c r="L74" s="835">
        <v>107.27</v>
      </c>
      <c r="M74" s="835">
        <v>1287.24</v>
      </c>
      <c r="N74" s="832">
        <v>12</v>
      </c>
      <c r="O74" s="836">
        <v>3</v>
      </c>
      <c r="P74" s="835">
        <v>643.62</v>
      </c>
      <c r="Q74" s="837">
        <v>0.5</v>
      </c>
      <c r="R74" s="832">
        <v>6</v>
      </c>
      <c r="S74" s="837">
        <v>0.5</v>
      </c>
      <c r="T74" s="836">
        <v>1.5</v>
      </c>
      <c r="U74" s="838">
        <v>0.5</v>
      </c>
    </row>
    <row r="75" spans="1:21" ht="14.4" customHeight="1" x14ac:dyDescent="0.3">
      <c r="A75" s="831">
        <v>18</v>
      </c>
      <c r="B75" s="832" t="s">
        <v>1807</v>
      </c>
      <c r="C75" s="832" t="s">
        <v>1812</v>
      </c>
      <c r="D75" s="833" t="s">
        <v>3107</v>
      </c>
      <c r="E75" s="834" t="s">
        <v>1825</v>
      </c>
      <c r="F75" s="832" t="s">
        <v>1808</v>
      </c>
      <c r="G75" s="832" t="s">
        <v>1986</v>
      </c>
      <c r="H75" s="832" t="s">
        <v>556</v>
      </c>
      <c r="I75" s="832" t="s">
        <v>1987</v>
      </c>
      <c r="J75" s="832" t="s">
        <v>639</v>
      </c>
      <c r="K75" s="832" t="s">
        <v>1988</v>
      </c>
      <c r="L75" s="835">
        <v>0</v>
      </c>
      <c r="M75" s="835">
        <v>0</v>
      </c>
      <c r="N75" s="832">
        <v>8</v>
      </c>
      <c r="O75" s="836">
        <v>3</v>
      </c>
      <c r="P75" s="835">
        <v>0</v>
      </c>
      <c r="Q75" s="837"/>
      <c r="R75" s="832">
        <v>8</v>
      </c>
      <c r="S75" s="837">
        <v>1</v>
      </c>
      <c r="T75" s="836">
        <v>3</v>
      </c>
      <c r="U75" s="838">
        <v>1</v>
      </c>
    </row>
    <row r="76" spans="1:21" ht="14.4" customHeight="1" x14ac:dyDescent="0.3">
      <c r="A76" s="831">
        <v>18</v>
      </c>
      <c r="B76" s="832" t="s">
        <v>1807</v>
      </c>
      <c r="C76" s="832" t="s">
        <v>1812</v>
      </c>
      <c r="D76" s="833" t="s">
        <v>3107</v>
      </c>
      <c r="E76" s="834" t="s">
        <v>1825</v>
      </c>
      <c r="F76" s="832" t="s">
        <v>1808</v>
      </c>
      <c r="G76" s="832" t="s">
        <v>1989</v>
      </c>
      <c r="H76" s="832" t="s">
        <v>556</v>
      </c>
      <c r="I76" s="832" t="s">
        <v>1990</v>
      </c>
      <c r="J76" s="832" t="s">
        <v>1991</v>
      </c>
      <c r="K76" s="832" t="s">
        <v>1665</v>
      </c>
      <c r="L76" s="835">
        <v>36.35</v>
      </c>
      <c r="M76" s="835">
        <v>690.65000000000009</v>
      </c>
      <c r="N76" s="832">
        <v>19</v>
      </c>
      <c r="O76" s="836">
        <v>3.5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18</v>
      </c>
      <c r="B77" s="832" t="s">
        <v>1807</v>
      </c>
      <c r="C77" s="832" t="s">
        <v>1812</v>
      </c>
      <c r="D77" s="833" t="s">
        <v>3107</v>
      </c>
      <c r="E77" s="834" t="s">
        <v>1825</v>
      </c>
      <c r="F77" s="832" t="s">
        <v>1808</v>
      </c>
      <c r="G77" s="832" t="s">
        <v>1989</v>
      </c>
      <c r="H77" s="832" t="s">
        <v>556</v>
      </c>
      <c r="I77" s="832" t="s">
        <v>1992</v>
      </c>
      <c r="J77" s="832" t="s">
        <v>1993</v>
      </c>
      <c r="K77" s="832" t="s">
        <v>1994</v>
      </c>
      <c r="L77" s="835">
        <v>22.06</v>
      </c>
      <c r="M77" s="835">
        <v>441.19999999999993</v>
      </c>
      <c r="N77" s="832">
        <v>20</v>
      </c>
      <c r="O77" s="836">
        <v>3</v>
      </c>
      <c r="P77" s="835">
        <v>198.54</v>
      </c>
      <c r="Q77" s="837">
        <v>0.45000000000000007</v>
      </c>
      <c r="R77" s="832">
        <v>9</v>
      </c>
      <c r="S77" s="837">
        <v>0.45</v>
      </c>
      <c r="T77" s="836">
        <v>1.5</v>
      </c>
      <c r="U77" s="838">
        <v>0.5</v>
      </c>
    </row>
    <row r="78" spans="1:21" ht="14.4" customHeight="1" x14ac:dyDescent="0.3">
      <c r="A78" s="831">
        <v>18</v>
      </c>
      <c r="B78" s="832" t="s">
        <v>1807</v>
      </c>
      <c r="C78" s="832" t="s">
        <v>1812</v>
      </c>
      <c r="D78" s="833" t="s">
        <v>3107</v>
      </c>
      <c r="E78" s="834" t="s">
        <v>1825</v>
      </c>
      <c r="F78" s="832" t="s">
        <v>1808</v>
      </c>
      <c r="G78" s="832" t="s">
        <v>1995</v>
      </c>
      <c r="H78" s="832" t="s">
        <v>556</v>
      </c>
      <c r="I78" s="832" t="s">
        <v>1996</v>
      </c>
      <c r="J78" s="832" t="s">
        <v>1997</v>
      </c>
      <c r="K78" s="832" t="s">
        <v>1998</v>
      </c>
      <c r="L78" s="835">
        <v>217.4</v>
      </c>
      <c r="M78" s="835">
        <v>434.8</v>
      </c>
      <c r="N78" s="832">
        <v>2</v>
      </c>
      <c r="O78" s="836">
        <v>1</v>
      </c>
      <c r="P78" s="835">
        <v>434.8</v>
      </c>
      <c r="Q78" s="837">
        <v>1</v>
      </c>
      <c r="R78" s="832">
        <v>2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18</v>
      </c>
      <c r="B79" s="832" t="s">
        <v>1807</v>
      </c>
      <c r="C79" s="832" t="s">
        <v>1812</v>
      </c>
      <c r="D79" s="833" t="s">
        <v>3107</v>
      </c>
      <c r="E79" s="834" t="s">
        <v>1825</v>
      </c>
      <c r="F79" s="832" t="s">
        <v>1808</v>
      </c>
      <c r="G79" s="832" t="s">
        <v>1999</v>
      </c>
      <c r="H79" s="832" t="s">
        <v>556</v>
      </c>
      <c r="I79" s="832" t="s">
        <v>2000</v>
      </c>
      <c r="J79" s="832" t="s">
        <v>625</v>
      </c>
      <c r="K79" s="832" t="s">
        <v>2001</v>
      </c>
      <c r="L79" s="835">
        <v>53.54</v>
      </c>
      <c r="M79" s="835">
        <v>321.24</v>
      </c>
      <c r="N79" s="832">
        <v>6</v>
      </c>
      <c r="O79" s="836">
        <v>1</v>
      </c>
      <c r="P79" s="835">
        <v>267.7</v>
      </c>
      <c r="Q79" s="837">
        <v>0.83333333333333326</v>
      </c>
      <c r="R79" s="832">
        <v>5</v>
      </c>
      <c r="S79" s="837">
        <v>0.83333333333333337</v>
      </c>
      <c r="T79" s="836">
        <v>0.5</v>
      </c>
      <c r="U79" s="838">
        <v>0.5</v>
      </c>
    </row>
    <row r="80" spans="1:21" ht="14.4" customHeight="1" x14ac:dyDescent="0.3">
      <c r="A80" s="831">
        <v>18</v>
      </c>
      <c r="B80" s="832" t="s">
        <v>1807</v>
      </c>
      <c r="C80" s="832" t="s">
        <v>1812</v>
      </c>
      <c r="D80" s="833" t="s">
        <v>3107</v>
      </c>
      <c r="E80" s="834" t="s">
        <v>1825</v>
      </c>
      <c r="F80" s="832" t="s">
        <v>1808</v>
      </c>
      <c r="G80" s="832" t="s">
        <v>1999</v>
      </c>
      <c r="H80" s="832" t="s">
        <v>556</v>
      </c>
      <c r="I80" s="832" t="s">
        <v>2002</v>
      </c>
      <c r="J80" s="832" t="s">
        <v>1071</v>
      </c>
      <c r="K80" s="832" t="s">
        <v>1936</v>
      </c>
      <c r="L80" s="835">
        <v>29.13</v>
      </c>
      <c r="M80" s="835">
        <v>203.91</v>
      </c>
      <c r="N80" s="832">
        <v>7</v>
      </c>
      <c r="O80" s="836">
        <v>1.5</v>
      </c>
      <c r="P80" s="835">
        <v>174.78</v>
      </c>
      <c r="Q80" s="837">
        <v>0.85714285714285721</v>
      </c>
      <c r="R80" s="832">
        <v>6</v>
      </c>
      <c r="S80" s="837">
        <v>0.8571428571428571</v>
      </c>
      <c r="T80" s="836">
        <v>1</v>
      </c>
      <c r="U80" s="838">
        <v>0.66666666666666663</v>
      </c>
    </row>
    <row r="81" spans="1:21" ht="14.4" customHeight="1" x14ac:dyDescent="0.3">
      <c r="A81" s="831">
        <v>18</v>
      </c>
      <c r="B81" s="832" t="s">
        <v>1807</v>
      </c>
      <c r="C81" s="832" t="s">
        <v>1812</v>
      </c>
      <c r="D81" s="833" t="s">
        <v>3107</v>
      </c>
      <c r="E81" s="834" t="s">
        <v>1825</v>
      </c>
      <c r="F81" s="832" t="s">
        <v>1808</v>
      </c>
      <c r="G81" s="832" t="s">
        <v>2003</v>
      </c>
      <c r="H81" s="832" t="s">
        <v>556</v>
      </c>
      <c r="I81" s="832" t="s">
        <v>2004</v>
      </c>
      <c r="J81" s="832" t="s">
        <v>862</v>
      </c>
      <c r="K81" s="832" t="s">
        <v>2005</v>
      </c>
      <c r="L81" s="835">
        <v>24.37</v>
      </c>
      <c r="M81" s="835">
        <v>1218.5</v>
      </c>
      <c r="N81" s="832">
        <v>50</v>
      </c>
      <c r="O81" s="836">
        <v>18.5</v>
      </c>
      <c r="P81" s="835">
        <v>536.14</v>
      </c>
      <c r="Q81" s="837">
        <v>0.44</v>
      </c>
      <c r="R81" s="832">
        <v>22</v>
      </c>
      <c r="S81" s="837">
        <v>0.44</v>
      </c>
      <c r="T81" s="836">
        <v>7.5</v>
      </c>
      <c r="U81" s="838">
        <v>0.40540540540540543</v>
      </c>
    </row>
    <row r="82" spans="1:21" ht="14.4" customHeight="1" x14ac:dyDescent="0.3">
      <c r="A82" s="831">
        <v>18</v>
      </c>
      <c r="B82" s="832" t="s">
        <v>1807</v>
      </c>
      <c r="C82" s="832" t="s">
        <v>1812</v>
      </c>
      <c r="D82" s="833" t="s">
        <v>3107</v>
      </c>
      <c r="E82" s="834" t="s">
        <v>1825</v>
      </c>
      <c r="F82" s="832" t="s">
        <v>1808</v>
      </c>
      <c r="G82" s="832" t="s">
        <v>2003</v>
      </c>
      <c r="H82" s="832" t="s">
        <v>556</v>
      </c>
      <c r="I82" s="832" t="s">
        <v>2006</v>
      </c>
      <c r="J82" s="832" t="s">
        <v>862</v>
      </c>
      <c r="K82" s="832" t="s">
        <v>1378</v>
      </c>
      <c r="L82" s="835">
        <v>38.590000000000003</v>
      </c>
      <c r="M82" s="835">
        <v>115.77000000000001</v>
      </c>
      <c r="N82" s="832">
        <v>3</v>
      </c>
      <c r="O82" s="836">
        <v>1.5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18</v>
      </c>
      <c r="B83" s="832" t="s">
        <v>1807</v>
      </c>
      <c r="C83" s="832" t="s">
        <v>1812</v>
      </c>
      <c r="D83" s="833" t="s">
        <v>3107</v>
      </c>
      <c r="E83" s="834" t="s">
        <v>1825</v>
      </c>
      <c r="F83" s="832" t="s">
        <v>1808</v>
      </c>
      <c r="G83" s="832" t="s">
        <v>2003</v>
      </c>
      <c r="H83" s="832" t="s">
        <v>556</v>
      </c>
      <c r="I83" s="832" t="s">
        <v>2007</v>
      </c>
      <c r="J83" s="832" t="s">
        <v>862</v>
      </c>
      <c r="K83" s="832" t="s">
        <v>2008</v>
      </c>
      <c r="L83" s="835">
        <v>16.079999999999998</v>
      </c>
      <c r="M83" s="835">
        <v>112.55999999999999</v>
      </c>
      <c r="N83" s="832">
        <v>7</v>
      </c>
      <c r="O83" s="836">
        <v>2</v>
      </c>
      <c r="P83" s="835">
        <v>48.239999999999995</v>
      </c>
      <c r="Q83" s="837">
        <v>0.42857142857142855</v>
      </c>
      <c r="R83" s="832">
        <v>3</v>
      </c>
      <c r="S83" s="837">
        <v>0.42857142857142855</v>
      </c>
      <c r="T83" s="836">
        <v>0.5</v>
      </c>
      <c r="U83" s="838">
        <v>0.25</v>
      </c>
    </row>
    <row r="84" spans="1:21" ht="14.4" customHeight="1" x14ac:dyDescent="0.3">
      <c r="A84" s="831">
        <v>18</v>
      </c>
      <c r="B84" s="832" t="s">
        <v>1807</v>
      </c>
      <c r="C84" s="832" t="s">
        <v>1812</v>
      </c>
      <c r="D84" s="833" t="s">
        <v>3107</v>
      </c>
      <c r="E84" s="834" t="s">
        <v>1825</v>
      </c>
      <c r="F84" s="832" t="s">
        <v>1808</v>
      </c>
      <c r="G84" s="832" t="s">
        <v>2009</v>
      </c>
      <c r="H84" s="832" t="s">
        <v>556</v>
      </c>
      <c r="I84" s="832" t="s">
        <v>2010</v>
      </c>
      <c r="J84" s="832" t="s">
        <v>2011</v>
      </c>
      <c r="K84" s="832" t="s">
        <v>2012</v>
      </c>
      <c r="L84" s="835">
        <v>153.31</v>
      </c>
      <c r="M84" s="835">
        <v>306.62</v>
      </c>
      <c r="N84" s="832">
        <v>2</v>
      </c>
      <c r="O84" s="836">
        <v>0.5</v>
      </c>
      <c r="P84" s="835">
        <v>306.62</v>
      </c>
      <c r="Q84" s="837">
        <v>1</v>
      </c>
      <c r="R84" s="832">
        <v>2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18</v>
      </c>
      <c r="B85" s="832" t="s">
        <v>1807</v>
      </c>
      <c r="C85" s="832" t="s">
        <v>1812</v>
      </c>
      <c r="D85" s="833" t="s">
        <v>3107</v>
      </c>
      <c r="E85" s="834" t="s">
        <v>1825</v>
      </c>
      <c r="F85" s="832" t="s">
        <v>1808</v>
      </c>
      <c r="G85" s="832" t="s">
        <v>2009</v>
      </c>
      <c r="H85" s="832" t="s">
        <v>556</v>
      </c>
      <c r="I85" s="832" t="s">
        <v>2013</v>
      </c>
      <c r="J85" s="832" t="s">
        <v>2011</v>
      </c>
      <c r="K85" s="832" t="s">
        <v>2014</v>
      </c>
      <c r="L85" s="835">
        <v>613.24</v>
      </c>
      <c r="M85" s="835">
        <v>3066.2</v>
      </c>
      <c r="N85" s="832">
        <v>5</v>
      </c>
      <c r="O85" s="836">
        <v>1.5</v>
      </c>
      <c r="P85" s="835">
        <v>1226.48</v>
      </c>
      <c r="Q85" s="837">
        <v>0.4</v>
      </c>
      <c r="R85" s="832">
        <v>2</v>
      </c>
      <c r="S85" s="837">
        <v>0.4</v>
      </c>
      <c r="T85" s="836">
        <v>1</v>
      </c>
      <c r="U85" s="838">
        <v>0.66666666666666663</v>
      </c>
    </row>
    <row r="86" spans="1:21" ht="14.4" customHeight="1" x14ac:dyDescent="0.3">
      <c r="A86" s="831">
        <v>18</v>
      </c>
      <c r="B86" s="832" t="s">
        <v>1807</v>
      </c>
      <c r="C86" s="832" t="s">
        <v>1812</v>
      </c>
      <c r="D86" s="833" t="s">
        <v>3107</v>
      </c>
      <c r="E86" s="834" t="s">
        <v>1825</v>
      </c>
      <c r="F86" s="832" t="s">
        <v>1808</v>
      </c>
      <c r="G86" s="832" t="s">
        <v>2009</v>
      </c>
      <c r="H86" s="832" t="s">
        <v>556</v>
      </c>
      <c r="I86" s="832" t="s">
        <v>2015</v>
      </c>
      <c r="J86" s="832" t="s">
        <v>2016</v>
      </c>
      <c r="K86" s="832" t="s">
        <v>675</v>
      </c>
      <c r="L86" s="835">
        <v>367.94</v>
      </c>
      <c r="M86" s="835">
        <v>735.88</v>
      </c>
      <c r="N86" s="832">
        <v>2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18</v>
      </c>
      <c r="B87" s="832" t="s">
        <v>1807</v>
      </c>
      <c r="C87" s="832" t="s">
        <v>1812</v>
      </c>
      <c r="D87" s="833" t="s">
        <v>3107</v>
      </c>
      <c r="E87" s="834" t="s">
        <v>1825</v>
      </c>
      <c r="F87" s="832" t="s">
        <v>1808</v>
      </c>
      <c r="G87" s="832" t="s">
        <v>2009</v>
      </c>
      <c r="H87" s="832" t="s">
        <v>556</v>
      </c>
      <c r="I87" s="832" t="s">
        <v>2017</v>
      </c>
      <c r="J87" s="832" t="s">
        <v>2011</v>
      </c>
      <c r="K87" s="832" t="s">
        <v>2012</v>
      </c>
      <c r="L87" s="835">
        <v>153.31</v>
      </c>
      <c r="M87" s="835">
        <v>306.62</v>
      </c>
      <c r="N87" s="832">
        <v>2</v>
      </c>
      <c r="O87" s="836">
        <v>0.5</v>
      </c>
      <c r="P87" s="835">
        <v>306.62</v>
      </c>
      <c r="Q87" s="837">
        <v>1</v>
      </c>
      <c r="R87" s="832">
        <v>2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18</v>
      </c>
      <c r="B88" s="832" t="s">
        <v>1807</v>
      </c>
      <c r="C88" s="832" t="s">
        <v>1812</v>
      </c>
      <c r="D88" s="833" t="s">
        <v>3107</v>
      </c>
      <c r="E88" s="834" t="s">
        <v>1825</v>
      </c>
      <c r="F88" s="832" t="s">
        <v>1808</v>
      </c>
      <c r="G88" s="832" t="s">
        <v>2018</v>
      </c>
      <c r="H88" s="832" t="s">
        <v>556</v>
      </c>
      <c r="I88" s="832" t="s">
        <v>2019</v>
      </c>
      <c r="J88" s="832" t="s">
        <v>2020</v>
      </c>
      <c r="K88" s="832" t="s">
        <v>2021</v>
      </c>
      <c r="L88" s="835">
        <v>36.909999999999997</v>
      </c>
      <c r="M88" s="835">
        <v>110.72999999999999</v>
      </c>
      <c r="N88" s="832">
        <v>3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18</v>
      </c>
      <c r="B89" s="832" t="s">
        <v>1807</v>
      </c>
      <c r="C89" s="832" t="s">
        <v>1812</v>
      </c>
      <c r="D89" s="833" t="s">
        <v>3107</v>
      </c>
      <c r="E89" s="834" t="s">
        <v>1825</v>
      </c>
      <c r="F89" s="832" t="s">
        <v>1808</v>
      </c>
      <c r="G89" s="832" t="s">
        <v>2018</v>
      </c>
      <c r="H89" s="832" t="s">
        <v>556</v>
      </c>
      <c r="I89" s="832" t="s">
        <v>2022</v>
      </c>
      <c r="J89" s="832" t="s">
        <v>2023</v>
      </c>
      <c r="K89" s="832" t="s">
        <v>2024</v>
      </c>
      <c r="L89" s="835">
        <v>295.22000000000003</v>
      </c>
      <c r="M89" s="835">
        <v>1180.8800000000001</v>
      </c>
      <c r="N89" s="832">
        <v>4</v>
      </c>
      <c r="O89" s="836">
        <v>2</v>
      </c>
      <c r="P89" s="835">
        <v>590.44000000000005</v>
      </c>
      <c r="Q89" s="837">
        <v>0.5</v>
      </c>
      <c r="R89" s="832">
        <v>2</v>
      </c>
      <c r="S89" s="837">
        <v>0.5</v>
      </c>
      <c r="T89" s="836">
        <v>1</v>
      </c>
      <c r="U89" s="838">
        <v>0.5</v>
      </c>
    </row>
    <row r="90" spans="1:21" ht="14.4" customHeight="1" x14ac:dyDescent="0.3">
      <c r="A90" s="831">
        <v>18</v>
      </c>
      <c r="B90" s="832" t="s">
        <v>1807</v>
      </c>
      <c r="C90" s="832" t="s">
        <v>1812</v>
      </c>
      <c r="D90" s="833" t="s">
        <v>3107</v>
      </c>
      <c r="E90" s="834" t="s">
        <v>1825</v>
      </c>
      <c r="F90" s="832" t="s">
        <v>1808</v>
      </c>
      <c r="G90" s="832" t="s">
        <v>2018</v>
      </c>
      <c r="H90" s="832" t="s">
        <v>556</v>
      </c>
      <c r="I90" s="832" t="s">
        <v>2025</v>
      </c>
      <c r="J90" s="832" t="s">
        <v>2026</v>
      </c>
      <c r="K90" s="832" t="s">
        <v>2024</v>
      </c>
      <c r="L90" s="835">
        <v>295.22000000000003</v>
      </c>
      <c r="M90" s="835">
        <v>295.22000000000003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18</v>
      </c>
      <c r="B91" s="832" t="s">
        <v>1807</v>
      </c>
      <c r="C91" s="832" t="s">
        <v>1812</v>
      </c>
      <c r="D91" s="833" t="s">
        <v>3107</v>
      </c>
      <c r="E91" s="834" t="s">
        <v>1825</v>
      </c>
      <c r="F91" s="832" t="s">
        <v>1808</v>
      </c>
      <c r="G91" s="832" t="s">
        <v>2018</v>
      </c>
      <c r="H91" s="832" t="s">
        <v>556</v>
      </c>
      <c r="I91" s="832" t="s">
        <v>2027</v>
      </c>
      <c r="J91" s="832" t="s">
        <v>2028</v>
      </c>
      <c r="K91" s="832" t="s">
        <v>2029</v>
      </c>
      <c r="L91" s="835">
        <v>393.63</v>
      </c>
      <c r="M91" s="835">
        <v>787.26</v>
      </c>
      <c r="N91" s="832">
        <v>2</v>
      </c>
      <c r="O91" s="836">
        <v>0.5</v>
      </c>
      <c r="P91" s="835">
        <v>787.26</v>
      </c>
      <c r="Q91" s="837">
        <v>1</v>
      </c>
      <c r="R91" s="832">
        <v>2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18</v>
      </c>
      <c r="B92" s="832" t="s">
        <v>1807</v>
      </c>
      <c r="C92" s="832" t="s">
        <v>1812</v>
      </c>
      <c r="D92" s="833" t="s">
        <v>3107</v>
      </c>
      <c r="E92" s="834" t="s">
        <v>1825</v>
      </c>
      <c r="F92" s="832" t="s">
        <v>1808</v>
      </c>
      <c r="G92" s="832" t="s">
        <v>2018</v>
      </c>
      <c r="H92" s="832" t="s">
        <v>601</v>
      </c>
      <c r="I92" s="832" t="s">
        <v>1524</v>
      </c>
      <c r="J92" s="832" t="s">
        <v>1525</v>
      </c>
      <c r="K92" s="832" t="s">
        <v>1526</v>
      </c>
      <c r="L92" s="835">
        <v>88.92</v>
      </c>
      <c r="M92" s="835">
        <v>2934.36</v>
      </c>
      <c r="N92" s="832">
        <v>33</v>
      </c>
      <c r="O92" s="836">
        <v>5.5</v>
      </c>
      <c r="P92" s="835">
        <v>2045.16</v>
      </c>
      <c r="Q92" s="837">
        <v>0.69696969696969702</v>
      </c>
      <c r="R92" s="832">
        <v>23</v>
      </c>
      <c r="S92" s="837">
        <v>0.69696969696969702</v>
      </c>
      <c r="T92" s="836">
        <v>3.5</v>
      </c>
      <c r="U92" s="838">
        <v>0.63636363636363635</v>
      </c>
    </row>
    <row r="93" spans="1:21" ht="14.4" customHeight="1" x14ac:dyDescent="0.3">
      <c r="A93" s="831">
        <v>18</v>
      </c>
      <c r="B93" s="832" t="s">
        <v>1807</v>
      </c>
      <c r="C93" s="832" t="s">
        <v>1812</v>
      </c>
      <c r="D93" s="833" t="s">
        <v>3107</v>
      </c>
      <c r="E93" s="834" t="s">
        <v>1825</v>
      </c>
      <c r="F93" s="832" t="s">
        <v>1808</v>
      </c>
      <c r="G93" s="832" t="s">
        <v>2018</v>
      </c>
      <c r="H93" s="832" t="s">
        <v>601</v>
      </c>
      <c r="I93" s="832" t="s">
        <v>1527</v>
      </c>
      <c r="J93" s="832" t="s">
        <v>1525</v>
      </c>
      <c r="K93" s="832" t="s">
        <v>1528</v>
      </c>
      <c r="L93" s="835">
        <v>467.28</v>
      </c>
      <c r="M93" s="835">
        <v>3738.24</v>
      </c>
      <c r="N93" s="832">
        <v>8</v>
      </c>
      <c r="O93" s="836">
        <v>4.5</v>
      </c>
      <c r="P93" s="835">
        <v>467.28</v>
      </c>
      <c r="Q93" s="837">
        <v>0.125</v>
      </c>
      <c r="R93" s="832">
        <v>1</v>
      </c>
      <c r="S93" s="837">
        <v>0.125</v>
      </c>
      <c r="T93" s="836">
        <v>0.5</v>
      </c>
      <c r="U93" s="838">
        <v>0.1111111111111111</v>
      </c>
    </row>
    <row r="94" spans="1:21" ht="14.4" customHeight="1" x14ac:dyDescent="0.3">
      <c r="A94" s="831">
        <v>18</v>
      </c>
      <c r="B94" s="832" t="s">
        <v>1807</v>
      </c>
      <c r="C94" s="832" t="s">
        <v>1812</v>
      </c>
      <c r="D94" s="833" t="s">
        <v>3107</v>
      </c>
      <c r="E94" s="834" t="s">
        <v>1825</v>
      </c>
      <c r="F94" s="832" t="s">
        <v>1808</v>
      </c>
      <c r="G94" s="832" t="s">
        <v>2018</v>
      </c>
      <c r="H94" s="832" t="s">
        <v>556</v>
      </c>
      <c r="I94" s="832" t="s">
        <v>2030</v>
      </c>
      <c r="J94" s="832" t="s">
        <v>2026</v>
      </c>
      <c r="K94" s="832" t="s">
        <v>2031</v>
      </c>
      <c r="L94" s="835">
        <v>1702.95</v>
      </c>
      <c r="M94" s="835">
        <v>3405.9</v>
      </c>
      <c r="N94" s="832">
        <v>2</v>
      </c>
      <c r="O94" s="836">
        <v>1</v>
      </c>
      <c r="P94" s="835">
        <v>3405.9</v>
      </c>
      <c r="Q94" s="837">
        <v>1</v>
      </c>
      <c r="R94" s="832">
        <v>2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18</v>
      </c>
      <c r="B95" s="832" t="s">
        <v>1807</v>
      </c>
      <c r="C95" s="832" t="s">
        <v>1812</v>
      </c>
      <c r="D95" s="833" t="s">
        <v>3107</v>
      </c>
      <c r="E95" s="834" t="s">
        <v>1825</v>
      </c>
      <c r="F95" s="832" t="s">
        <v>1808</v>
      </c>
      <c r="G95" s="832" t="s">
        <v>2018</v>
      </c>
      <c r="H95" s="832" t="s">
        <v>556</v>
      </c>
      <c r="I95" s="832" t="s">
        <v>2032</v>
      </c>
      <c r="J95" s="832" t="s">
        <v>2023</v>
      </c>
      <c r="K95" s="832" t="s">
        <v>2033</v>
      </c>
      <c r="L95" s="835">
        <v>73.81</v>
      </c>
      <c r="M95" s="835">
        <v>73.81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18</v>
      </c>
      <c r="B96" s="832" t="s">
        <v>1807</v>
      </c>
      <c r="C96" s="832" t="s">
        <v>1812</v>
      </c>
      <c r="D96" s="833" t="s">
        <v>3107</v>
      </c>
      <c r="E96" s="834" t="s">
        <v>1825</v>
      </c>
      <c r="F96" s="832" t="s">
        <v>1808</v>
      </c>
      <c r="G96" s="832" t="s">
        <v>2034</v>
      </c>
      <c r="H96" s="832" t="s">
        <v>556</v>
      </c>
      <c r="I96" s="832" t="s">
        <v>2035</v>
      </c>
      <c r="J96" s="832" t="s">
        <v>2036</v>
      </c>
      <c r="K96" s="832" t="s">
        <v>2037</v>
      </c>
      <c r="L96" s="835">
        <v>619.6</v>
      </c>
      <c r="M96" s="835">
        <v>619.6</v>
      </c>
      <c r="N96" s="832">
        <v>1</v>
      </c>
      <c r="O96" s="836">
        <v>1</v>
      </c>
      <c r="P96" s="835">
        <v>619.6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18</v>
      </c>
      <c r="B97" s="832" t="s">
        <v>1807</v>
      </c>
      <c r="C97" s="832" t="s">
        <v>1812</v>
      </c>
      <c r="D97" s="833" t="s">
        <v>3107</v>
      </c>
      <c r="E97" s="834" t="s">
        <v>1825</v>
      </c>
      <c r="F97" s="832" t="s">
        <v>1808</v>
      </c>
      <c r="G97" s="832" t="s">
        <v>2038</v>
      </c>
      <c r="H97" s="832" t="s">
        <v>556</v>
      </c>
      <c r="I97" s="832" t="s">
        <v>2039</v>
      </c>
      <c r="J97" s="832" t="s">
        <v>2040</v>
      </c>
      <c r="K97" s="832" t="s">
        <v>2041</v>
      </c>
      <c r="L97" s="835">
        <v>88.76</v>
      </c>
      <c r="M97" s="835">
        <v>177.52</v>
      </c>
      <c r="N97" s="832">
        <v>2</v>
      </c>
      <c r="O97" s="836">
        <v>0.5</v>
      </c>
      <c r="P97" s="835">
        <v>177.52</v>
      </c>
      <c r="Q97" s="837">
        <v>1</v>
      </c>
      <c r="R97" s="832">
        <v>2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18</v>
      </c>
      <c r="B98" s="832" t="s">
        <v>1807</v>
      </c>
      <c r="C98" s="832" t="s">
        <v>1812</v>
      </c>
      <c r="D98" s="833" t="s">
        <v>3107</v>
      </c>
      <c r="E98" s="834" t="s">
        <v>1825</v>
      </c>
      <c r="F98" s="832" t="s">
        <v>1808</v>
      </c>
      <c r="G98" s="832" t="s">
        <v>2042</v>
      </c>
      <c r="H98" s="832" t="s">
        <v>601</v>
      </c>
      <c r="I98" s="832" t="s">
        <v>1486</v>
      </c>
      <c r="J98" s="832" t="s">
        <v>1487</v>
      </c>
      <c r="K98" s="832" t="s">
        <v>1488</v>
      </c>
      <c r="L98" s="835">
        <v>366.31</v>
      </c>
      <c r="M98" s="835">
        <v>8791.44</v>
      </c>
      <c r="N98" s="832">
        <v>24</v>
      </c>
      <c r="O98" s="836">
        <v>5.5</v>
      </c>
      <c r="P98" s="835">
        <v>6593.5800000000008</v>
      </c>
      <c r="Q98" s="837">
        <v>0.75</v>
      </c>
      <c r="R98" s="832">
        <v>18</v>
      </c>
      <c r="S98" s="837">
        <v>0.75</v>
      </c>
      <c r="T98" s="836">
        <v>4</v>
      </c>
      <c r="U98" s="838">
        <v>0.72727272727272729</v>
      </c>
    </row>
    <row r="99" spans="1:21" ht="14.4" customHeight="1" x14ac:dyDescent="0.3">
      <c r="A99" s="831">
        <v>18</v>
      </c>
      <c r="B99" s="832" t="s">
        <v>1807</v>
      </c>
      <c r="C99" s="832" t="s">
        <v>1812</v>
      </c>
      <c r="D99" s="833" t="s">
        <v>3107</v>
      </c>
      <c r="E99" s="834" t="s">
        <v>1825</v>
      </c>
      <c r="F99" s="832" t="s">
        <v>1808</v>
      </c>
      <c r="G99" s="832" t="s">
        <v>2043</v>
      </c>
      <c r="H99" s="832" t="s">
        <v>601</v>
      </c>
      <c r="I99" s="832" t="s">
        <v>1495</v>
      </c>
      <c r="J99" s="832" t="s">
        <v>1496</v>
      </c>
      <c r="K99" s="832" t="s">
        <v>1497</v>
      </c>
      <c r="L99" s="835">
        <v>221.44</v>
      </c>
      <c r="M99" s="835">
        <v>221.44</v>
      </c>
      <c r="N99" s="832">
        <v>1</v>
      </c>
      <c r="O99" s="836">
        <v>1</v>
      </c>
      <c r="P99" s="835">
        <v>221.44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18</v>
      </c>
      <c r="B100" s="832" t="s">
        <v>1807</v>
      </c>
      <c r="C100" s="832" t="s">
        <v>1812</v>
      </c>
      <c r="D100" s="833" t="s">
        <v>3107</v>
      </c>
      <c r="E100" s="834" t="s">
        <v>1825</v>
      </c>
      <c r="F100" s="832" t="s">
        <v>1808</v>
      </c>
      <c r="G100" s="832" t="s">
        <v>2043</v>
      </c>
      <c r="H100" s="832" t="s">
        <v>601</v>
      </c>
      <c r="I100" s="832" t="s">
        <v>1640</v>
      </c>
      <c r="J100" s="832" t="s">
        <v>1496</v>
      </c>
      <c r="K100" s="832" t="s">
        <v>1641</v>
      </c>
      <c r="L100" s="835">
        <v>516.71</v>
      </c>
      <c r="M100" s="835">
        <v>4133.68</v>
      </c>
      <c r="N100" s="832">
        <v>8</v>
      </c>
      <c r="O100" s="836">
        <v>3</v>
      </c>
      <c r="P100" s="835">
        <v>2066.84</v>
      </c>
      <c r="Q100" s="837">
        <v>0.5</v>
      </c>
      <c r="R100" s="832">
        <v>4</v>
      </c>
      <c r="S100" s="837">
        <v>0.5</v>
      </c>
      <c r="T100" s="836">
        <v>2</v>
      </c>
      <c r="U100" s="838">
        <v>0.66666666666666663</v>
      </c>
    </row>
    <row r="101" spans="1:21" ht="14.4" customHeight="1" x14ac:dyDescent="0.3">
      <c r="A101" s="831">
        <v>18</v>
      </c>
      <c r="B101" s="832" t="s">
        <v>1807</v>
      </c>
      <c r="C101" s="832" t="s">
        <v>1812</v>
      </c>
      <c r="D101" s="833" t="s">
        <v>3107</v>
      </c>
      <c r="E101" s="834" t="s">
        <v>1825</v>
      </c>
      <c r="F101" s="832" t="s">
        <v>1808</v>
      </c>
      <c r="G101" s="832" t="s">
        <v>2043</v>
      </c>
      <c r="H101" s="832" t="s">
        <v>601</v>
      </c>
      <c r="I101" s="832" t="s">
        <v>1500</v>
      </c>
      <c r="J101" s="832" t="s">
        <v>1496</v>
      </c>
      <c r="K101" s="832" t="s">
        <v>1501</v>
      </c>
      <c r="L101" s="835">
        <v>110.73</v>
      </c>
      <c r="M101" s="835">
        <v>1328.76</v>
      </c>
      <c r="N101" s="832">
        <v>12</v>
      </c>
      <c r="O101" s="836">
        <v>2</v>
      </c>
      <c r="P101" s="835">
        <v>664.38</v>
      </c>
      <c r="Q101" s="837">
        <v>0.5</v>
      </c>
      <c r="R101" s="832">
        <v>6</v>
      </c>
      <c r="S101" s="837">
        <v>0.5</v>
      </c>
      <c r="T101" s="836">
        <v>1</v>
      </c>
      <c r="U101" s="838">
        <v>0.5</v>
      </c>
    </row>
    <row r="102" spans="1:21" ht="14.4" customHeight="1" x14ac:dyDescent="0.3">
      <c r="A102" s="831">
        <v>18</v>
      </c>
      <c r="B102" s="832" t="s">
        <v>1807</v>
      </c>
      <c r="C102" s="832" t="s">
        <v>1812</v>
      </c>
      <c r="D102" s="833" t="s">
        <v>3107</v>
      </c>
      <c r="E102" s="834" t="s">
        <v>1825</v>
      </c>
      <c r="F102" s="832" t="s">
        <v>1808</v>
      </c>
      <c r="G102" s="832" t="s">
        <v>2043</v>
      </c>
      <c r="H102" s="832" t="s">
        <v>556</v>
      </c>
      <c r="I102" s="832" t="s">
        <v>2044</v>
      </c>
      <c r="J102" s="832" t="s">
        <v>2045</v>
      </c>
      <c r="K102" s="832" t="s">
        <v>1533</v>
      </c>
      <c r="L102" s="835">
        <v>79.09</v>
      </c>
      <c r="M102" s="835">
        <v>79.09</v>
      </c>
      <c r="N102" s="832">
        <v>1</v>
      </c>
      <c r="O102" s="836">
        <v>0.5</v>
      </c>
      <c r="P102" s="835"/>
      <c r="Q102" s="837">
        <v>0</v>
      </c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18</v>
      </c>
      <c r="B103" s="832" t="s">
        <v>1807</v>
      </c>
      <c r="C103" s="832" t="s">
        <v>1812</v>
      </c>
      <c r="D103" s="833" t="s">
        <v>3107</v>
      </c>
      <c r="E103" s="834" t="s">
        <v>1825</v>
      </c>
      <c r="F103" s="832" t="s">
        <v>1808</v>
      </c>
      <c r="G103" s="832" t="s">
        <v>2043</v>
      </c>
      <c r="H103" s="832" t="s">
        <v>556</v>
      </c>
      <c r="I103" s="832" t="s">
        <v>2046</v>
      </c>
      <c r="J103" s="832" t="s">
        <v>2045</v>
      </c>
      <c r="K103" s="832" t="s">
        <v>2047</v>
      </c>
      <c r="L103" s="835">
        <v>39.549999999999997</v>
      </c>
      <c r="M103" s="835">
        <v>39.549999999999997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18</v>
      </c>
      <c r="B104" s="832" t="s">
        <v>1807</v>
      </c>
      <c r="C104" s="832" t="s">
        <v>1812</v>
      </c>
      <c r="D104" s="833" t="s">
        <v>3107</v>
      </c>
      <c r="E104" s="834" t="s">
        <v>1825</v>
      </c>
      <c r="F104" s="832" t="s">
        <v>1808</v>
      </c>
      <c r="G104" s="832" t="s">
        <v>2048</v>
      </c>
      <c r="H104" s="832" t="s">
        <v>556</v>
      </c>
      <c r="I104" s="832" t="s">
        <v>2049</v>
      </c>
      <c r="J104" s="832" t="s">
        <v>900</v>
      </c>
      <c r="K104" s="832" t="s">
        <v>1862</v>
      </c>
      <c r="L104" s="835">
        <v>57.6</v>
      </c>
      <c r="M104" s="835">
        <v>230.4</v>
      </c>
      <c r="N104" s="832">
        <v>4</v>
      </c>
      <c r="O104" s="836">
        <v>1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18</v>
      </c>
      <c r="B105" s="832" t="s">
        <v>1807</v>
      </c>
      <c r="C105" s="832" t="s">
        <v>1812</v>
      </c>
      <c r="D105" s="833" t="s">
        <v>3107</v>
      </c>
      <c r="E105" s="834" t="s">
        <v>1825</v>
      </c>
      <c r="F105" s="832" t="s">
        <v>1808</v>
      </c>
      <c r="G105" s="832" t="s">
        <v>2050</v>
      </c>
      <c r="H105" s="832" t="s">
        <v>556</v>
      </c>
      <c r="I105" s="832" t="s">
        <v>2051</v>
      </c>
      <c r="J105" s="832" t="s">
        <v>1013</v>
      </c>
      <c r="K105" s="832" t="s">
        <v>2052</v>
      </c>
      <c r="L105" s="835">
        <v>202.03</v>
      </c>
      <c r="M105" s="835">
        <v>3838.5699999999997</v>
      </c>
      <c r="N105" s="832">
        <v>19</v>
      </c>
      <c r="O105" s="836">
        <v>3.5</v>
      </c>
      <c r="P105" s="835">
        <v>2222.33</v>
      </c>
      <c r="Q105" s="837">
        <v>0.57894736842105265</v>
      </c>
      <c r="R105" s="832">
        <v>11</v>
      </c>
      <c r="S105" s="837">
        <v>0.57894736842105265</v>
      </c>
      <c r="T105" s="836">
        <v>1.5</v>
      </c>
      <c r="U105" s="838">
        <v>0.42857142857142855</v>
      </c>
    </row>
    <row r="106" spans="1:21" ht="14.4" customHeight="1" x14ac:dyDescent="0.3">
      <c r="A106" s="831">
        <v>18</v>
      </c>
      <c r="B106" s="832" t="s">
        <v>1807</v>
      </c>
      <c r="C106" s="832" t="s">
        <v>1812</v>
      </c>
      <c r="D106" s="833" t="s">
        <v>3107</v>
      </c>
      <c r="E106" s="834" t="s">
        <v>1825</v>
      </c>
      <c r="F106" s="832" t="s">
        <v>1808</v>
      </c>
      <c r="G106" s="832" t="s">
        <v>2053</v>
      </c>
      <c r="H106" s="832" t="s">
        <v>556</v>
      </c>
      <c r="I106" s="832" t="s">
        <v>2054</v>
      </c>
      <c r="J106" s="832" t="s">
        <v>2055</v>
      </c>
      <c r="K106" s="832" t="s">
        <v>2056</v>
      </c>
      <c r="L106" s="835">
        <v>122.73</v>
      </c>
      <c r="M106" s="835">
        <v>122.73</v>
      </c>
      <c r="N106" s="832">
        <v>1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18</v>
      </c>
      <c r="B107" s="832" t="s">
        <v>1807</v>
      </c>
      <c r="C107" s="832" t="s">
        <v>1812</v>
      </c>
      <c r="D107" s="833" t="s">
        <v>3107</v>
      </c>
      <c r="E107" s="834" t="s">
        <v>1825</v>
      </c>
      <c r="F107" s="832" t="s">
        <v>1808</v>
      </c>
      <c r="G107" s="832" t="s">
        <v>2053</v>
      </c>
      <c r="H107" s="832" t="s">
        <v>556</v>
      </c>
      <c r="I107" s="832" t="s">
        <v>2057</v>
      </c>
      <c r="J107" s="832" t="s">
        <v>2055</v>
      </c>
      <c r="K107" s="832" t="s">
        <v>2056</v>
      </c>
      <c r="L107" s="835">
        <v>122.73</v>
      </c>
      <c r="M107" s="835">
        <v>368.19</v>
      </c>
      <c r="N107" s="832">
        <v>3</v>
      </c>
      <c r="O107" s="836">
        <v>1.5</v>
      </c>
      <c r="P107" s="835">
        <v>122.73</v>
      </c>
      <c r="Q107" s="837">
        <v>0.33333333333333337</v>
      </c>
      <c r="R107" s="832">
        <v>1</v>
      </c>
      <c r="S107" s="837">
        <v>0.33333333333333331</v>
      </c>
      <c r="T107" s="836">
        <v>1</v>
      </c>
      <c r="U107" s="838">
        <v>0.66666666666666663</v>
      </c>
    </row>
    <row r="108" spans="1:21" ht="14.4" customHeight="1" x14ac:dyDescent="0.3">
      <c r="A108" s="831">
        <v>18</v>
      </c>
      <c r="B108" s="832" t="s">
        <v>1807</v>
      </c>
      <c r="C108" s="832" t="s">
        <v>1812</v>
      </c>
      <c r="D108" s="833" t="s">
        <v>3107</v>
      </c>
      <c r="E108" s="834" t="s">
        <v>1825</v>
      </c>
      <c r="F108" s="832" t="s">
        <v>1808</v>
      </c>
      <c r="G108" s="832" t="s">
        <v>2058</v>
      </c>
      <c r="H108" s="832" t="s">
        <v>556</v>
      </c>
      <c r="I108" s="832" t="s">
        <v>2059</v>
      </c>
      <c r="J108" s="832" t="s">
        <v>2060</v>
      </c>
      <c r="K108" s="832" t="s">
        <v>2061</v>
      </c>
      <c r="L108" s="835">
        <v>1228</v>
      </c>
      <c r="M108" s="835">
        <v>3684</v>
      </c>
      <c r="N108" s="832">
        <v>3</v>
      </c>
      <c r="O108" s="836">
        <v>1</v>
      </c>
      <c r="P108" s="835">
        <v>1228</v>
      </c>
      <c r="Q108" s="837">
        <v>0.33333333333333331</v>
      </c>
      <c r="R108" s="832">
        <v>1</v>
      </c>
      <c r="S108" s="837">
        <v>0.33333333333333331</v>
      </c>
      <c r="T108" s="836">
        <v>0.5</v>
      </c>
      <c r="U108" s="838">
        <v>0.5</v>
      </c>
    </row>
    <row r="109" spans="1:21" ht="14.4" customHeight="1" x14ac:dyDescent="0.3">
      <c r="A109" s="831">
        <v>18</v>
      </c>
      <c r="B109" s="832" t="s">
        <v>1807</v>
      </c>
      <c r="C109" s="832" t="s">
        <v>1812</v>
      </c>
      <c r="D109" s="833" t="s">
        <v>3107</v>
      </c>
      <c r="E109" s="834" t="s">
        <v>1825</v>
      </c>
      <c r="F109" s="832" t="s">
        <v>1808</v>
      </c>
      <c r="G109" s="832" t="s">
        <v>2058</v>
      </c>
      <c r="H109" s="832" t="s">
        <v>556</v>
      </c>
      <c r="I109" s="832" t="s">
        <v>2062</v>
      </c>
      <c r="J109" s="832" t="s">
        <v>2060</v>
      </c>
      <c r="K109" s="832" t="s">
        <v>2063</v>
      </c>
      <c r="L109" s="835">
        <v>4298.01</v>
      </c>
      <c r="M109" s="835">
        <v>25788.06</v>
      </c>
      <c r="N109" s="832">
        <v>6</v>
      </c>
      <c r="O109" s="836">
        <v>3.5</v>
      </c>
      <c r="P109" s="835">
        <v>12894.03</v>
      </c>
      <c r="Q109" s="837">
        <v>0.5</v>
      </c>
      <c r="R109" s="832">
        <v>3</v>
      </c>
      <c r="S109" s="837">
        <v>0.5</v>
      </c>
      <c r="T109" s="836">
        <v>1.5</v>
      </c>
      <c r="U109" s="838">
        <v>0.42857142857142855</v>
      </c>
    </row>
    <row r="110" spans="1:21" ht="14.4" customHeight="1" x14ac:dyDescent="0.3">
      <c r="A110" s="831">
        <v>18</v>
      </c>
      <c r="B110" s="832" t="s">
        <v>1807</v>
      </c>
      <c r="C110" s="832" t="s">
        <v>1812</v>
      </c>
      <c r="D110" s="833" t="s">
        <v>3107</v>
      </c>
      <c r="E110" s="834" t="s">
        <v>1825</v>
      </c>
      <c r="F110" s="832" t="s">
        <v>1808</v>
      </c>
      <c r="G110" s="832" t="s">
        <v>2058</v>
      </c>
      <c r="H110" s="832" t="s">
        <v>556</v>
      </c>
      <c r="I110" s="832" t="s">
        <v>2064</v>
      </c>
      <c r="J110" s="832" t="s">
        <v>2060</v>
      </c>
      <c r="K110" s="832" t="s">
        <v>2065</v>
      </c>
      <c r="L110" s="835">
        <v>767.5</v>
      </c>
      <c r="M110" s="835">
        <v>767.5</v>
      </c>
      <c r="N110" s="832">
        <v>1</v>
      </c>
      <c r="O110" s="836">
        <v>0.5</v>
      </c>
      <c r="P110" s="835">
        <v>767.5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" customHeight="1" x14ac:dyDescent="0.3">
      <c r="A111" s="831">
        <v>18</v>
      </c>
      <c r="B111" s="832" t="s">
        <v>1807</v>
      </c>
      <c r="C111" s="832" t="s">
        <v>1812</v>
      </c>
      <c r="D111" s="833" t="s">
        <v>3107</v>
      </c>
      <c r="E111" s="834" t="s">
        <v>1825</v>
      </c>
      <c r="F111" s="832" t="s">
        <v>1808</v>
      </c>
      <c r="G111" s="832" t="s">
        <v>2066</v>
      </c>
      <c r="H111" s="832" t="s">
        <v>601</v>
      </c>
      <c r="I111" s="832" t="s">
        <v>2067</v>
      </c>
      <c r="J111" s="832" t="s">
        <v>2068</v>
      </c>
      <c r="K111" s="832" t="s">
        <v>2069</v>
      </c>
      <c r="L111" s="835">
        <v>0</v>
      </c>
      <c r="M111" s="835">
        <v>0</v>
      </c>
      <c r="N111" s="832">
        <v>2</v>
      </c>
      <c r="O111" s="836">
        <v>1.5</v>
      </c>
      <c r="P111" s="835">
        <v>0</v>
      </c>
      <c r="Q111" s="837"/>
      <c r="R111" s="832">
        <v>1</v>
      </c>
      <c r="S111" s="837">
        <v>0.5</v>
      </c>
      <c r="T111" s="836">
        <v>0.5</v>
      </c>
      <c r="U111" s="838">
        <v>0.33333333333333331</v>
      </c>
    </row>
    <row r="112" spans="1:21" ht="14.4" customHeight="1" x14ac:dyDescent="0.3">
      <c r="A112" s="831">
        <v>18</v>
      </c>
      <c r="B112" s="832" t="s">
        <v>1807</v>
      </c>
      <c r="C112" s="832" t="s">
        <v>1812</v>
      </c>
      <c r="D112" s="833" t="s">
        <v>3107</v>
      </c>
      <c r="E112" s="834" t="s">
        <v>1825</v>
      </c>
      <c r="F112" s="832" t="s">
        <v>1808</v>
      </c>
      <c r="G112" s="832" t="s">
        <v>2070</v>
      </c>
      <c r="H112" s="832" t="s">
        <v>556</v>
      </c>
      <c r="I112" s="832" t="s">
        <v>2071</v>
      </c>
      <c r="J112" s="832" t="s">
        <v>2072</v>
      </c>
      <c r="K112" s="832" t="s">
        <v>1994</v>
      </c>
      <c r="L112" s="835">
        <v>80.53</v>
      </c>
      <c r="M112" s="835">
        <v>483.18</v>
      </c>
      <c r="N112" s="832">
        <v>6</v>
      </c>
      <c r="O112" s="836">
        <v>2</v>
      </c>
      <c r="P112" s="835">
        <v>241.59</v>
      </c>
      <c r="Q112" s="837">
        <v>0.5</v>
      </c>
      <c r="R112" s="832">
        <v>3</v>
      </c>
      <c r="S112" s="837">
        <v>0.5</v>
      </c>
      <c r="T112" s="836">
        <v>0.5</v>
      </c>
      <c r="U112" s="838">
        <v>0.25</v>
      </c>
    </row>
    <row r="113" spans="1:21" ht="14.4" customHeight="1" x14ac:dyDescent="0.3">
      <c r="A113" s="831">
        <v>18</v>
      </c>
      <c r="B113" s="832" t="s">
        <v>1807</v>
      </c>
      <c r="C113" s="832" t="s">
        <v>1812</v>
      </c>
      <c r="D113" s="833" t="s">
        <v>3107</v>
      </c>
      <c r="E113" s="834" t="s">
        <v>1825</v>
      </c>
      <c r="F113" s="832" t="s">
        <v>1808</v>
      </c>
      <c r="G113" s="832" t="s">
        <v>2070</v>
      </c>
      <c r="H113" s="832" t="s">
        <v>556</v>
      </c>
      <c r="I113" s="832" t="s">
        <v>2073</v>
      </c>
      <c r="J113" s="832" t="s">
        <v>2074</v>
      </c>
      <c r="K113" s="832" t="s">
        <v>2075</v>
      </c>
      <c r="L113" s="835">
        <v>161.06</v>
      </c>
      <c r="M113" s="835">
        <v>322.12</v>
      </c>
      <c r="N113" s="832">
        <v>2</v>
      </c>
      <c r="O113" s="836">
        <v>1.5</v>
      </c>
      <c r="P113" s="835">
        <v>161.06</v>
      </c>
      <c r="Q113" s="837">
        <v>0.5</v>
      </c>
      <c r="R113" s="832">
        <v>1</v>
      </c>
      <c r="S113" s="837">
        <v>0.5</v>
      </c>
      <c r="T113" s="836">
        <v>1</v>
      </c>
      <c r="U113" s="838">
        <v>0.66666666666666663</v>
      </c>
    </row>
    <row r="114" spans="1:21" ht="14.4" customHeight="1" x14ac:dyDescent="0.3">
      <c r="A114" s="831">
        <v>18</v>
      </c>
      <c r="B114" s="832" t="s">
        <v>1807</v>
      </c>
      <c r="C114" s="832" t="s">
        <v>1812</v>
      </c>
      <c r="D114" s="833" t="s">
        <v>3107</v>
      </c>
      <c r="E114" s="834" t="s">
        <v>1825</v>
      </c>
      <c r="F114" s="832" t="s">
        <v>1808</v>
      </c>
      <c r="G114" s="832" t="s">
        <v>2070</v>
      </c>
      <c r="H114" s="832" t="s">
        <v>556</v>
      </c>
      <c r="I114" s="832" t="s">
        <v>2076</v>
      </c>
      <c r="J114" s="832" t="s">
        <v>2072</v>
      </c>
      <c r="K114" s="832" t="s">
        <v>2075</v>
      </c>
      <c r="L114" s="835">
        <v>161.06</v>
      </c>
      <c r="M114" s="835">
        <v>483.18</v>
      </c>
      <c r="N114" s="832">
        <v>3</v>
      </c>
      <c r="O114" s="836">
        <v>1</v>
      </c>
      <c r="P114" s="835">
        <v>483.18</v>
      </c>
      <c r="Q114" s="837">
        <v>1</v>
      </c>
      <c r="R114" s="832">
        <v>3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18</v>
      </c>
      <c r="B115" s="832" t="s">
        <v>1807</v>
      </c>
      <c r="C115" s="832" t="s">
        <v>1812</v>
      </c>
      <c r="D115" s="833" t="s">
        <v>3107</v>
      </c>
      <c r="E115" s="834" t="s">
        <v>1825</v>
      </c>
      <c r="F115" s="832" t="s">
        <v>1808</v>
      </c>
      <c r="G115" s="832" t="s">
        <v>2070</v>
      </c>
      <c r="H115" s="832" t="s">
        <v>556</v>
      </c>
      <c r="I115" s="832" t="s">
        <v>2077</v>
      </c>
      <c r="J115" s="832" t="s">
        <v>1578</v>
      </c>
      <c r="K115" s="832" t="s">
        <v>2078</v>
      </c>
      <c r="L115" s="835">
        <v>80.53</v>
      </c>
      <c r="M115" s="835">
        <v>3543.3199999999997</v>
      </c>
      <c r="N115" s="832">
        <v>44</v>
      </c>
      <c r="O115" s="836">
        <v>15.5</v>
      </c>
      <c r="P115" s="835">
        <v>1691.1299999999997</v>
      </c>
      <c r="Q115" s="837">
        <v>0.47727272727272724</v>
      </c>
      <c r="R115" s="832">
        <v>21</v>
      </c>
      <c r="S115" s="837">
        <v>0.47727272727272729</v>
      </c>
      <c r="T115" s="836">
        <v>7</v>
      </c>
      <c r="U115" s="838">
        <v>0.45161290322580644</v>
      </c>
    </row>
    <row r="116" spans="1:21" ht="14.4" customHeight="1" x14ac:dyDescent="0.3">
      <c r="A116" s="831">
        <v>18</v>
      </c>
      <c r="B116" s="832" t="s">
        <v>1807</v>
      </c>
      <c r="C116" s="832" t="s">
        <v>1812</v>
      </c>
      <c r="D116" s="833" t="s">
        <v>3107</v>
      </c>
      <c r="E116" s="834" t="s">
        <v>1825</v>
      </c>
      <c r="F116" s="832" t="s">
        <v>1808</v>
      </c>
      <c r="G116" s="832" t="s">
        <v>2070</v>
      </c>
      <c r="H116" s="832" t="s">
        <v>601</v>
      </c>
      <c r="I116" s="832" t="s">
        <v>2079</v>
      </c>
      <c r="J116" s="832" t="s">
        <v>1581</v>
      </c>
      <c r="K116" s="832" t="s">
        <v>1579</v>
      </c>
      <c r="L116" s="835">
        <v>161.06</v>
      </c>
      <c r="M116" s="835">
        <v>3543.32</v>
      </c>
      <c r="N116" s="832">
        <v>22</v>
      </c>
      <c r="O116" s="836">
        <v>5</v>
      </c>
      <c r="P116" s="835">
        <v>1449.54</v>
      </c>
      <c r="Q116" s="837">
        <v>0.40909090909090906</v>
      </c>
      <c r="R116" s="832">
        <v>9</v>
      </c>
      <c r="S116" s="837">
        <v>0.40909090909090912</v>
      </c>
      <c r="T116" s="836">
        <v>2</v>
      </c>
      <c r="U116" s="838">
        <v>0.4</v>
      </c>
    </row>
    <row r="117" spans="1:21" ht="14.4" customHeight="1" x14ac:dyDescent="0.3">
      <c r="A117" s="831">
        <v>18</v>
      </c>
      <c r="B117" s="832" t="s">
        <v>1807</v>
      </c>
      <c r="C117" s="832" t="s">
        <v>1812</v>
      </c>
      <c r="D117" s="833" t="s">
        <v>3107</v>
      </c>
      <c r="E117" s="834" t="s">
        <v>1825</v>
      </c>
      <c r="F117" s="832" t="s">
        <v>1808</v>
      </c>
      <c r="G117" s="832" t="s">
        <v>2070</v>
      </c>
      <c r="H117" s="832" t="s">
        <v>556</v>
      </c>
      <c r="I117" s="832" t="s">
        <v>2080</v>
      </c>
      <c r="J117" s="832" t="s">
        <v>2074</v>
      </c>
      <c r="K117" s="832" t="s">
        <v>2081</v>
      </c>
      <c r="L117" s="835">
        <v>483.17</v>
      </c>
      <c r="M117" s="835">
        <v>966.34</v>
      </c>
      <c r="N117" s="832">
        <v>2</v>
      </c>
      <c r="O117" s="836">
        <v>1.5</v>
      </c>
      <c r="P117" s="835">
        <v>483.17</v>
      </c>
      <c r="Q117" s="837">
        <v>0.5</v>
      </c>
      <c r="R117" s="832">
        <v>1</v>
      </c>
      <c r="S117" s="837">
        <v>0.5</v>
      </c>
      <c r="T117" s="836">
        <v>0.5</v>
      </c>
      <c r="U117" s="838">
        <v>0.33333333333333331</v>
      </c>
    </row>
    <row r="118" spans="1:21" ht="14.4" customHeight="1" x14ac:dyDescent="0.3">
      <c r="A118" s="831">
        <v>18</v>
      </c>
      <c r="B118" s="832" t="s">
        <v>1807</v>
      </c>
      <c r="C118" s="832" t="s">
        <v>1812</v>
      </c>
      <c r="D118" s="833" t="s">
        <v>3107</v>
      </c>
      <c r="E118" s="834" t="s">
        <v>1825</v>
      </c>
      <c r="F118" s="832" t="s">
        <v>1808</v>
      </c>
      <c r="G118" s="832" t="s">
        <v>2082</v>
      </c>
      <c r="H118" s="832" t="s">
        <v>556</v>
      </c>
      <c r="I118" s="832" t="s">
        <v>2083</v>
      </c>
      <c r="J118" s="832" t="s">
        <v>981</v>
      </c>
      <c r="K118" s="832" t="s">
        <v>2084</v>
      </c>
      <c r="L118" s="835">
        <v>48.42</v>
      </c>
      <c r="M118" s="835">
        <v>48.42</v>
      </c>
      <c r="N118" s="832">
        <v>1</v>
      </c>
      <c r="O118" s="836">
        <v>0.5</v>
      </c>
      <c r="P118" s="835">
        <v>48.42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18</v>
      </c>
      <c r="B119" s="832" t="s">
        <v>1807</v>
      </c>
      <c r="C119" s="832" t="s">
        <v>1812</v>
      </c>
      <c r="D119" s="833" t="s">
        <v>3107</v>
      </c>
      <c r="E119" s="834" t="s">
        <v>1825</v>
      </c>
      <c r="F119" s="832" t="s">
        <v>1808</v>
      </c>
      <c r="G119" s="832" t="s">
        <v>2085</v>
      </c>
      <c r="H119" s="832" t="s">
        <v>556</v>
      </c>
      <c r="I119" s="832" t="s">
        <v>2086</v>
      </c>
      <c r="J119" s="832" t="s">
        <v>2087</v>
      </c>
      <c r="K119" s="832" t="s">
        <v>712</v>
      </c>
      <c r="L119" s="835">
        <v>1869.33</v>
      </c>
      <c r="M119" s="835">
        <v>28039.95</v>
      </c>
      <c r="N119" s="832">
        <v>15</v>
      </c>
      <c r="O119" s="836">
        <v>3.5</v>
      </c>
      <c r="P119" s="835">
        <v>11215.98</v>
      </c>
      <c r="Q119" s="837">
        <v>0.39999999999999997</v>
      </c>
      <c r="R119" s="832">
        <v>6</v>
      </c>
      <c r="S119" s="837">
        <v>0.4</v>
      </c>
      <c r="T119" s="836">
        <v>2</v>
      </c>
      <c r="U119" s="838">
        <v>0.5714285714285714</v>
      </c>
    </row>
    <row r="120" spans="1:21" ht="14.4" customHeight="1" x14ac:dyDescent="0.3">
      <c r="A120" s="831">
        <v>18</v>
      </c>
      <c r="B120" s="832" t="s">
        <v>1807</v>
      </c>
      <c r="C120" s="832" t="s">
        <v>1812</v>
      </c>
      <c r="D120" s="833" t="s">
        <v>3107</v>
      </c>
      <c r="E120" s="834" t="s">
        <v>1825</v>
      </c>
      <c r="F120" s="832" t="s">
        <v>1808</v>
      </c>
      <c r="G120" s="832" t="s">
        <v>2085</v>
      </c>
      <c r="H120" s="832" t="s">
        <v>601</v>
      </c>
      <c r="I120" s="832" t="s">
        <v>1522</v>
      </c>
      <c r="J120" s="832" t="s">
        <v>1520</v>
      </c>
      <c r="K120" s="832" t="s">
        <v>1108</v>
      </c>
      <c r="L120" s="835">
        <v>934.66</v>
      </c>
      <c r="M120" s="835">
        <v>10281.26</v>
      </c>
      <c r="N120" s="832">
        <v>11</v>
      </c>
      <c r="O120" s="836">
        <v>2</v>
      </c>
      <c r="P120" s="835">
        <v>3738.64</v>
      </c>
      <c r="Q120" s="837">
        <v>0.36363636363636359</v>
      </c>
      <c r="R120" s="832">
        <v>4</v>
      </c>
      <c r="S120" s="837">
        <v>0.36363636363636365</v>
      </c>
      <c r="T120" s="836">
        <v>0.5</v>
      </c>
      <c r="U120" s="838">
        <v>0.25</v>
      </c>
    </row>
    <row r="121" spans="1:21" ht="14.4" customHeight="1" x14ac:dyDescent="0.3">
      <c r="A121" s="831">
        <v>18</v>
      </c>
      <c r="B121" s="832" t="s">
        <v>1807</v>
      </c>
      <c r="C121" s="832" t="s">
        <v>1812</v>
      </c>
      <c r="D121" s="833" t="s">
        <v>3107</v>
      </c>
      <c r="E121" s="834" t="s">
        <v>1825</v>
      </c>
      <c r="F121" s="832" t="s">
        <v>1808</v>
      </c>
      <c r="G121" s="832" t="s">
        <v>2085</v>
      </c>
      <c r="H121" s="832" t="s">
        <v>601</v>
      </c>
      <c r="I121" s="832" t="s">
        <v>1766</v>
      </c>
      <c r="J121" s="832" t="s">
        <v>1520</v>
      </c>
      <c r="K121" s="832" t="s">
        <v>1574</v>
      </c>
      <c r="L121" s="835">
        <v>934.66</v>
      </c>
      <c r="M121" s="835">
        <v>12150.58</v>
      </c>
      <c r="N121" s="832">
        <v>13</v>
      </c>
      <c r="O121" s="836">
        <v>3</v>
      </c>
      <c r="P121" s="835">
        <v>6542.62</v>
      </c>
      <c r="Q121" s="837">
        <v>0.53846153846153844</v>
      </c>
      <c r="R121" s="832">
        <v>7</v>
      </c>
      <c r="S121" s="837">
        <v>0.53846153846153844</v>
      </c>
      <c r="T121" s="836">
        <v>1.5</v>
      </c>
      <c r="U121" s="838">
        <v>0.5</v>
      </c>
    </row>
    <row r="122" spans="1:21" ht="14.4" customHeight="1" x14ac:dyDescent="0.3">
      <c r="A122" s="831">
        <v>18</v>
      </c>
      <c r="B122" s="832" t="s">
        <v>1807</v>
      </c>
      <c r="C122" s="832" t="s">
        <v>1812</v>
      </c>
      <c r="D122" s="833" t="s">
        <v>3107</v>
      </c>
      <c r="E122" s="834" t="s">
        <v>1825</v>
      </c>
      <c r="F122" s="832" t="s">
        <v>1808</v>
      </c>
      <c r="G122" s="832" t="s">
        <v>2085</v>
      </c>
      <c r="H122" s="832" t="s">
        <v>601</v>
      </c>
      <c r="I122" s="832" t="s">
        <v>2088</v>
      </c>
      <c r="J122" s="832" t="s">
        <v>1520</v>
      </c>
      <c r="K122" s="832" t="s">
        <v>700</v>
      </c>
      <c r="L122" s="835">
        <v>700.43</v>
      </c>
      <c r="M122" s="835">
        <v>1400.86</v>
      </c>
      <c r="N122" s="832">
        <v>2</v>
      </c>
      <c r="O122" s="836">
        <v>0.5</v>
      </c>
      <c r="P122" s="835">
        <v>1400.86</v>
      </c>
      <c r="Q122" s="837">
        <v>1</v>
      </c>
      <c r="R122" s="832">
        <v>2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18</v>
      </c>
      <c r="B123" s="832" t="s">
        <v>1807</v>
      </c>
      <c r="C123" s="832" t="s">
        <v>1812</v>
      </c>
      <c r="D123" s="833" t="s">
        <v>3107</v>
      </c>
      <c r="E123" s="834" t="s">
        <v>1825</v>
      </c>
      <c r="F123" s="832" t="s">
        <v>1808</v>
      </c>
      <c r="G123" s="832" t="s">
        <v>2085</v>
      </c>
      <c r="H123" s="832" t="s">
        <v>556</v>
      </c>
      <c r="I123" s="832" t="s">
        <v>2089</v>
      </c>
      <c r="J123" s="832" t="s">
        <v>2090</v>
      </c>
      <c r="K123" s="832" t="s">
        <v>2091</v>
      </c>
      <c r="L123" s="835">
        <v>1635.66</v>
      </c>
      <c r="M123" s="835">
        <v>3271.32</v>
      </c>
      <c r="N123" s="832">
        <v>2</v>
      </c>
      <c r="O123" s="836">
        <v>1</v>
      </c>
      <c r="P123" s="835">
        <v>3271.32</v>
      </c>
      <c r="Q123" s="837">
        <v>1</v>
      </c>
      <c r="R123" s="832">
        <v>2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18</v>
      </c>
      <c r="B124" s="832" t="s">
        <v>1807</v>
      </c>
      <c r="C124" s="832" t="s">
        <v>1812</v>
      </c>
      <c r="D124" s="833" t="s">
        <v>3107</v>
      </c>
      <c r="E124" s="834" t="s">
        <v>1825</v>
      </c>
      <c r="F124" s="832" t="s">
        <v>1808</v>
      </c>
      <c r="G124" s="832" t="s">
        <v>2092</v>
      </c>
      <c r="H124" s="832" t="s">
        <v>556</v>
      </c>
      <c r="I124" s="832" t="s">
        <v>2093</v>
      </c>
      <c r="J124" s="832" t="s">
        <v>2094</v>
      </c>
      <c r="K124" s="832" t="s">
        <v>2095</v>
      </c>
      <c r="L124" s="835">
        <v>18.809999999999999</v>
      </c>
      <c r="M124" s="835">
        <v>300.95999999999998</v>
      </c>
      <c r="N124" s="832">
        <v>16</v>
      </c>
      <c r="O124" s="836">
        <v>8</v>
      </c>
      <c r="P124" s="835">
        <v>94.05</v>
      </c>
      <c r="Q124" s="837">
        <v>0.3125</v>
      </c>
      <c r="R124" s="832">
        <v>5</v>
      </c>
      <c r="S124" s="837">
        <v>0.3125</v>
      </c>
      <c r="T124" s="836">
        <v>2.5</v>
      </c>
      <c r="U124" s="838">
        <v>0.3125</v>
      </c>
    </row>
    <row r="125" spans="1:21" ht="14.4" customHeight="1" x14ac:dyDescent="0.3">
      <c r="A125" s="831">
        <v>18</v>
      </c>
      <c r="B125" s="832" t="s">
        <v>1807</v>
      </c>
      <c r="C125" s="832" t="s">
        <v>1812</v>
      </c>
      <c r="D125" s="833" t="s">
        <v>3107</v>
      </c>
      <c r="E125" s="834" t="s">
        <v>1825</v>
      </c>
      <c r="F125" s="832" t="s">
        <v>1808</v>
      </c>
      <c r="G125" s="832" t="s">
        <v>2096</v>
      </c>
      <c r="H125" s="832" t="s">
        <v>556</v>
      </c>
      <c r="I125" s="832" t="s">
        <v>2097</v>
      </c>
      <c r="J125" s="832" t="s">
        <v>2098</v>
      </c>
      <c r="K125" s="832" t="s">
        <v>2099</v>
      </c>
      <c r="L125" s="835">
        <v>1035.1400000000001</v>
      </c>
      <c r="M125" s="835">
        <v>1035.1400000000001</v>
      </c>
      <c r="N125" s="832">
        <v>1</v>
      </c>
      <c r="O125" s="836">
        <v>0.5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18</v>
      </c>
      <c r="B126" s="832" t="s">
        <v>1807</v>
      </c>
      <c r="C126" s="832" t="s">
        <v>1812</v>
      </c>
      <c r="D126" s="833" t="s">
        <v>3107</v>
      </c>
      <c r="E126" s="834" t="s">
        <v>1825</v>
      </c>
      <c r="F126" s="832" t="s">
        <v>1808</v>
      </c>
      <c r="G126" s="832" t="s">
        <v>2100</v>
      </c>
      <c r="H126" s="832" t="s">
        <v>601</v>
      </c>
      <c r="I126" s="832" t="s">
        <v>1658</v>
      </c>
      <c r="J126" s="832" t="s">
        <v>631</v>
      </c>
      <c r="K126" s="832" t="s">
        <v>1659</v>
      </c>
      <c r="L126" s="835">
        <v>439.98</v>
      </c>
      <c r="M126" s="835">
        <v>439.98</v>
      </c>
      <c r="N126" s="832">
        <v>1</v>
      </c>
      <c r="O126" s="836">
        <v>1</v>
      </c>
      <c r="P126" s="835">
        <v>439.98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18</v>
      </c>
      <c r="B127" s="832" t="s">
        <v>1807</v>
      </c>
      <c r="C127" s="832" t="s">
        <v>1812</v>
      </c>
      <c r="D127" s="833" t="s">
        <v>3107</v>
      </c>
      <c r="E127" s="834" t="s">
        <v>1825</v>
      </c>
      <c r="F127" s="832" t="s">
        <v>1808</v>
      </c>
      <c r="G127" s="832" t="s">
        <v>2101</v>
      </c>
      <c r="H127" s="832" t="s">
        <v>556</v>
      </c>
      <c r="I127" s="832" t="s">
        <v>2102</v>
      </c>
      <c r="J127" s="832" t="s">
        <v>2103</v>
      </c>
      <c r="K127" s="832" t="s">
        <v>1184</v>
      </c>
      <c r="L127" s="835">
        <v>597.88</v>
      </c>
      <c r="M127" s="835">
        <v>1195.76</v>
      </c>
      <c r="N127" s="832">
        <v>2</v>
      </c>
      <c r="O127" s="836">
        <v>0.5</v>
      </c>
      <c r="P127" s="835">
        <v>1195.76</v>
      </c>
      <c r="Q127" s="837">
        <v>1</v>
      </c>
      <c r="R127" s="832">
        <v>2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18</v>
      </c>
      <c r="B128" s="832" t="s">
        <v>1807</v>
      </c>
      <c r="C128" s="832" t="s">
        <v>1812</v>
      </c>
      <c r="D128" s="833" t="s">
        <v>3107</v>
      </c>
      <c r="E128" s="834" t="s">
        <v>1825</v>
      </c>
      <c r="F128" s="832" t="s">
        <v>1808</v>
      </c>
      <c r="G128" s="832" t="s">
        <v>2101</v>
      </c>
      <c r="H128" s="832" t="s">
        <v>556</v>
      </c>
      <c r="I128" s="832" t="s">
        <v>2104</v>
      </c>
      <c r="J128" s="832" t="s">
        <v>2103</v>
      </c>
      <c r="K128" s="832" t="s">
        <v>2105</v>
      </c>
      <c r="L128" s="835">
        <v>1195.75</v>
      </c>
      <c r="M128" s="835">
        <v>15544.75</v>
      </c>
      <c r="N128" s="832">
        <v>13</v>
      </c>
      <c r="O128" s="836">
        <v>4</v>
      </c>
      <c r="P128" s="835">
        <v>10761.75</v>
      </c>
      <c r="Q128" s="837">
        <v>0.69230769230769229</v>
      </c>
      <c r="R128" s="832">
        <v>9</v>
      </c>
      <c r="S128" s="837">
        <v>0.69230769230769229</v>
      </c>
      <c r="T128" s="836">
        <v>2</v>
      </c>
      <c r="U128" s="838">
        <v>0.5</v>
      </c>
    </row>
    <row r="129" spans="1:21" ht="14.4" customHeight="1" x14ac:dyDescent="0.3">
      <c r="A129" s="831">
        <v>18</v>
      </c>
      <c r="B129" s="832" t="s">
        <v>1807</v>
      </c>
      <c r="C129" s="832" t="s">
        <v>1812</v>
      </c>
      <c r="D129" s="833" t="s">
        <v>3107</v>
      </c>
      <c r="E129" s="834" t="s">
        <v>1825</v>
      </c>
      <c r="F129" s="832" t="s">
        <v>1808</v>
      </c>
      <c r="G129" s="832" t="s">
        <v>2101</v>
      </c>
      <c r="H129" s="832" t="s">
        <v>556</v>
      </c>
      <c r="I129" s="832" t="s">
        <v>2106</v>
      </c>
      <c r="J129" s="832" t="s">
        <v>1648</v>
      </c>
      <c r="K129" s="832" t="s">
        <v>1184</v>
      </c>
      <c r="L129" s="835">
        <v>597.88</v>
      </c>
      <c r="M129" s="835">
        <v>3587.2799999999997</v>
      </c>
      <c r="N129" s="832">
        <v>6</v>
      </c>
      <c r="O129" s="836">
        <v>1</v>
      </c>
      <c r="P129" s="835">
        <v>1793.6399999999999</v>
      </c>
      <c r="Q129" s="837">
        <v>0.5</v>
      </c>
      <c r="R129" s="832">
        <v>3</v>
      </c>
      <c r="S129" s="837">
        <v>0.5</v>
      </c>
      <c r="T129" s="836">
        <v>0.5</v>
      </c>
      <c r="U129" s="838">
        <v>0.5</v>
      </c>
    </row>
    <row r="130" spans="1:21" ht="14.4" customHeight="1" x14ac:dyDescent="0.3">
      <c r="A130" s="831">
        <v>18</v>
      </c>
      <c r="B130" s="832" t="s">
        <v>1807</v>
      </c>
      <c r="C130" s="832" t="s">
        <v>1812</v>
      </c>
      <c r="D130" s="833" t="s">
        <v>3107</v>
      </c>
      <c r="E130" s="834" t="s">
        <v>1825</v>
      </c>
      <c r="F130" s="832" t="s">
        <v>1808</v>
      </c>
      <c r="G130" s="832" t="s">
        <v>2101</v>
      </c>
      <c r="H130" s="832" t="s">
        <v>601</v>
      </c>
      <c r="I130" s="832" t="s">
        <v>1646</v>
      </c>
      <c r="J130" s="832" t="s">
        <v>835</v>
      </c>
      <c r="K130" s="832" t="s">
        <v>1024</v>
      </c>
      <c r="L130" s="835">
        <v>1286.6199999999999</v>
      </c>
      <c r="M130" s="835">
        <v>2573.2399999999998</v>
      </c>
      <c r="N130" s="832">
        <v>2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18</v>
      </c>
      <c r="B131" s="832" t="s">
        <v>1807</v>
      </c>
      <c r="C131" s="832" t="s">
        <v>1812</v>
      </c>
      <c r="D131" s="833" t="s">
        <v>3107</v>
      </c>
      <c r="E131" s="834" t="s">
        <v>1825</v>
      </c>
      <c r="F131" s="832" t="s">
        <v>1808</v>
      </c>
      <c r="G131" s="832" t="s">
        <v>2101</v>
      </c>
      <c r="H131" s="832" t="s">
        <v>601</v>
      </c>
      <c r="I131" s="832" t="s">
        <v>1507</v>
      </c>
      <c r="J131" s="832" t="s">
        <v>835</v>
      </c>
      <c r="K131" s="832" t="s">
        <v>836</v>
      </c>
      <c r="L131" s="835">
        <v>2573.2199999999998</v>
      </c>
      <c r="M131" s="835">
        <v>7719.66</v>
      </c>
      <c r="N131" s="832">
        <v>3</v>
      </c>
      <c r="O131" s="836">
        <v>1.5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18</v>
      </c>
      <c r="B132" s="832" t="s">
        <v>1807</v>
      </c>
      <c r="C132" s="832" t="s">
        <v>1812</v>
      </c>
      <c r="D132" s="833" t="s">
        <v>3107</v>
      </c>
      <c r="E132" s="834" t="s">
        <v>1825</v>
      </c>
      <c r="F132" s="832" t="s">
        <v>1808</v>
      </c>
      <c r="G132" s="832" t="s">
        <v>2101</v>
      </c>
      <c r="H132" s="832" t="s">
        <v>556</v>
      </c>
      <c r="I132" s="832" t="s">
        <v>2107</v>
      </c>
      <c r="J132" s="832" t="s">
        <v>2108</v>
      </c>
      <c r="K132" s="832" t="s">
        <v>2109</v>
      </c>
      <c r="L132" s="835">
        <v>1715.48</v>
      </c>
      <c r="M132" s="835">
        <v>8577.4000000000015</v>
      </c>
      <c r="N132" s="832">
        <v>5</v>
      </c>
      <c r="O132" s="836">
        <v>2.5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18</v>
      </c>
      <c r="B133" s="832" t="s">
        <v>1807</v>
      </c>
      <c r="C133" s="832" t="s">
        <v>1812</v>
      </c>
      <c r="D133" s="833" t="s">
        <v>3107</v>
      </c>
      <c r="E133" s="834" t="s">
        <v>1825</v>
      </c>
      <c r="F133" s="832" t="s">
        <v>1808</v>
      </c>
      <c r="G133" s="832" t="s">
        <v>2101</v>
      </c>
      <c r="H133" s="832" t="s">
        <v>556</v>
      </c>
      <c r="I133" s="832" t="s">
        <v>2110</v>
      </c>
      <c r="J133" s="832" t="s">
        <v>2108</v>
      </c>
      <c r="K133" s="832" t="s">
        <v>2111</v>
      </c>
      <c r="L133" s="835">
        <v>1286.19</v>
      </c>
      <c r="M133" s="835">
        <v>2572.38</v>
      </c>
      <c r="N133" s="832">
        <v>2</v>
      </c>
      <c r="O133" s="836">
        <v>0.5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18</v>
      </c>
      <c r="B134" s="832" t="s">
        <v>1807</v>
      </c>
      <c r="C134" s="832" t="s">
        <v>1812</v>
      </c>
      <c r="D134" s="833" t="s">
        <v>3107</v>
      </c>
      <c r="E134" s="834" t="s">
        <v>1825</v>
      </c>
      <c r="F134" s="832" t="s">
        <v>1808</v>
      </c>
      <c r="G134" s="832" t="s">
        <v>2112</v>
      </c>
      <c r="H134" s="832" t="s">
        <v>556</v>
      </c>
      <c r="I134" s="832" t="s">
        <v>2113</v>
      </c>
      <c r="J134" s="832" t="s">
        <v>841</v>
      </c>
      <c r="K134" s="832" t="s">
        <v>2114</v>
      </c>
      <c r="L134" s="835">
        <v>54.55</v>
      </c>
      <c r="M134" s="835">
        <v>1363.75</v>
      </c>
      <c r="N134" s="832">
        <v>25</v>
      </c>
      <c r="O134" s="836">
        <v>5.5</v>
      </c>
      <c r="P134" s="835">
        <v>763.7</v>
      </c>
      <c r="Q134" s="837">
        <v>0.56000000000000005</v>
      </c>
      <c r="R134" s="832">
        <v>14</v>
      </c>
      <c r="S134" s="837">
        <v>0.56000000000000005</v>
      </c>
      <c r="T134" s="836">
        <v>3</v>
      </c>
      <c r="U134" s="838">
        <v>0.54545454545454541</v>
      </c>
    </row>
    <row r="135" spans="1:21" ht="14.4" customHeight="1" x14ac:dyDescent="0.3">
      <c r="A135" s="831">
        <v>18</v>
      </c>
      <c r="B135" s="832" t="s">
        <v>1807</v>
      </c>
      <c r="C135" s="832" t="s">
        <v>1812</v>
      </c>
      <c r="D135" s="833" t="s">
        <v>3107</v>
      </c>
      <c r="E135" s="834" t="s">
        <v>1825</v>
      </c>
      <c r="F135" s="832" t="s">
        <v>1808</v>
      </c>
      <c r="G135" s="832" t="s">
        <v>2112</v>
      </c>
      <c r="H135" s="832" t="s">
        <v>556</v>
      </c>
      <c r="I135" s="832" t="s">
        <v>2115</v>
      </c>
      <c r="J135" s="832" t="s">
        <v>841</v>
      </c>
      <c r="K135" s="832" t="s">
        <v>2114</v>
      </c>
      <c r="L135" s="835">
        <v>54.55</v>
      </c>
      <c r="M135" s="835">
        <v>327.29999999999995</v>
      </c>
      <c r="N135" s="832">
        <v>6</v>
      </c>
      <c r="O135" s="836">
        <v>1</v>
      </c>
      <c r="P135" s="835">
        <v>163.64999999999998</v>
      </c>
      <c r="Q135" s="837">
        <v>0.5</v>
      </c>
      <c r="R135" s="832">
        <v>3</v>
      </c>
      <c r="S135" s="837">
        <v>0.5</v>
      </c>
      <c r="T135" s="836">
        <v>0.5</v>
      </c>
      <c r="U135" s="838">
        <v>0.5</v>
      </c>
    </row>
    <row r="136" spans="1:21" ht="14.4" customHeight="1" x14ac:dyDescent="0.3">
      <c r="A136" s="831">
        <v>18</v>
      </c>
      <c r="B136" s="832" t="s">
        <v>1807</v>
      </c>
      <c r="C136" s="832" t="s">
        <v>1812</v>
      </c>
      <c r="D136" s="833" t="s">
        <v>3107</v>
      </c>
      <c r="E136" s="834" t="s">
        <v>1825</v>
      </c>
      <c r="F136" s="832" t="s">
        <v>1808</v>
      </c>
      <c r="G136" s="832" t="s">
        <v>2112</v>
      </c>
      <c r="H136" s="832" t="s">
        <v>556</v>
      </c>
      <c r="I136" s="832" t="s">
        <v>2116</v>
      </c>
      <c r="J136" s="832" t="s">
        <v>841</v>
      </c>
      <c r="K136" s="832" t="s">
        <v>2117</v>
      </c>
      <c r="L136" s="835">
        <v>54.55</v>
      </c>
      <c r="M136" s="835">
        <v>218.2</v>
      </c>
      <c r="N136" s="832">
        <v>4</v>
      </c>
      <c r="O136" s="836">
        <v>0.5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18</v>
      </c>
      <c r="B137" s="832" t="s">
        <v>1807</v>
      </c>
      <c r="C137" s="832" t="s">
        <v>1812</v>
      </c>
      <c r="D137" s="833" t="s">
        <v>3107</v>
      </c>
      <c r="E137" s="834" t="s">
        <v>1825</v>
      </c>
      <c r="F137" s="832" t="s">
        <v>1808</v>
      </c>
      <c r="G137" s="832" t="s">
        <v>2118</v>
      </c>
      <c r="H137" s="832" t="s">
        <v>556</v>
      </c>
      <c r="I137" s="832" t="s">
        <v>2119</v>
      </c>
      <c r="J137" s="832" t="s">
        <v>2120</v>
      </c>
      <c r="K137" s="832" t="s">
        <v>2121</v>
      </c>
      <c r="L137" s="835">
        <v>59.36</v>
      </c>
      <c r="M137" s="835">
        <v>1187.2</v>
      </c>
      <c r="N137" s="832">
        <v>20</v>
      </c>
      <c r="O137" s="836">
        <v>5.5</v>
      </c>
      <c r="P137" s="835">
        <v>534.24</v>
      </c>
      <c r="Q137" s="837">
        <v>0.45</v>
      </c>
      <c r="R137" s="832">
        <v>9</v>
      </c>
      <c r="S137" s="837">
        <v>0.45</v>
      </c>
      <c r="T137" s="836">
        <v>3</v>
      </c>
      <c r="U137" s="838">
        <v>0.54545454545454541</v>
      </c>
    </row>
    <row r="138" spans="1:21" ht="14.4" customHeight="1" x14ac:dyDescent="0.3">
      <c r="A138" s="831">
        <v>18</v>
      </c>
      <c r="B138" s="832" t="s">
        <v>1807</v>
      </c>
      <c r="C138" s="832" t="s">
        <v>1812</v>
      </c>
      <c r="D138" s="833" t="s">
        <v>3107</v>
      </c>
      <c r="E138" s="834" t="s">
        <v>1825</v>
      </c>
      <c r="F138" s="832" t="s">
        <v>1808</v>
      </c>
      <c r="G138" s="832" t="s">
        <v>2118</v>
      </c>
      <c r="H138" s="832" t="s">
        <v>556</v>
      </c>
      <c r="I138" s="832" t="s">
        <v>2122</v>
      </c>
      <c r="J138" s="832" t="s">
        <v>2120</v>
      </c>
      <c r="K138" s="832" t="s">
        <v>2123</v>
      </c>
      <c r="L138" s="835">
        <v>91.78</v>
      </c>
      <c r="M138" s="835">
        <v>1927.38</v>
      </c>
      <c r="N138" s="832">
        <v>21</v>
      </c>
      <c r="O138" s="836">
        <v>3.5</v>
      </c>
      <c r="P138" s="835">
        <v>1284.92</v>
      </c>
      <c r="Q138" s="837">
        <v>0.66666666666666663</v>
      </c>
      <c r="R138" s="832">
        <v>14</v>
      </c>
      <c r="S138" s="837">
        <v>0.66666666666666663</v>
      </c>
      <c r="T138" s="836">
        <v>3</v>
      </c>
      <c r="U138" s="838">
        <v>0.8571428571428571</v>
      </c>
    </row>
    <row r="139" spans="1:21" ht="14.4" customHeight="1" x14ac:dyDescent="0.3">
      <c r="A139" s="831">
        <v>18</v>
      </c>
      <c r="B139" s="832" t="s">
        <v>1807</v>
      </c>
      <c r="C139" s="832" t="s">
        <v>1812</v>
      </c>
      <c r="D139" s="833" t="s">
        <v>3107</v>
      </c>
      <c r="E139" s="834" t="s">
        <v>1825</v>
      </c>
      <c r="F139" s="832" t="s">
        <v>1808</v>
      </c>
      <c r="G139" s="832" t="s">
        <v>2118</v>
      </c>
      <c r="H139" s="832" t="s">
        <v>556</v>
      </c>
      <c r="I139" s="832" t="s">
        <v>1547</v>
      </c>
      <c r="J139" s="832" t="s">
        <v>1548</v>
      </c>
      <c r="K139" s="832" t="s">
        <v>1544</v>
      </c>
      <c r="L139" s="835">
        <v>183.54</v>
      </c>
      <c r="M139" s="835">
        <v>367.08</v>
      </c>
      <c r="N139" s="832">
        <v>2</v>
      </c>
      <c r="O139" s="836">
        <v>0.5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18</v>
      </c>
      <c r="B140" s="832" t="s">
        <v>1807</v>
      </c>
      <c r="C140" s="832" t="s">
        <v>1812</v>
      </c>
      <c r="D140" s="833" t="s">
        <v>3107</v>
      </c>
      <c r="E140" s="834" t="s">
        <v>1825</v>
      </c>
      <c r="F140" s="832" t="s">
        <v>1808</v>
      </c>
      <c r="G140" s="832" t="s">
        <v>2124</v>
      </c>
      <c r="H140" s="832" t="s">
        <v>556</v>
      </c>
      <c r="I140" s="832" t="s">
        <v>2125</v>
      </c>
      <c r="J140" s="832" t="s">
        <v>2126</v>
      </c>
      <c r="K140" s="832" t="s">
        <v>2127</v>
      </c>
      <c r="L140" s="835">
        <v>352.3</v>
      </c>
      <c r="M140" s="835">
        <v>2818.4</v>
      </c>
      <c r="N140" s="832">
        <v>8</v>
      </c>
      <c r="O140" s="836">
        <v>1.5</v>
      </c>
      <c r="P140" s="835">
        <v>1056.9000000000001</v>
      </c>
      <c r="Q140" s="837">
        <v>0.375</v>
      </c>
      <c r="R140" s="832">
        <v>3</v>
      </c>
      <c r="S140" s="837">
        <v>0.375</v>
      </c>
      <c r="T140" s="836">
        <v>0.5</v>
      </c>
      <c r="U140" s="838">
        <v>0.33333333333333331</v>
      </c>
    </row>
    <row r="141" spans="1:21" ht="14.4" customHeight="1" x14ac:dyDescent="0.3">
      <c r="A141" s="831">
        <v>18</v>
      </c>
      <c r="B141" s="832" t="s">
        <v>1807</v>
      </c>
      <c r="C141" s="832" t="s">
        <v>1812</v>
      </c>
      <c r="D141" s="833" t="s">
        <v>3107</v>
      </c>
      <c r="E141" s="834" t="s">
        <v>1825</v>
      </c>
      <c r="F141" s="832" t="s">
        <v>1808</v>
      </c>
      <c r="G141" s="832" t="s">
        <v>2124</v>
      </c>
      <c r="H141" s="832" t="s">
        <v>556</v>
      </c>
      <c r="I141" s="832" t="s">
        <v>2128</v>
      </c>
      <c r="J141" s="832" t="s">
        <v>2126</v>
      </c>
      <c r="K141" s="832" t="s">
        <v>2129</v>
      </c>
      <c r="L141" s="835">
        <v>704.59</v>
      </c>
      <c r="M141" s="835">
        <v>1409.18</v>
      </c>
      <c r="N141" s="832">
        <v>2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18</v>
      </c>
      <c r="B142" s="832" t="s">
        <v>1807</v>
      </c>
      <c r="C142" s="832" t="s">
        <v>1812</v>
      </c>
      <c r="D142" s="833" t="s">
        <v>3107</v>
      </c>
      <c r="E142" s="834" t="s">
        <v>1825</v>
      </c>
      <c r="F142" s="832" t="s">
        <v>1808</v>
      </c>
      <c r="G142" s="832" t="s">
        <v>2124</v>
      </c>
      <c r="H142" s="832" t="s">
        <v>556</v>
      </c>
      <c r="I142" s="832" t="s">
        <v>2130</v>
      </c>
      <c r="J142" s="832" t="s">
        <v>2126</v>
      </c>
      <c r="K142" s="832" t="s">
        <v>2131</v>
      </c>
      <c r="L142" s="835">
        <v>274.16000000000003</v>
      </c>
      <c r="M142" s="835">
        <v>274.16000000000003</v>
      </c>
      <c r="N142" s="832">
        <v>1</v>
      </c>
      <c r="O142" s="836">
        <v>0.5</v>
      </c>
      <c r="P142" s="835">
        <v>274.16000000000003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18</v>
      </c>
      <c r="B143" s="832" t="s">
        <v>1807</v>
      </c>
      <c r="C143" s="832" t="s">
        <v>1812</v>
      </c>
      <c r="D143" s="833" t="s">
        <v>3107</v>
      </c>
      <c r="E143" s="834" t="s">
        <v>1825</v>
      </c>
      <c r="F143" s="832" t="s">
        <v>1808</v>
      </c>
      <c r="G143" s="832" t="s">
        <v>2124</v>
      </c>
      <c r="H143" s="832" t="s">
        <v>556</v>
      </c>
      <c r="I143" s="832" t="s">
        <v>2132</v>
      </c>
      <c r="J143" s="832" t="s">
        <v>2126</v>
      </c>
      <c r="K143" s="832" t="s">
        <v>2133</v>
      </c>
      <c r="L143" s="835">
        <v>566.19000000000005</v>
      </c>
      <c r="M143" s="835">
        <v>1132.3800000000001</v>
      </c>
      <c r="N143" s="832">
        <v>2</v>
      </c>
      <c r="O143" s="836">
        <v>0.5</v>
      </c>
      <c r="P143" s="835">
        <v>1132.3800000000001</v>
      </c>
      <c r="Q143" s="837">
        <v>1</v>
      </c>
      <c r="R143" s="832">
        <v>2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18</v>
      </c>
      <c r="B144" s="832" t="s">
        <v>1807</v>
      </c>
      <c r="C144" s="832" t="s">
        <v>1812</v>
      </c>
      <c r="D144" s="833" t="s">
        <v>3107</v>
      </c>
      <c r="E144" s="834" t="s">
        <v>1825</v>
      </c>
      <c r="F144" s="832" t="s">
        <v>1808</v>
      </c>
      <c r="G144" s="832" t="s">
        <v>2124</v>
      </c>
      <c r="H144" s="832" t="s">
        <v>556</v>
      </c>
      <c r="I144" s="832" t="s">
        <v>2134</v>
      </c>
      <c r="J144" s="832" t="s">
        <v>2135</v>
      </c>
      <c r="K144" s="832" t="s">
        <v>2136</v>
      </c>
      <c r="L144" s="835">
        <v>101.68</v>
      </c>
      <c r="M144" s="835">
        <v>813.44</v>
      </c>
      <c r="N144" s="832">
        <v>8</v>
      </c>
      <c r="O144" s="836">
        <v>2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18</v>
      </c>
      <c r="B145" s="832" t="s">
        <v>1807</v>
      </c>
      <c r="C145" s="832" t="s">
        <v>1812</v>
      </c>
      <c r="D145" s="833" t="s">
        <v>3107</v>
      </c>
      <c r="E145" s="834" t="s">
        <v>1825</v>
      </c>
      <c r="F145" s="832" t="s">
        <v>1808</v>
      </c>
      <c r="G145" s="832" t="s">
        <v>2137</v>
      </c>
      <c r="H145" s="832" t="s">
        <v>601</v>
      </c>
      <c r="I145" s="832" t="s">
        <v>1569</v>
      </c>
      <c r="J145" s="832" t="s">
        <v>1570</v>
      </c>
      <c r="K145" s="832" t="s">
        <v>1571</v>
      </c>
      <c r="L145" s="835">
        <v>122.96</v>
      </c>
      <c r="M145" s="835">
        <v>4795.4400000000005</v>
      </c>
      <c r="N145" s="832">
        <v>39</v>
      </c>
      <c r="O145" s="836">
        <v>10</v>
      </c>
      <c r="P145" s="835">
        <v>2336.2400000000002</v>
      </c>
      <c r="Q145" s="837">
        <v>0.48717948717948717</v>
      </c>
      <c r="R145" s="832">
        <v>19</v>
      </c>
      <c r="S145" s="837">
        <v>0.48717948717948717</v>
      </c>
      <c r="T145" s="836">
        <v>5</v>
      </c>
      <c r="U145" s="838">
        <v>0.5</v>
      </c>
    </row>
    <row r="146" spans="1:21" ht="14.4" customHeight="1" x14ac:dyDescent="0.3">
      <c r="A146" s="831">
        <v>18</v>
      </c>
      <c r="B146" s="832" t="s">
        <v>1807</v>
      </c>
      <c r="C146" s="832" t="s">
        <v>1812</v>
      </c>
      <c r="D146" s="833" t="s">
        <v>3107</v>
      </c>
      <c r="E146" s="834" t="s">
        <v>1825</v>
      </c>
      <c r="F146" s="832" t="s">
        <v>1808</v>
      </c>
      <c r="G146" s="832" t="s">
        <v>2137</v>
      </c>
      <c r="H146" s="832" t="s">
        <v>601</v>
      </c>
      <c r="I146" s="832" t="s">
        <v>1660</v>
      </c>
      <c r="J146" s="832" t="s">
        <v>1570</v>
      </c>
      <c r="K146" s="832" t="s">
        <v>1661</v>
      </c>
      <c r="L146" s="835">
        <v>245.91</v>
      </c>
      <c r="M146" s="835">
        <v>15000.509999999998</v>
      </c>
      <c r="N146" s="832">
        <v>61</v>
      </c>
      <c r="O146" s="836">
        <v>13</v>
      </c>
      <c r="P146" s="835">
        <v>6147.75</v>
      </c>
      <c r="Q146" s="837">
        <v>0.40983606557377056</v>
      </c>
      <c r="R146" s="832">
        <v>25</v>
      </c>
      <c r="S146" s="837">
        <v>0.4098360655737705</v>
      </c>
      <c r="T146" s="836">
        <v>5</v>
      </c>
      <c r="U146" s="838">
        <v>0.38461538461538464</v>
      </c>
    </row>
    <row r="147" spans="1:21" ht="14.4" customHeight="1" x14ac:dyDescent="0.3">
      <c r="A147" s="831">
        <v>18</v>
      </c>
      <c r="B147" s="832" t="s">
        <v>1807</v>
      </c>
      <c r="C147" s="832" t="s">
        <v>1812</v>
      </c>
      <c r="D147" s="833" t="s">
        <v>3107</v>
      </c>
      <c r="E147" s="834" t="s">
        <v>1825</v>
      </c>
      <c r="F147" s="832" t="s">
        <v>1808</v>
      </c>
      <c r="G147" s="832" t="s">
        <v>2137</v>
      </c>
      <c r="H147" s="832" t="s">
        <v>556</v>
      </c>
      <c r="I147" s="832" t="s">
        <v>2138</v>
      </c>
      <c r="J147" s="832" t="s">
        <v>2139</v>
      </c>
      <c r="K147" s="832" t="s">
        <v>2140</v>
      </c>
      <c r="L147" s="835">
        <v>739.17</v>
      </c>
      <c r="M147" s="835">
        <v>739.17</v>
      </c>
      <c r="N147" s="832">
        <v>1</v>
      </c>
      <c r="O147" s="836">
        <v>1</v>
      </c>
      <c r="P147" s="835">
        <v>739.17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18</v>
      </c>
      <c r="B148" s="832" t="s">
        <v>1807</v>
      </c>
      <c r="C148" s="832" t="s">
        <v>1812</v>
      </c>
      <c r="D148" s="833" t="s">
        <v>3107</v>
      </c>
      <c r="E148" s="834" t="s">
        <v>1825</v>
      </c>
      <c r="F148" s="832" t="s">
        <v>1808</v>
      </c>
      <c r="G148" s="832" t="s">
        <v>2137</v>
      </c>
      <c r="H148" s="832" t="s">
        <v>601</v>
      </c>
      <c r="I148" s="832" t="s">
        <v>2141</v>
      </c>
      <c r="J148" s="832" t="s">
        <v>2142</v>
      </c>
      <c r="K148" s="832" t="s">
        <v>1665</v>
      </c>
      <c r="L148" s="835">
        <v>324.38</v>
      </c>
      <c r="M148" s="835">
        <v>648.76</v>
      </c>
      <c r="N148" s="832">
        <v>2</v>
      </c>
      <c r="O148" s="836">
        <v>1</v>
      </c>
      <c r="P148" s="835">
        <v>648.76</v>
      </c>
      <c r="Q148" s="837">
        <v>1</v>
      </c>
      <c r="R148" s="832">
        <v>2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18</v>
      </c>
      <c r="B149" s="832" t="s">
        <v>1807</v>
      </c>
      <c r="C149" s="832" t="s">
        <v>1812</v>
      </c>
      <c r="D149" s="833" t="s">
        <v>3107</v>
      </c>
      <c r="E149" s="834" t="s">
        <v>1825</v>
      </c>
      <c r="F149" s="832" t="s">
        <v>1808</v>
      </c>
      <c r="G149" s="832" t="s">
        <v>2137</v>
      </c>
      <c r="H149" s="832" t="s">
        <v>601</v>
      </c>
      <c r="I149" s="832" t="s">
        <v>2143</v>
      </c>
      <c r="J149" s="832" t="s">
        <v>2142</v>
      </c>
      <c r="K149" s="832" t="s">
        <v>2144</v>
      </c>
      <c r="L149" s="835">
        <v>918.92</v>
      </c>
      <c r="M149" s="835">
        <v>918.92</v>
      </c>
      <c r="N149" s="832">
        <v>1</v>
      </c>
      <c r="O149" s="836">
        <v>0.5</v>
      </c>
      <c r="P149" s="835">
        <v>918.92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18</v>
      </c>
      <c r="B150" s="832" t="s">
        <v>1807</v>
      </c>
      <c r="C150" s="832" t="s">
        <v>1812</v>
      </c>
      <c r="D150" s="833" t="s">
        <v>3107</v>
      </c>
      <c r="E150" s="834" t="s">
        <v>1825</v>
      </c>
      <c r="F150" s="832" t="s">
        <v>1808</v>
      </c>
      <c r="G150" s="832" t="s">
        <v>2145</v>
      </c>
      <c r="H150" s="832" t="s">
        <v>556</v>
      </c>
      <c r="I150" s="832" t="s">
        <v>2146</v>
      </c>
      <c r="J150" s="832" t="s">
        <v>2147</v>
      </c>
      <c r="K150" s="832" t="s">
        <v>2148</v>
      </c>
      <c r="L150" s="835">
        <v>241.93</v>
      </c>
      <c r="M150" s="835">
        <v>241.93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18</v>
      </c>
      <c r="B151" s="832" t="s">
        <v>1807</v>
      </c>
      <c r="C151" s="832" t="s">
        <v>1812</v>
      </c>
      <c r="D151" s="833" t="s">
        <v>3107</v>
      </c>
      <c r="E151" s="834" t="s">
        <v>1825</v>
      </c>
      <c r="F151" s="832" t="s">
        <v>1808</v>
      </c>
      <c r="G151" s="832" t="s">
        <v>2149</v>
      </c>
      <c r="H151" s="832" t="s">
        <v>556</v>
      </c>
      <c r="I151" s="832" t="s">
        <v>2150</v>
      </c>
      <c r="J151" s="832" t="s">
        <v>1086</v>
      </c>
      <c r="K151" s="832" t="s">
        <v>2151</v>
      </c>
      <c r="L151" s="835">
        <v>132</v>
      </c>
      <c r="M151" s="835">
        <v>1188</v>
      </c>
      <c r="N151" s="832">
        <v>9</v>
      </c>
      <c r="O151" s="836">
        <v>1.5</v>
      </c>
      <c r="P151" s="835">
        <v>396</v>
      </c>
      <c r="Q151" s="837">
        <v>0.33333333333333331</v>
      </c>
      <c r="R151" s="832">
        <v>3</v>
      </c>
      <c r="S151" s="837">
        <v>0.33333333333333331</v>
      </c>
      <c r="T151" s="836">
        <v>0.5</v>
      </c>
      <c r="U151" s="838">
        <v>0.33333333333333331</v>
      </c>
    </row>
    <row r="152" spans="1:21" ht="14.4" customHeight="1" x14ac:dyDescent="0.3">
      <c r="A152" s="831">
        <v>18</v>
      </c>
      <c r="B152" s="832" t="s">
        <v>1807</v>
      </c>
      <c r="C152" s="832" t="s">
        <v>1812</v>
      </c>
      <c r="D152" s="833" t="s">
        <v>3107</v>
      </c>
      <c r="E152" s="834" t="s">
        <v>1825</v>
      </c>
      <c r="F152" s="832" t="s">
        <v>1808</v>
      </c>
      <c r="G152" s="832" t="s">
        <v>2149</v>
      </c>
      <c r="H152" s="832" t="s">
        <v>556</v>
      </c>
      <c r="I152" s="832" t="s">
        <v>2152</v>
      </c>
      <c r="J152" s="832" t="s">
        <v>2153</v>
      </c>
      <c r="K152" s="832" t="s">
        <v>2154</v>
      </c>
      <c r="L152" s="835">
        <v>206.76</v>
      </c>
      <c r="M152" s="835">
        <v>827.04</v>
      </c>
      <c r="N152" s="832">
        <v>4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18</v>
      </c>
      <c r="B153" s="832" t="s">
        <v>1807</v>
      </c>
      <c r="C153" s="832" t="s">
        <v>1812</v>
      </c>
      <c r="D153" s="833" t="s">
        <v>3107</v>
      </c>
      <c r="E153" s="834" t="s">
        <v>1825</v>
      </c>
      <c r="F153" s="832" t="s">
        <v>1808</v>
      </c>
      <c r="G153" s="832" t="s">
        <v>2155</v>
      </c>
      <c r="H153" s="832" t="s">
        <v>556</v>
      </c>
      <c r="I153" s="832" t="s">
        <v>2156</v>
      </c>
      <c r="J153" s="832" t="s">
        <v>898</v>
      </c>
      <c r="K153" s="832" t="s">
        <v>2157</v>
      </c>
      <c r="L153" s="835">
        <v>103.09</v>
      </c>
      <c r="M153" s="835">
        <v>412.36</v>
      </c>
      <c r="N153" s="832">
        <v>4</v>
      </c>
      <c r="O153" s="836">
        <v>1</v>
      </c>
      <c r="P153" s="835">
        <v>206.18</v>
      </c>
      <c r="Q153" s="837">
        <v>0.5</v>
      </c>
      <c r="R153" s="832">
        <v>2</v>
      </c>
      <c r="S153" s="837">
        <v>0.5</v>
      </c>
      <c r="T153" s="836">
        <v>0.5</v>
      </c>
      <c r="U153" s="838">
        <v>0.5</v>
      </c>
    </row>
    <row r="154" spans="1:21" ht="14.4" customHeight="1" x14ac:dyDescent="0.3">
      <c r="A154" s="831">
        <v>18</v>
      </c>
      <c r="B154" s="832" t="s">
        <v>1807</v>
      </c>
      <c r="C154" s="832" t="s">
        <v>1812</v>
      </c>
      <c r="D154" s="833" t="s">
        <v>3107</v>
      </c>
      <c r="E154" s="834" t="s">
        <v>1825</v>
      </c>
      <c r="F154" s="832" t="s">
        <v>1808</v>
      </c>
      <c r="G154" s="832" t="s">
        <v>2155</v>
      </c>
      <c r="H154" s="832" t="s">
        <v>556</v>
      </c>
      <c r="I154" s="832" t="s">
        <v>2158</v>
      </c>
      <c r="J154" s="832" t="s">
        <v>898</v>
      </c>
      <c r="K154" s="832" t="s">
        <v>2014</v>
      </c>
      <c r="L154" s="835">
        <v>122.73</v>
      </c>
      <c r="M154" s="835">
        <v>981.84</v>
      </c>
      <c r="N154" s="832">
        <v>8</v>
      </c>
      <c r="O154" s="836">
        <v>3.5</v>
      </c>
      <c r="P154" s="835">
        <v>245.46</v>
      </c>
      <c r="Q154" s="837">
        <v>0.25</v>
      </c>
      <c r="R154" s="832">
        <v>2</v>
      </c>
      <c r="S154" s="837">
        <v>0.25</v>
      </c>
      <c r="T154" s="836">
        <v>1</v>
      </c>
      <c r="U154" s="838">
        <v>0.2857142857142857</v>
      </c>
    </row>
    <row r="155" spans="1:21" ht="14.4" customHeight="1" x14ac:dyDescent="0.3">
      <c r="A155" s="831">
        <v>18</v>
      </c>
      <c r="B155" s="832" t="s">
        <v>1807</v>
      </c>
      <c r="C155" s="832" t="s">
        <v>1812</v>
      </c>
      <c r="D155" s="833" t="s">
        <v>3107</v>
      </c>
      <c r="E155" s="834" t="s">
        <v>1825</v>
      </c>
      <c r="F155" s="832" t="s">
        <v>1808</v>
      </c>
      <c r="G155" s="832" t="s">
        <v>2155</v>
      </c>
      <c r="H155" s="832" t="s">
        <v>556</v>
      </c>
      <c r="I155" s="832" t="s">
        <v>2159</v>
      </c>
      <c r="J155" s="832" t="s">
        <v>898</v>
      </c>
      <c r="K155" s="832" t="s">
        <v>2160</v>
      </c>
      <c r="L155" s="835">
        <v>59.83</v>
      </c>
      <c r="M155" s="835">
        <v>119.66</v>
      </c>
      <c r="N155" s="832">
        <v>2</v>
      </c>
      <c r="O155" s="836">
        <v>0.5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18</v>
      </c>
      <c r="B156" s="832" t="s">
        <v>1807</v>
      </c>
      <c r="C156" s="832" t="s">
        <v>1812</v>
      </c>
      <c r="D156" s="833" t="s">
        <v>3107</v>
      </c>
      <c r="E156" s="834" t="s">
        <v>1825</v>
      </c>
      <c r="F156" s="832" t="s">
        <v>1808</v>
      </c>
      <c r="G156" s="832" t="s">
        <v>2161</v>
      </c>
      <c r="H156" s="832" t="s">
        <v>556</v>
      </c>
      <c r="I156" s="832" t="s">
        <v>2162</v>
      </c>
      <c r="J156" s="832" t="s">
        <v>906</v>
      </c>
      <c r="K156" s="832" t="s">
        <v>2163</v>
      </c>
      <c r="L156" s="835">
        <v>264</v>
      </c>
      <c r="M156" s="835">
        <v>7656</v>
      </c>
      <c r="N156" s="832">
        <v>29</v>
      </c>
      <c r="O156" s="836">
        <v>20</v>
      </c>
      <c r="P156" s="835">
        <v>4224</v>
      </c>
      <c r="Q156" s="837">
        <v>0.55172413793103448</v>
      </c>
      <c r="R156" s="832">
        <v>16</v>
      </c>
      <c r="S156" s="837">
        <v>0.55172413793103448</v>
      </c>
      <c r="T156" s="836">
        <v>9.5</v>
      </c>
      <c r="U156" s="838">
        <v>0.47499999999999998</v>
      </c>
    </row>
    <row r="157" spans="1:21" ht="14.4" customHeight="1" x14ac:dyDescent="0.3">
      <c r="A157" s="831">
        <v>18</v>
      </c>
      <c r="B157" s="832" t="s">
        <v>1807</v>
      </c>
      <c r="C157" s="832" t="s">
        <v>1812</v>
      </c>
      <c r="D157" s="833" t="s">
        <v>3107</v>
      </c>
      <c r="E157" s="834" t="s">
        <v>1825</v>
      </c>
      <c r="F157" s="832" t="s">
        <v>1808</v>
      </c>
      <c r="G157" s="832" t="s">
        <v>2161</v>
      </c>
      <c r="H157" s="832" t="s">
        <v>556</v>
      </c>
      <c r="I157" s="832" t="s">
        <v>2164</v>
      </c>
      <c r="J157" s="832" t="s">
        <v>908</v>
      </c>
      <c r="K157" s="832" t="s">
        <v>2165</v>
      </c>
      <c r="L157" s="835">
        <v>65.989999999999995</v>
      </c>
      <c r="M157" s="835">
        <v>1319.7999999999997</v>
      </c>
      <c r="N157" s="832">
        <v>20</v>
      </c>
      <c r="O157" s="836">
        <v>10</v>
      </c>
      <c r="P157" s="835">
        <v>461.92999999999995</v>
      </c>
      <c r="Q157" s="837">
        <v>0.35000000000000003</v>
      </c>
      <c r="R157" s="832">
        <v>7</v>
      </c>
      <c r="S157" s="837">
        <v>0.35</v>
      </c>
      <c r="T157" s="836">
        <v>3.5</v>
      </c>
      <c r="U157" s="838">
        <v>0.35</v>
      </c>
    </row>
    <row r="158" spans="1:21" ht="14.4" customHeight="1" x14ac:dyDescent="0.3">
      <c r="A158" s="831">
        <v>18</v>
      </c>
      <c r="B158" s="832" t="s">
        <v>1807</v>
      </c>
      <c r="C158" s="832" t="s">
        <v>1812</v>
      </c>
      <c r="D158" s="833" t="s">
        <v>3107</v>
      </c>
      <c r="E158" s="834" t="s">
        <v>1825</v>
      </c>
      <c r="F158" s="832" t="s">
        <v>1808</v>
      </c>
      <c r="G158" s="832" t="s">
        <v>2161</v>
      </c>
      <c r="H158" s="832" t="s">
        <v>556</v>
      </c>
      <c r="I158" s="832" t="s">
        <v>2166</v>
      </c>
      <c r="J158" s="832" t="s">
        <v>2167</v>
      </c>
      <c r="K158" s="832" t="s">
        <v>2168</v>
      </c>
      <c r="L158" s="835">
        <v>96.49</v>
      </c>
      <c r="M158" s="835">
        <v>675.43</v>
      </c>
      <c r="N158" s="832">
        <v>7</v>
      </c>
      <c r="O158" s="836">
        <v>4</v>
      </c>
      <c r="P158" s="835">
        <v>482.45</v>
      </c>
      <c r="Q158" s="837">
        <v>0.7142857142857143</v>
      </c>
      <c r="R158" s="832">
        <v>5</v>
      </c>
      <c r="S158" s="837">
        <v>0.7142857142857143</v>
      </c>
      <c r="T158" s="836">
        <v>3</v>
      </c>
      <c r="U158" s="838">
        <v>0.75</v>
      </c>
    </row>
    <row r="159" spans="1:21" ht="14.4" customHeight="1" x14ac:dyDescent="0.3">
      <c r="A159" s="831">
        <v>18</v>
      </c>
      <c r="B159" s="832" t="s">
        <v>1807</v>
      </c>
      <c r="C159" s="832" t="s">
        <v>1812</v>
      </c>
      <c r="D159" s="833" t="s">
        <v>3107</v>
      </c>
      <c r="E159" s="834" t="s">
        <v>1825</v>
      </c>
      <c r="F159" s="832" t="s">
        <v>1808</v>
      </c>
      <c r="G159" s="832" t="s">
        <v>2161</v>
      </c>
      <c r="H159" s="832" t="s">
        <v>556</v>
      </c>
      <c r="I159" s="832" t="s">
        <v>2169</v>
      </c>
      <c r="J159" s="832" t="s">
        <v>2167</v>
      </c>
      <c r="K159" s="832" t="s">
        <v>2170</v>
      </c>
      <c r="L159" s="835">
        <v>413.52</v>
      </c>
      <c r="M159" s="835">
        <v>6202.7999999999993</v>
      </c>
      <c r="N159" s="832">
        <v>15</v>
      </c>
      <c r="O159" s="836">
        <v>6</v>
      </c>
      <c r="P159" s="835">
        <v>2481.12</v>
      </c>
      <c r="Q159" s="837">
        <v>0.4</v>
      </c>
      <c r="R159" s="832">
        <v>6</v>
      </c>
      <c r="S159" s="837">
        <v>0.4</v>
      </c>
      <c r="T159" s="836">
        <v>2.5</v>
      </c>
      <c r="U159" s="838">
        <v>0.41666666666666669</v>
      </c>
    </row>
    <row r="160" spans="1:21" ht="14.4" customHeight="1" x14ac:dyDescent="0.3">
      <c r="A160" s="831">
        <v>18</v>
      </c>
      <c r="B160" s="832" t="s">
        <v>1807</v>
      </c>
      <c r="C160" s="832" t="s">
        <v>1812</v>
      </c>
      <c r="D160" s="833" t="s">
        <v>3107</v>
      </c>
      <c r="E160" s="834" t="s">
        <v>1825</v>
      </c>
      <c r="F160" s="832" t="s">
        <v>1808</v>
      </c>
      <c r="G160" s="832" t="s">
        <v>2171</v>
      </c>
      <c r="H160" s="832" t="s">
        <v>556</v>
      </c>
      <c r="I160" s="832" t="s">
        <v>1674</v>
      </c>
      <c r="J160" s="832" t="s">
        <v>975</v>
      </c>
      <c r="K160" s="832" t="s">
        <v>1675</v>
      </c>
      <c r="L160" s="835">
        <v>161.06</v>
      </c>
      <c r="M160" s="835">
        <v>1932.72</v>
      </c>
      <c r="N160" s="832">
        <v>12</v>
      </c>
      <c r="O160" s="836">
        <v>1.5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18</v>
      </c>
      <c r="B161" s="832" t="s">
        <v>1807</v>
      </c>
      <c r="C161" s="832" t="s">
        <v>1812</v>
      </c>
      <c r="D161" s="833" t="s">
        <v>3107</v>
      </c>
      <c r="E161" s="834" t="s">
        <v>1825</v>
      </c>
      <c r="F161" s="832" t="s">
        <v>1808</v>
      </c>
      <c r="G161" s="832" t="s">
        <v>2171</v>
      </c>
      <c r="H161" s="832" t="s">
        <v>556</v>
      </c>
      <c r="I161" s="832" t="s">
        <v>2172</v>
      </c>
      <c r="J161" s="832" t="s">
        <v>2173</v>
      </c>
      <c r="K161" s="832" t="s">
        <v>2174</v>
      </c>
      <c r="L161" s="835">
        <v>150.32</v>
      </c>
      <c r="M161" s="835">
        <v>3156.72</v>
      </c>
      <c r="N161" s="832">
        <v>21</v>
      </c>
      <c r="O161" s="836">
        <v>7</v>
      </c>
      <c r="P161" s="835">
        <v>1503.1999999999998</v>
      </c>
      <c r="Q161" s="837">
        <v>0.47619047619047616</v>
      </c>
      <c r="R161" s="832">
        <v>10</v>
      </c>
      <c r="S161" s="837">
        <v>0.47619047619047616</v>
      </c>
      <c r="T161" s="836">
        <v>3</v>
      </c>
      <c r="U161" s="838">
        <v>0.42857142857142855</v>
      </c>
    </row>
    <row r="162" spans="1:21" ht="14.4" customHeight="1" x14ac:dyDescent="0.3">
      <c r="A162" s="831">
        <v>18</v>
      </c>
      <c r="B162" s="832" t="s">
        <v>1807</v>
      </c>
      <c r="C162" s="832" t="s">
        <v>1812</v>
      </c>
      <c r="D162" s="833" t="s">
        <v>3107</v>
      </c>
      <c r="E162" s="834" t="s">
        <v>1825</v>
      </c>
      <c r="F162" s="832" t="s">
        <v>1808</v>
      </c>
      <c r="G162" s="832" t="s">
        <v>2171</v>
      </c>
      <c r="H162" s="832" t="s">
        <v>601</v>
      </c>
      <c r="I162" s="832" t="s">
        <v>1584</v>
      </c>
      <c r="J162" s="832" t="s">
        <v>1585</v>
      </c>
      <c r="K162" s="832" t="s">
        <v>1586</v>
      </c>
      <c r="L162" s="835">
        <v>80.53</v>
      </c>
      <c r="M162" s="835">
        <v>885.83</v>
      </c>
      <c r="N162" s="832">
        <v>11</v>
      </c>
      <c r="O162" s="836">
        <v>7</v>
      </c>
      <c r="P162" s="835">
        <v>644.24</v>
      </c>
      <c r="Q162" s="837">
        <v>0.72727272727272729</v>
      </c>
      <c r="R162" s="832">
        <v>8</v>
      </c>
      <c r="S162" s="837">
        <v>0.72727272727272729</v>
      </c>
      <c r="T162" s="836">
        <v>4.5</v>
      </c>
      <c r="U162" s="838">
        <v>0.6428571428571429</v>
      </c>
    </row>
    <row r="163" spans="1:21" ht="14.4" customHeight="1" x14ac:dyDescent="0.3">
      <c r="A163" s="831">
        <v>18</v>
      </c>
      <c r="B163" s="832" t="s">
        <v>1807</v>
      </c>
      <c r="C163" s="832" t="s">
        <v>1812</v>
      </c>
      <c r="D163" s="833" t="s">
        <v>3107</v>
      </c>
      <c r="E163" s="834" t="s">
        <v>1825</v>
      </c>
      <c r="F163" s="832" t="s">
        <v>1808</v>
      </c>
      <c r="G163" s="832" t="s">
        <v>2171</v>
      </c>
      <c r="H163" s="832" t="s">
        <v>556</v>
      </c>
      <c r="I163" s="832" t="s">
        <v>2175</v>
      </c>
      <c r="J163" s="832" t="s">
        <v>2173</v>
      </c>
      <c r="K163" s="832" t="s">
        <v>2176</v>
      </c>
      <c r="L163" s="835">
        <v>75.16</v>
      </c>
      <c r="M163" s="835">
        <v>826.75999999999988</v>
      </c>
      <c r="N163" s="832">
        <v>11</v>
      </c>
      <c r="O163" s="836">
        <v>4</v>
      </c>
      <c r="P163" s="835">
        <v>526.11999999999989</v>
      </c>
      <c r="Q163" s="837">
        <v>0.63636363636363635</v>
      </c>
      <c r="R163" s="832">
        <v>7</v>
      </c>
      <c r="S163" s="837">
        <v>0.63636363636363635</v>
      </c>
      <c r="T163" s="836">
        <v>2</v>
      </c>
      <c r="U163" s="838">
        <v>0.5</v>
      </c>
    </row>
    <row r="164" spans="1:21" ht="14.4" customHeight="1" x14ac:dyDescent="0.3">
      <c r="A164" s="831">
        <v>18</v>
      </c>
      <c r="B164" s="832" t="s">
        <v>1807</v>
      </c>
      <c r="C164" s="832" t="s">
        <v>1812</v>
      </c>
      <c r="D164" s="833" t="s">
        <v>3107</v>
      </c>
      <c r="E164" s="834" t="s">
        <v>1825</v>
      </c>
      <c r="F164" s="832" t="s">
        <v>1808</v>
      </c>
      <c r="G164" s="832" t="s">
        <v>2171</v>
      </c>
      <c r="H164" s="832" t="s">
        <v>601</v>
      </c>
      <c r="I164" s="832" t="s">
        <v>1587</v>
      </c>
      <c r="J164" s="832" t="s">
        <v>1585</v>
      </c>
      <c r="K164" s="832" t="s">
        <v>1588</v>
      </c>
      <c r="L164" s="835">
        <v>161.06</v>
      </c>
      <c r="M164" s="835">
        <v>805.3</v>
      </c>
      <c r="N164" s="832">
        <v>5</v>
      </c>
      <c r="O164" s="836">
        <v>1.5</v>
      </c>
      <c r="P164" s="835">
        <v>483.18</v>
      </c>
      <c r="Q164" s="837">
        <v>0.60000000000000009</v>
      </c>
      <c r="R164" s="832">
        <v>3</v>
      </c>
      <c r="S164" s="837">
        <v>0.6</v>
      </c>
      <c r="T164" s="836">
        <v>1</v>
      </c>
      <c r="U164" s="838">
        <v>0.66666666666666663</v>
      </c>
    </row>
    <row r="165" spans="1:21" ht="14.4" customHeight="1" x14ac:dyDescent="0.3">
      <c r="A165" s="831">
        <v>18</v>
      </c>
      <c r="B165" s="832" t="s">
        <v>1807</v>
      </c>
      <c r="C165" s="832" t="s">
        <v>1812</v>
      </c>
      <c r="D165" s="833" t="s">
        <v>3107</v>
      </c>
      <c r="E165" s="834" t="s">
        <v>1825</v>
      </c>
      <c r="F165" s="832" t="s">
        <v>1808</v>
      </c>
      <c r="G165" s="832" t="s">
        <v>2171</v>
      </c>
      <c r="H165" s="832" t="s">
        <v>556</v>
      </c>
      <c r="I165" s="832" t="s">
        <v>2177</v>
      </c>
      <c r="J165" s="832" t="s">
        <v>2178</v>
      </c>
      <c r="K165" s="832" t="s">
        <v>2179</v>
      </c>
      <c r="L165" s="835">
        <v>150.32</v>
      </c>
      <c r="M165" s="835">
        <v>300.64</v>
      </c>
      <c r="N165" s="832">
        <v>2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18</v>
      </c>
      <c r="B166" s="832" t="s">
        <v>1807</v>
      </c>
      <c r="C166" s="832" t="s">
        <v>1812</v>
      </c>
      <c r="D166" s="833" t="s">
        <v>3107</v>
      </c>
      <c r="E166" s="834" t="s">
        <v>1825</v>
      </c>
      <c r="F166" s="832" t="s">
        <v>1808</v>
      </c>
      <c r="G166" s="832" t="s">
        <v>2171</v>
      </c>
      <c r="H166" s="832" t="s">
        <v>601</v>
      </c>
      <c r="I166" s="832" t="s">
        <v>2180</v>
      </c>
      <c r="J166" s="832" t="s">
        <v>1585</v>
      </c>
      <c r="K166" s="832" t="s">
        <v>2181</v>
      </c>
      <c r="L166" s="835">
        <v>400.17</v>
      </c>
      <c r="M166" s="835">
        <v>1600.68</v>
      </c>
      <c r="N166" s="832">
        <v>4</v>
      </c>
      <c r="O166" s="836">
        <v>2</v>
      </c>
      <c r="P166" s="835">
        <v>1200.51</v>
      </c>
      <c r="Q166" s="837">
        <v>0.75</v>
      </c>
      <c r="R166" s="832">
        <v>3</v>
      </c>
      <c r="S166" s="837">
        <v>0.75</v>
      </c>
      <c r="T166" s="836">
        <v>1.5</v>
      </c>
      <c r="U166" s="838">
        <v>0.75</v>
      </c>
    </row>
    <row r="167" spans="1:21" ht="14.4" customHeight="1" x14ac:dyDescent="0.3">
      <c r="A167" s="831">
        <v>18</v>
      </c>
      <c r="B167" s="832" t="s">
        <v>1807</v>
      </c>
      <c r="C167" s="832" t="s">
        <v>1812</v>
      </c>
      <c r="D167" s="833" t="s">
        <v>3107</v>
      </c>
      <c r="E167" s="834" t="s">
        <v>1825</v>
      </c>
      <c r="F167" s="832" t="s">
        <v>1808</v>
      </c>
      <c r="G167" s="832" t="s">
        <v>2171</v>
      </c>
      <c r="H167" s="832" t="s">
        <v>601</v>
      </c>
      <c r="I167" s="832" t="s">
        <v>1670</v>
      </c>
      <c r="J167" s="832" t="s">
        <v>1585</v>
      </c>
      <c r="K167" s="832" t="s">
        <v>1671</v>
      </c>
      <c r="L167" s="835">
        <v>533.42999999999995</v>
      </c>
      <c r="M167" s="835">
        <v>6401.1599999999989</v>
      </c>
      <c r="N167" s="832">
        <v>12</v>
      </c>
      <c r="O167" s="836">
        <v>7.5</v>
      </c>
      <c r="P167" s="835">
        <v>2667.1499999999996</v>
      </c>
      <c r="Q167" s="837">
        <v>0.41666666666666669</v>
      </c>
      <c r="R167" s="832">
        <v>5</v>
      </c>
      <c r="S167" s="837">
        <v>0.41666666666666669</v>
      </c>
      <c r="T167" s="836">
        <v>3</v>
      </c>
      <c r="U167" s="838">
        <v>0.4</v>
      </c>
    </row>
    <row r="168" spans="1:21" ht="14.4" customHeight="1" x14ac:dyDescent="0.3">
      <c r="A168" s="831">
        <v>18</v>
      </c>
      <c r="B168" s="832" t="s">
        <v>1807</v>
      </c>
      <c r="C168" s="832" t="s">
        <v>1812</v>
      </c>
      <c r="D168" s="833" t="s">
        <v>3107</v>
      </c>
      <c r="E168" s="834" t="s">
        <v>1825</v>
      </c>
      <c r="F168" s="832" t="s">
        <v>1808</v>
      </c>
      <c r="G168" s="832" t="s">
        <v>2182</v>
      </c>
      <c r="H168" s="832" t="s">
        <v>601</v>
      </c>
      <c r="I168" s="832" t="s">
        <v>2183</v>
      </c>
      <c r="J168" s="832" t="s">
        <v>943</v>
      </c>
      <c r="K168" s="832" t="s">
        <v>2184</v>
      </c>
      <c r="L168" s="835">
        <v>0</v>
      </c>
      <c r="M168" s="835">
        <v>0</v>
      </c>
      <c r="N168" s="832">
        <v>1</v>
      </c>
      <c r="O168" s="836">
        <v>1</v>
      </c>
      <c r="P168" s="835"/>
      <c r="Q168" s="837"/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18</v>
      </c>
      <c r="B169" s="832" t="s">
        <v>1807</v>
      </c>
      <c r="C169" s="832" t="s">
        <v>1812</v>
      </c>
      <c r="D169" s="833" t="s">
        <v>3107</v>
      </c>
      <c r="E169" s="834" t="s">
        <v>1825</v>
      </c>
      <c r="F169" s="832" t="s">
        <v>1808</v>
      </c>
      <c r="G169" s="832" t="s">
        <v>2182</v>
      </c>
      <c r="H169" s="832" t="s">
        <v>601</v>
      </c>
      <c r="I169" s="832" t="s">
        <v>1560</v>
      </c>
      <c r="J169" s="832" t="s">
        <v>943</v>
      </c>
      <c r="K169" s="832" t="s">
        <v>1561</v>
      </c>
      <c r="L169" s="835">
        <v>0</v>
      </c>
      <c r="M169" s="835">
        <v>0</v>
      </c>
      <c r="N169" s="832">
        <v>5</v>
      </c>
      <c r="O169" s="836">
        <v>4</v>
      </c>
      <c r="P169" s="835">
        <v>0</v>
      </c>
      <c r="Q169" s="837"/>
      <c r="R169" s="832">
        <v>1</v>
      </c>
      <c r="S169" s="837">
        <v>0.2</v>
      </c>
      <c r="T169" s="836">
        <v>1</v>
      </c>
      <c r="U169" s="838">
        <v>0.25</v>
      </c>
    </row>
    <row r="170" spans="1:21" ht="14.4" customHeight="1" x14ac:dyDescent="0.3">
      <c r="A170" s="831">
        <v>18</v>
      </c>
      <c r="B170" s="832" t="s">
        <v>1807</v>
      </c>
      <c r="C170" s="832" t="s">
        <v>1812</v>
      </c>
      <c r="D170" s="833" t="s">
        <v>3107</v>
      </c>
      <c r="E170" s="834" t="s">
        <v>1825</v>
      </c>
      <c r="F170" s="832" t="s">
        <v>1808</v>
      </c>
      <c r="G170" s="832" t="s">
        <v>2182</v>
      </c>
      <c r="H170" s="832" t="s">
        <v>556</v>
      </c>
      <c r="I170" s="832" t="s">
        <v>2185</v>
      </c>
      <c r="J170" s="832" t="s">
        <v>2186</v>
      </c>
      <c r="K170" s="832" t="s">
        <v>2184</v>
      </c>
      <c r="L170" s="835">
        <v>0</v>
      </c>
      <c r="M170" s="835">
        <v>0</v>
      </c>
      <c r="N170" s="832">
        <v>2</v>
      </c>
      <c r="O170" s="836">
        <v>1</v>
      </c>
      <c r="P170" s="835"/>
      <c r="Q170" s="837"/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18</v>
      </c>
      <c r="B171" s="832" t="s">
        <v>1807</v>
      </c>
      <c r="C171" s="832" t="s">
        <v>1812</v>
      </c>
      <c r="D171" s="833" t="s">
        <v>3107</v>
      </c>
      <c r="E171" s="834" t="s">
        <v>1825</v>
      </c>
      <c r="F171" s="832" t="s">
        <v>1808</v>
      </c>
      <c r="G171" s="832" t="s">
        <v>2182</v>
      </c>
      <c r="H171" s="832" t="s">
        <v>556</v>
      </c>
      <c r="I171" s="832" t="s">
        <v>2187</v>
      </c>
      <c r="J171" s="832" t="s">
        <v>2188</v>
      </c>
      <c r="K171" s="832" t="s">
        <v>2189</v>
      </c>
      <c r="L171" s="835">
        <v>0</v>
      </c>
      <c r="M171" s="835">
        <v>0</v>
      </c>
      <c r="N171" s="832">
        <v>9</v>
      </c>
      <c r="O171" s="836">
        <v>6</v>
      </c>
      <c r="P171" s="835">
        <v>0</v>
      </c>
      <c r="Q171" s="837"/>
      <c r="R171" s="832">
        <v>5</v>
      </c>
      <c r="S171" s="837">
        <v>0.55555555555555558</v>
      </c>
      <c r="T171" s="836">
        <v>2.5</v>
      </c>
      <c r="U171" s="838">
        <v>0.41666666666666669</v>
      </c>
    </row>
    <row r="172" spans="1:21" ht="14.4" customHeight="1" x14ac:dyDescent="0.3">
      <c r="A172" s="831">
        <v>18</v>
      </c>
      <c r="B172" s="832" t="s">
        <v>1807</v>
      </c>
      <c r="C172" s="832" t="s">
        <v>1812</v>
      </c>
      <c r="D172" s="833" t="s">
        <v>3107</v>
      </c>
      <c r="E172" s="834" t="s">
        <v>1825</v>
      </c>
      <c r="F172" s="832" t="s">
        <v>1808</v>
      </c>
      <c r="G172" s="832" t="s">
        <v>2182</v>
      </c>
      <c r="H172" s="832" t="s">
        <v>556</v>
      </c>
      <c r="I172" s="832" t="s">
        <v>2190</v>
      </c>
      <c r="J172" s="832" t="s">
        <v>2188</v>
      </c>
      <c r="K172" s="832" t="s">
        <v>2184</v>
      </c>
      <c r="L172" s="835">
        <v>0</v>
      </c>
      <c r="M172" s="835">
        <v>0</v>
      </c>
      <c r="N172" s="832">
        <v>3</v>
      </c>
      <c r="O172" s="836">
        <v>2</v>
      </c>
      <c r="P172" s="835"/>
      <c r="Q172" s="837"/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18</v>
      </c>
      <c r="B173" s="832" t="s">
        <v>1807</v>
      </c>
      <c r="C173" s="832" t="s">
        <v>1812</v>
      </c>
      <c r="D173" s="833" t="s">
        <v>3107</v>
      </c>
      <c r="E173" s="834" t="s">
        <v>1825</v>
      </c>
      <c r="F173" s="832" t="s">
        <v>1808</v>
      </c>
      <c r="G173" s="832" t="s">
        <v>2182</v>
      </c>
      <c r="H173" s="832" t="s">
        <v>556</v>
      </c>
      <c r="I173" s="832" t="s">
        <v>2191</v>
      </c>
      <c r="J173" s="832" t="s">
        <v>2192</v>
      </c>
      <c r="K173" s="832" t="s">
        <v>2189</v>
      </c>
      <c r="L173" s="835">
        <v>0</v>
      </c>
      <c r="M173" s="835">
        <v>0</v>
      </c>
      <c r="N173" s="832">
        <v>1</v>
      </c>
      <c r="O173" s="836">
        <v>0.5</v>
      </c>
      <c r="P173" s="835"/>
      <c r="Q173" s="837"/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18</v>
      </c>
      <c r="B174" s="832" t="s">
        <v>1807</v>
      </c>
      <c r="C174" s="832" t="s">
        <v>1812</v>
      </c>
      <c r="D174" s="833" t="s">
        <v>3107</v>
      </c>
      <c r="E174" s="834" t="s">
        <v>1825</v>
      </c>
      <c r="F174" s="832" t="s">
        <v>1808</v>
      </c>
      <c r="G174" s="832" t="s">
        <v>2182</v>
      </c>
      <c r="H174" s="832" t="s">
        <v>556</v>
      </c>
      <c r="I174" s="832" t="s">
        <v>2193</v>
      </c>
      <c r="J174" s="832" t="s">
        <v>2186</v>
      </c>
      <c r="K174" s="832" t="s">
        <v>2184</v>
      </c>
      <c r="L174" s="835">
        <v>0</v>
      </c>
      <c r="M174" s="835">
        <v>0</v>
      </c>
      <c r="N174" s="832">
        <v>4</v>
      </c>
      <c r="O174" s="836">
        <v>1</v>
      </c>
      <c r="P174" s="835">
        <v>0</v>
      </c>
      <c r="Q174" s="837"/>
      <c r="R174" s="832">
        <v>4</v>
      </c>
      <c r="S174" s="837">
        <v>1</v>
      </c>
      <c r="T174" s="836">
        <v>1</v>
      </c>
      <c r="U174" s="838">
        <v>1</v>
      </c>
    </row>
    <row r="175" spans="1:21" ht="14.4" customHeight="1" x14ac:dyDescent="0.3">
      <c r="A175" s="831">
        <v>18</v>
      </c>
      <c r="B175" s="832" t="s">
        <v>1807</v>
      </c>
      <c r="C175" s="832" t="s">
        <v>1812</v>
      </c>
      <c r="D175" s="833" t="s">
        <v>3107</v>
      </c>
      <c r="E175" s="834" t="s">
        <v>1825</v>
      </c>
      <c r="F175" s="832" t="s">
        <v>1808</v>
      </c>
      <c r="G175" s="832" t="s">
        <v>2182</v>
      </c>
      <c r="H175" s="832" t="s">
        <v>556</v>
      </c>
      <c r="I175" s="832" t="s">
        <v>2194</v>
      </c>
      <c r="J175" s="832" t="s">
        <v>2195</v>
      </c>
      <c r="K175" s="832" t="s">
        <v>2189</v>
      </c>
      <c r="L175" s="835">
        <v>0</v>
      </c>
      <c r="M175" s="835">
        <v>0</v>
      </c>
      <c r="N175" s="832">
        <v>2</v>
      </c>
      <c r="O175" s="836">
        <v>1.5</v>
      </c>
      <c r="P175" s="835">
        <v>0</v>
      </c>
      <c r="Q175" s="837"/>
      <c r="R175" s="832">
        <v>2</v>
      </c>
      <c r="S175" s="837">
        <v>1</v>
      </c>
      <c r="T175" s="836">
        <v>1.5</v>
      </c>
      <c r="U175" s="838">
        <v>1</v>
      </c>
    </row>
    <row r="176" spans="1:21" ht="14.4" customHeight="1" x14ac:dyDescent="0.3">
      <c r="A176" s="831">
        <v>18</v>
      </c>
      <c r="B176" s="832" t="s">
        <v>1807</v>
      </c>
      <c r="C176" s="832" t="s">
        <v>1812</v>
      </c>
      <c r="D176" s="833" t="s">
        <v>3107</v>
      </c>
      <c r="E176" s="834" t="s">
        <v>1825</v>
      </c>
      <c r="F176" s="832" t="s">
        <v>1808</v>
      </c>
      <c r="G176" s="832" t="s">
        <v>2196</v>
      </c>
      <c r="H176" s="832" t="s">
        <v>556</v>
      </c>
      <c r="I176" s="832" t="s">
        <v>2197</v>
      </c>
      <c r="J176" s="832" t="s">
        <v>2198</v>
      </c>
      <c r="K176" s="832" t="s">
        <v>2199</v>
      </c>
      <c r="L176" s="835">
        <v>153.61000000000001</v>
      </c>
      <c r="M176" s="835">
        <v>307.22000000000003</v>
      </c>
      <c r="N176" s="832">
        <v>2</v>
      </c>
      <c r="O176" s="836">
        <v>1.5</v>
      </c>
      <c r="P176" s="835">
        <v>307.22000000000003</v>
      </c>
      <c r="Q176" s="837">
        <v>1</v>
      </c>
      <c r="R176" s="832">
        <v>2</v>
      </c>
      <c r="S176" s="837">
        <v>1</v>
      </c>
      <c r="T176" s="836">
        <v>1.5</v>
      </c>
      <c r="U176" s="838">
        <v>1</v>
      </c>
    </row>
    <row r="177" spans="1:21" ht="14.4" customHeight="1" x14ac:dyDescent="0.3">
      <c r="A177" s="831">
        <v>18</v>
      </c>
      <c r="B177" s="832" t="s">
        <v>1807</v>
      </c>
      <c r="C177" s="832" t="s">
        <v>1812</v>
      </c>
      <c r="D177" s="833" t="s">
        <v>3107</v>
      </c>
      <c r="E177" s="834" t="s">
        <v>1825</v>
      </c>
      <c r="F177" s="832" t="s">
        <v>1808</v>
      </c>
      <c r="G177" s="832" t="s">
        <v>2196</v>
      </c>
      <c r="H177" s="832" t="s">
        <v>556</v>
      </c>
      <c r="I177" s="832" t="s">
        <v>2200</v>
      </c>
      <c r="J177" s="832" t="s">
        <v>2198</v>
      </c>
      <c r="K177" s="832" t="s">
        <v>2201</v>
      </c>
      <c r="L177" s="835">
        <v>224.68</v>
      </c>
      <c r="M177" s="835">
        <v>449.36</v>
      </c>
      <c r="N177" s="832">
        <v>2</v>
      </c>
      <c r="O177" s="836">
        <v>1.5</v>
      </c>
      <c r="P177" s="835">
        <v>449.36</v>
      </c>
      <c r="Q177" s="837">
        <v>1</v>
      </c>
      <c r="R177" s="832">
        <v>2</v>
      </c>
      <c r="S177" s="837">
        <v>1</v>
      </c>
      <c r="T177" s="836">
        <v>1.5</v>
      </c>
      <c r="U177" s="838">
        <v>1</v>
      </c>
    </row>
    <row r="178" spans="1:21" ht="14.4" customHeight="1" x14ac:dyDescent="0.3">
      <c r="A178" s="831">
        <v>18</v>
      </c>
      <c r="B178" s="832" t="s">
        <v>1807</v>
      </c>
      <c r="C178" s="832" t="s">
        <v>1812</v>
      </c>
      <c r="D178" s="833" t="s">
        <v>3107</v>
      </c>
      <c r="E178" s="834" t="s">
        <v>1825</v>
      </c>
      <c r="F178" s="832" t="s">
        <v>1808</v>
      </c>
      <c r="G178" s="832" t="s">
        <v>2202</v>
      </c>
      <c r="H178" s="832" t="s">
        <v>556</v>
      </c>
      <c r="I178" s="832" t="s">
        <v>2203</v>
      </c>
      <c r="J178" s="832" t="s">
        <v>2204</v>
      </c>
      <c r="K178" s="832" t="s">
        <v>2205</v>
      </c>
      <c r="L178" s="835">
        <v>32.130000000000003</v>
      </c>
      <c r="M178" s="835">
        <v>224.91</v>
      </c>
      <c r="N178" s="832">
        <v>7</v>
      </c>
      <c r="O178" s="836">
        <v>5</v>
      </c>
      <c r="P178" s="835">
        <v>32.130000000000003</v>
      </c>
      <c r="Q178" s="837">
        <v>0.14285714285714288</v>
      </c>
      <c r="R178" s="832">
        <v>1</v>
      </c>
      <c r="S178" s="837">
        <v>0.14285714285714285</v>
      </c>
      <c r="T178" s="836">
        <v>1</v>
      </c>
      <c r="U178" s="838">
        <v>0.2</v>
      </c>
    </row>
    <row r="179" spans="1:21" ht="14.4" customHeight="1" x14ac:dyDescent="0.3">
      <c r="A179" s="831">
        <v>18</v>
      </c>
      <c r="B179" s="832" t="s">
        <v>1807</v>
      </c>
      <c r="C179" s="832" t="s">
        <v>1812</v>
      </c>
      <c r="D179" s="833" t="s">
        <v>3107</v>
      </c>
      <c r="E179" s="834" t="s">
        <v>1825</v>
      </c>
      <c r="F179" s="832" t="s">
        <v>1808</v>
      </c>
      <c r="G179" s="832" t="s">
        <v>2206</v>
      </c>
      <c r="H179" s="832" t="s">
        <v>556</v>
      </c>
      <c r="I179" s="832" t="s">
        <v>2207</v>
      </c>
      <c r="J179" s="832" t="s">
        <v>2208</v>
      </c>
      <c r="K179" s="832" t="s">
        <v>1574</v>
      </c>
      <c r="L179" s="835">
        <v>1092.4100000000001</v>
      </c>
      <c r="M179" s="835">
        <v>111425.82000000002</v>
      </c>
      <c r="N179" s="832">
        <v>102</v>
      </c>
      <c r="O179" s="836">
        <v>21</v>
      </c>
      <c r="P179" s="835">
        <v>63359.780000000013</v>
      </c>
      <c r="Q179" s="837">
        <v>0.56862745098039214</v>
      </c>
      <c r="R179" s="832">
        <v>58</v>
      </c>
      <c r="S179" s="837">
        <v>0.56862745098039214</v>
      </c>
      <c r="T179" s="836">
        <v>11.5</v>
      </c>
      <c r="U179" s="838">
        <v>0.54761904761904767</v>
      </c>
    </row>
    <row r="180" spans="1:21" ht="14.4" customHeight="1" x14ac:dyDescent="0.3">
      <c r="A180" s="831">
        <v>18</v>
      </c>
      <c r="B180" s="832" t="s">
        <v>1807</v>
      </c>
      <c r="C180" s="832" t="s">
        <v>1812</v>
      </c>
      <c r="D180" s="833" t="s">
        <v>3107</v>
      </c>
      <c r="E180" s="834" t="s">
        <v>1825</v>
      </c>
      <c r="F180" s="832" t="s">
        <v>1808</v>
      </c>
      <c r="G180" s="832" t="s">
        <v>2206</v>
      </c>
      <c r="H180" s="832" t="s">
        <v>556</v>
      </c>
      <c r="I180" s="832" t="s">
        <v>2209</v>
      </c>
      <c r="J180" s="832" t="s">
        <v>2208</v>
      </c>
      <c r="K180" s="832" t="s">
        <v>700</v>
      </c>
      <c r="L180" s="835">
        <v>546.21</v>
      </c>
      <c r="M180" s="835">
        <v>2731.05</v>
      </c>
      <c r="N180" s="832">
        <v>5</v>
      </c>
      <c r="O180" s="836">
        <v>2.5</v>
      </c>
      <c r="P180" s="835">
        <v>546.21</v>
      </c>
      <c r="Q180" s="837">
        <v>0.2</v>
      </c>
      <c r="R180" s="832">
        <v>1</v>
      </c>
      <c r="S180" s="837">
        <v>0.2</v>
      </c>
      <c r="T180" s="836">
        <v>1</v>
      </c>
      <c r="U180" s="838">
        <v>0.4</v>
      </c>
    </row>
    <row r="181" spans="1:21" ht="14.4" customHeight="1" x14ac:dyDescent="0.3">
      <c r="A181" s="831">
        <v>18</v>
      </c>
      <c r="B181" s="832" t="s">
        <v>1807</v>
      </c>
      <c r="C181" s="832" t="s">
        <v>1812</v>
      </c>
      <c r="D181" s="833" t="s">
        <v>3107</v>
      </c>
      <c r="E181" s="834" t="s">
        <v>1825</v>
      </c>
      <c r="F181" s="832" t="s">
        <v>1808</v>
      </c>
      <c r="G181" s="832" t="s">
        <v>2210</v>
      </c>
      <c r="H181" s="832" t="s">
        <v>556</v>
      </c>
      <c r="I181" s="832" t="s">
        <v>2211</v>
      </c>
      <c r="J181" s="832" t="s">
        <v>932</v>
      </c>
      <c r="K181" s="832" t="s">
        <v>2212</v>
      </c>
      <c r="L181" s="835">
        <v>50.32</v>
      </c>
      <c r="M181" s="835">
        <v>50.32</v>
      </c>
      <c r="N181" s="832">
        <v>1</v>
      </c>
      <c r="O181" s="836">
        <v>0.5</v>
      </c>
      <c r="P181" s="835">
        <v>50.32</v>
      </c>
      <c r="Q181" s="837">
        <v>1</v>
      </c>
      <c r="R181" s="832">
        <v>1</v>
      </c>
      <c r="S181" s="837">
        <v>1</v>
      </c>
      <c r="T181" s="836">
        <v>0.5</v>
      </c>
      <c r="U181" s="838">
        <v>1</v>
      </c>
    </row>
    <row r="182" spans="1:21" ht="14.4" customHeight="1" x14ac:dyDescent="0.3">
      <c r="A182" s="831">
        <v>18</v>
      </c>
      <c r="B182" s="832" t="s">
        <v>1807</v>
      </c>
      <c r="C182" s="832" t="s">
        <v>1812</v>
      </c>
      <c r="D182" s="833" t="s">
        <v>3107</v>
      </c>
      <c r="E182" s="834" t="s">
        <v>1825</v>
      </c>
      <c r="F182" s="832" t="s">
        <v>1809</v>
      </c>
      <c r="G182" s="832" t="s">
        <v>2213</v>
      </c>
      <c r="H182" s="832" t="s">
        <v>556</v>
      </c>
      <c r="I182" s="832" t="s">
        <v>2214</v>
      </c>
      <c r="J182" s="832" t="s">
        <v>2215</v>
      </c>
      <c r="K182" s="832"/>
      <c r="L182" s="835">
        <v>0</v>
      </c>
      <c r="M182" s="835">
        <v>0</v>
      </c>
      <c r="N182" s="832">
        <v>1</v>
      </c>
      <c r="O182" s="836">
        <v>1</v>
      </c>
      <c r="P182" s="835">
        <v>0</v>
      </c>
      <c r="Q182" s="837"/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18</v>
      </c>
      <c r="B183" s="832" t="s">
        <v>1807</v>
      </c>
      <c r="C183" s="832" t="s">
        <v>1812</v>
      </c>
      <c r="D183" s="833" t="s">
        <v>3107</v>
      </c>
      <c r="E183" s="834" t="s">
        <v>1825</v>
      </c>
      <c r="F183" s="832" t="s">
        <v>1809</v>
      </c>
      <c r="G183" s="832" t="s">
        <v>2213</v>
      </c>
      <c r="H183" s="832" t="s">
        <v>556</v>
      </c>
      <c r="I183" s="832" t="s">
        <v>2216</v>
      </c>
      <c r="J183" s="832" t="s">
        <v>2215</v>
      </c>
      <c r="K183" s="832"/>
      <c r="L183" s="835">
        <v>0</v>
      </c>
      <c r="M183" s="835">
        <v>0</v>
      </c>
      <c r="N183" s="832">
        <v>2</v>
      </c>
      <c r="O183" s="836">
        <v>2</v>
      </c>
      <c r="P183" s="835"/>
      <c r="Q183" s="837"/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18</v>
      </c>
      <c r="B184" s="832" t="s">
        <v>1807</v>
      </c>
      <c r="C184" s="832" t="s">
        <v>1812</v>
      </c>
      <c r="D184" s="833" t="s">
        <v>3107</v>
      </c>
      <c r="E184" s="834" t="s">
        <v>1826</v>
      </c>
      <c r="F184" s="832" t="s">
        <v>1808</v>
      </c>
      <c r="G184" s="832" t="s">
        <v>2217</v>
      </c>
      <c r="H184" s="832" t="s">
        <v>556</v>
      </c>
      <c r="I184" s="832" t="s">
        <v>2218</v>
      </c>
      <c r="J184" s="832" t="s">
        <v>2219</v>
      </c>
      <c r="K184" s="832" t="s">
        <v>2220</v>
      </c>
      <c r="L184" s="835">
        <v>200.23</v>
      </c>
      <c r="M184" s="835">
        <v>200.23</v>
      </c>
      <c r="N184" s="832">
        <v>1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18</v>
      </c>
      <c r="B185" s="832" t="s">
        <v>1807</v>
      </c>
      <c r="C185" s="832" t="s">
        <v>1812</v>
      </c>
      <c r="D185" s="833" t="s">
        <v>3107</v>
      </c>
      <c r="E185" s="834" t="s">
        <v>1826</v>
      </c>
      <c r="F185" s="832" t="s">
        <v>1808</v>
      </c>
      <c r="G185" s="832" t="s">
        <v>1892</v>
      </c>
      <c r="H185" s="832" t="s">
        <v>556</v>
      </c>
      <c r="I185" s="832" t="s">
        <v>2221</v>
      </c>
      <c r="J185" s="832" t="s">
        <v>1225</v>
      </c>
      <c r="K185" s="832" t="s">
        <v>1675</v>
      </c>
      <c r="L185" s="835">
        <v>80.53</v>
      </c>
      <c r="M185" s="835">
        <v>80.53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18</v>
      </c>
      <c r="B186" s="832" t="s">
        <v>1807</v>
      </c>
      <c r="C186" s="832" t="s">
        <v>1812</v>
      </c>
      <c r="D186" s="833" t="s">
        <v>3107</v>
      </c>
      <c r="E186" s="834" t="s">
        <v>1826</v>
      </c>
      <c r="F186" s="832" t="s">
        <v>1808</v>
      </c>
      <c r="G186" s="832" t="s">
        <v>1899</v>
      </c>
      <c r="H186" s="832" t="s">
        <v>601</v>
      </c>
      <c r="I186" s="832" t="s">
        <v>1563</v>
      </c>
      <c r="J186" s="832" t="s">
        <v>671</v>
      </c>
      <c r="K186" s="832" t="s">
        <v>1078</v>
      </c>
      <c r="L186" s="835">
        <v>65.989999999999995</v>
      </c>
      <c r="M186" s="835">
        <v>65.989999999999995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18</v>
      </c>
      <c r="B187" s="832" t="s">
        <v>1807</v>
      </c>
      <c r="C187" s="832" t="s">
        <v>1812</v>
      </c>
      <c r="D187" s="833" t="s">
        <v>3107</v>
      </c>
      <c r="E187" s="834" t="s">
        <v>1826</v>
      </c>
      <c r="F187" s="832" t="s">
        <v>1808</v>
      </c>
      <c r="G187" s="832" t="s">
        <v>1982</v>
      </c>
      <c r="H187" s="832" t="s">
        <v>556</v>
      </c>
      <c r="I187" s="832" t="s">
        <v>1983</v>
      </c>
      <c r="J187" s="832" t="s">
        <v>1170</v>
      </c>
      <c r="K187" s="832" t="s">
        <v>1984</v>
      </c>
      <c r="L187" s="835">
        <v>107.27</v>
      </c>
      <c r="M187" s="835">
        <v>965.43000000000006</v>
      </c>
      <c r="N187" s="832">
        <v>9</v>
      </c>
      <c r="O187" s="836">
        <v>2.5</v>
      </c>
      <c r="P187" s="835">
        <v>321.81</v>
      </c>
      <c r="Q187" s="837">
        <v>0.33333333333333331</v>
      </c>
      <c r="R187" s="832">
        <v>3</v>
      </c>
      <c r="S187" s="837">
        <v>0.33333333333333331</v>
      </c>
      <c r="T187" s="836">
        <v>0.5</v>
      </c>
      <c r="U187" s="838">
        <v>0.2</v>
      </c>
    </row>
    <row r="188" spans="1:21" ht="14.4" customHeight="1" x14ac:dyDescent="0.3">
      <c r="A188" s="831">
        <v>18</v>
      </c>
      <c r="B188" s="832" t="s">
        <v>1807</v>
      </c>
      <c r="C188" s="832" t="s">
        <v>1812</v>
      </c>
      <c r="D188" s="833" t="s">
        <v>3107</v>
      </c>
      <c r="E188" s="834" t="s">
        <v>1826</v>
      </c>
      <c r="F188" s="832" t="s">
        <v>1808</v>
      </c>
      <c r="G188" s="832" t="s">
        <v>2222</v>
      </c>
      <c r="H188" s="832" t="s">
        <v>556</v>
      </c>
      <c r="I188" s="832" t="s">
        <v>2223</v>
      </c>
      <c r="J188" s="832" t="s">
        <v>2224</v>
      </c>
      <c r="K188" s="832" t="s">
        <v>2225</v>
      </c>
      <c r="L188" s="835">
        <v>89.91</v>
      </c>
      <c r="M188" s="835">
        <v>89.91</v>
      </c>
      <c r="N188" s="832">
        <v>1</v>
      </c>
      <c r="O188" s="836">
        <v>0.5</v>
      </c>
      <c r="P188" s="835">
        <v>89.91</v>
      </c>
      <c r="Q188" s="837">
        <v>1</v>
      </c>
      <c r="R188" s="832">
        <v>1</v>
      </c>
      <c r="S188" s="837">
        <v>1</v>
      </c>
      <c r="T188" s="836">
        <v>0.5</v>
      </c>
      <c r="U188" s="838">
        <v>1</v>
      </c>
    </row>
    <row r="189" spans="1:21" ht="14.4" customHeight="1" x14ac:dyDescent="0.3">
      <c r="A189" s="831">
        <v>18</v>
      </c>
      <c r="B189" s="832" t="s">
        <v>1807</v>
      </c>
      <c r="C189" s="832" t="s">
        <v>1812</v>
      </c>
      <c r="D189" s="833" t="s">
        <v>3107</v>
      </c>
      <c r="E189" s="834" t="s">
        <v>1826</v>
      </c>
      <c r="F189" s="832" t="s">
        <v>1808</v>
      </c>
      <c r="G189" s="832" t="s">
        <v>2070</v>
      </c>
      <c r="H189" s="832" t="s">
        <v>556</v>
      </c>
      <c r="I189" s="832" t="s">
        <v>2077</v>
      </c>
      <c r="J189" s="832" t="s">
        <v>1578</v>
      </c>
      <c r="K189" s="832" t="s">
        <v>2078</v>
      </c>
      <c r="L189" s="835">
        <v>80.53</v>
      </c>
      <c r="M189" s="835">
        <v>161.06</v>
      </c>
      <c r="N189" s="832">
        <v>2</v>
      </c>
      <c r="O189" s="836">
        <v>1</v>
      </c>
      <c r="P189" s="835">
        <v>161.06</v>
      </c>
      <c r="Q189" s="837">
        <v>1</v>
      </c>
      <c r="R189" s="832">
        <v>2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18</v>
      </c>
      <c r="B190" s="832" t="s">
        <v>1807</v>
      </c>
      <c r="C190" s="832" t="s">
        <v>1812</v>
      </c>
      <c r="D190" s="833" t="s">
        <v>3107</v>
      </c>
      <c r="E190" s="834" t="s">
        <v>1826</v>
      </c>
      <c r="F190" s="832" t="s">
        <v>1808</v>
      </c>
      <c r="G190" s="832" t="s">
        <v>2100</v>
      </c>
      <c r="H190" s="832" t="s">
        <v>601</v>
      </c>
      <c r="I190" s="832" t="s">
        <v>1567</v>
      </c>
      <c r="J190" s="832" t="s">
        <v>631</v>
      </c>
      <c r="K190" s="832" t="s">
        <v>1565</v>
      </c>
      <c r="L190" s="835">
        <v>132</v>
      </c>
      <c r="M190" s="835">
        <v>792</v>
      </c>
      <c r="N190" s="832">
        <v>6</v>
      </c>
      <c r="O190" s="836">
        <v>0.5</v>
      </c>
      <c r="P190" s="835"/>
      <c r="Q190" s="837">
        <v>0</v>
      </c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18</v>
      </c>
      <c r="B191" s="832" t="s">
        <v>1807</v>
      </c>
      <c r="C191" s="832" t="s">
        <v>1812</v>
      </c>
      <c r="D191" s="833" t="s">
        <v>3107</v>
      </c>
      <c r="E191" s="834" t="s">
        <v>1826</v>
      </c>
      <c r="F191" s="832" t="s">
        <v>1808</v>
      </c>
      <c r="G191" s="832" t="s">
        <v>2226</v>
      </c>
      <c r="H191" s="832" t="s">
        <v>556</v>
      </c>
      <c r="I191" s="832" t="s">
        <v>2227</v>
      </c>
      <c r="J191" s="832" t="s">
        <v>2228</v>
      </c>
      <c r="K191" s="832" t="s">
        <v>2229</v>
      </c>
      <c r="L191" s="835">
        <v>218.41</v>
      </c>
      <c r="M191" s="835">
        <v>218.41</v>
      </c>
      <c r="N191" s="832">
        <v>1</v>
      </c>
      <c r="O191" s="836">
        <v>1</v>
      </c>
      <c r="P191" s="835">
        <v>218.41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18</v>
      </c>
      <c r="B192" s="832" t="s">
        <v>1807</v>
      </c>
      <c r="C192" s="832" t="s">
        <v>1812</v>
      </c>
      <c r="D192" s="833" t="s">
        <v>3107</v>
      </c>
      <c r="E192" s="834" t="s">
        <v>1826</v>
      </c>
      <c r="F192" s="832" t="s">
        <v>1808</v>
      </c>
      <c r="G192" s="832" t="s">
        <v>2230</v>
      </c>
      <c r="H192" s="832" t="s">
        <v>601</v>
      </c>
      <c r="I192" s="832" t="s">
        <v>1798</v>
      </c>
      <c r="J192" s="832" t="s">
        <v>1275</v>
      </c>
      <c r="K192" s="832" t="s">
        <v>1799</v>
      </c>
      <c r="L192" s="835">
        <v>63.75</v>
      </c>
      <c r="M192" s="835">
        <v>63.75</v>
      </c>
      <c r="N192" s="832">
        <v>1</v>
      </c>
      <c r="O192" s="836">
        <v>0.5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18</v>
      </c>
      <c r="B193" s="832" t="s">
        <v>1807</v>
      </c>
      <c r="C193" s="832" t="s">
        <v>1812</v>
      </c>
      <c r="D193" s="833" t="s">
        <v>3107</v>
      </c>
      <c r="E193" s="834" t="s">
        <v>1826</v>
      </c>
      <c r="F193" s="832" t="s">
        <v>1808</v>
      </c>
      <c r="G193" s="832" t="s">
        <v>2137</v>
      </c>
      <c r="H193" s="832" t="s">
        <v>601</v>
      </c>
      <c r="I193" s="832" t="s">
        <v>1569</v>
      </c>
      <c r="J193" s="832" t="s">
        <v>1570</v>
      </c>
      <c r="K193" s="832" t="s">
        <v>1571</v>
      </c>
      <c r="L193" s="835">
        <v>122.96</v>
      </c>
      <c r="M193" s="835">
        <v>245.92</v>
      </c>
      <c r="N193" s="832">
        <v>2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18</v>
      </c>
      <c r="B194" s="832" t="s">
        <v>1807</v>
      </c>
      <c r="C194" s="832" t="s">
        <v>1812</v>
      </c>
      <c r="D194" s="833" t="s">
        <v>3107</v>
      </c>
      <c r="E194" s="834" t="s">
        <v>1826</v>
      </c>
      <c r="F194" s="832" t="s">
        <v>1808</v>
      </c>
      <c r="G194" s="832" t="s">
        <v>2137</v>
      </c>
      <c r="H194" s="832" t="s">
        <v>556</v>
      </c>
      <c r="I194" s="832" t="s">
        <v>2231</v>
      </c>
      <c r="J194" s="832" t="s">
        <v>2232</v>
      </c>
      <c r="K194" s="832" t="s">
        <v>1665</v>
      </c>
      <c r="L194" s="835">
        <v>132</v>
      </c>
      <c r="M194" s="835">
        <v>528</v>
      </c>
      <c r="N194" s="832">
        <v>4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18</v>
      </c>
      <c r="B195" s="832" t="s">
        <v>1807</v>
      </c>
      <c r="C195" s="832" t="s">
        <v>1812</v>
      </c>
      <c r="D195" s="833" t="s">
        <v>3107</v>
      </c>
      <c r="E195" s="834" t="s">
        <v>1826</v>
      </c>
      <c r="F195" s="832" t="s">
        <v>1808</v>
      </c>
      <c r="G195" s="832" t="s">
        <v>2161</v>
      </c>
      <c r="H195" s="832" t="s">
        <v>556</v>
      </c>
      <c r="I195" s="832" t="s">
        <v>2164</v>
      </c>
      <c r="J195" s="832" t="s">
        <v>908</v>
      </c>
      <c r="K195" s="832" t="s">
        <v>2165</v>
      </c>
      <c r="L195" s="835">
        <v>65.989999999999995</v>
      </c>
      <c r="M195" s="835">
        <v>197.96999999999997</v>
      </c>
      <c r="N195" s="832">
        <v>3</v>
      </c>
      <c r="O195" s="836">
        <v>0.5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18</v>
      </c>
      <c r="B196" s="832" t="s">
        <v>1807</v>
      </c>
      <c r="C196" s="832" t="s">
        <v>1812</v>
      </c>
      <c r="D196" s="833" t="s">
        <v>3107</v>
      </c>
      <c r="E196" s="834" t="s">
        <v>1826</v>
      </c>
      <c r="F196" s="832" t="s">
        <v>1808</v>
      </c>
      <c r="G196" s="832" t="s">
        <v>2171</v>
      </c>
      <c r="H196" s="832" t="s">
        <v>601</v>
      </c>
      <c r="I196" s="832" t="s">
        <v>1584</v>
      </c>
      <c r="J196" s="832" t="s">
        <v>1585</v>
      </c>
      <c r="K196" s="832" t="s">
        <v>1586</v>
      </c>
      <c r="L196" s="835">
        <v>80.53</v>
      </c>
      <c r="M196" s="835">
        <v>724.77</v>
      </c>
      <c r="N196" s="832">
        <v>9</v>
      </c>
      <c r="O196" s="836">
        <v>1.5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18</v>
      </c>
      <c r="B197" s="832" t="s">
        <v>1807</v>
      </c>
      <c r="C197" s="832" t="s">
        <v>1812</v>
      </c>
      <c r="D197" s="833" t="s">
        <v>3107</v>
      </c>
      <c r="E197" s="834" t="s">
        <v>1826</v>
      </c>
      <c r="F197" s="832" t="s">
        <v>1808</v>
      </c>
      <c r="G197" s="832" t="s">
        <v>2171</v>
      </c>
      <c r="H197" s="832" t="s">
        <v>601</v>
      </c>
      <c r="I197" s="832" t="s">
        <v>1587</v>
      </c>
      <c r="J197" s="832" t="s">
        <v>1585</v>
      </c>
      <c r="K197" s="832" t="s">
        <v>1588</v>
      </c>
      <c r="L197" s="835">
        <v>161.06</v>
      </c>
      <c r="M197" s="835">
        <v>1449.54</v>
      </c>
      <c r="N197" s="832">
        <v>9</v>
      </c>
      <c r="O197" s="836">
        <v>1.5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18</v>
      </c>
      <c r="B198" s="832" t="s">
        <v>1807</v>
      </c>
      <c r="C198" s="832" t="s">
        <v>1812</v>
      </c>
      <c r="D198" s="833" t="s">
        <v>3107</v>
      </c>
      <c r="E198" s="834" t="s">
        <v>1826</v>
      </c>
      <c r="F198" s="832" t="s">
        <v>1808</v>
      </c>
      <c r="G198" s="832" t="s">
        <v>2182</v>
      </c>
      <c r="H198" s="832" t="s">
        <v>601</v>
      </c>
      <c r="I198" s="832" t="s">
        <v>2183</v>
      </c>
      <c r="J198" s="832" t="s">
        <v>943</v>
      </c>
      <c r="K198" s="832" t="s">
        <v>2184</v>
      </c>
      <c r="L198" s="835">
        <v>0</v>
      </c>
      <c r="M198" s="835">
        <v>0</v>
      </c>
      <c r="N198" s="832">
        <v>1</v>
      </c>
      <c r="O198" s="836">
        <v>1</v>
      </c>
      <c r="P198" s="835">
        <v>0</v>
      </c>
      <c r="Q198" s="837"/>
      <c r="R198" s="832">
        <v>1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18</v>
      </c>
      <c r="B199" s="832" t="s">
        <v>1807</v>
      </c>
      <c r="C199" s="832" t="s">
        <v>1812</v>
      </c>
      <c r="D199" s="833" t="s">
        <v>3107</v>
      </c>
      <c r="E199" s="834" t="s">
        <v>1828</v>
      </c>
      <c r="F199" s="832" t="s">
        <v>1808</v>
      </c>
      <c r="G199" s="832" t="s">
        <v>1847</v>
      </c>
      <c r="H199" s="832" t="s">
        <v>601</v>
      </c>
      <c r="I199" s="832" t="s">
        <v>1768</v>
      </c>
      <c r="J199" s="832" t="s">
        <v>1769</v>
      </c>
      <c r="K199" s="832" t="s">
        <v>1770</v>
      </c>
      <c r="L199" s="835">
        <v>9.4</v>
      </c>
      <c r="M199" s="835">
        <v>28.200000000000003</v>
      </c>
      <c r="N199" s="832">
        <v>3</v>
      </c>
      <c r="O199" s="836">
        <v>1.5</v>
      </c>
      <c r="P199" s="835">
        <v>28.200000000000003</v>
      </c>
      <c r="Q199" s="837">
        <v>1</v>
      </c>
      <c r="R199" s="832">
        <v>3</v>
      </c>
      <c r="S199" s="837">
        <v>1</v>
      </c>
      <c r="T199" s="836">
        <v>1.5</v>
      </c>
      <c r="U199" s="838">
        <v>1</v>
      </c>
    </row>
    <row r="200" spans="1:21" ht="14.4" customHeight="1" x14ac:dyDescent="0.3">
      <c r="A200" s="831">
        <v>18</v>
      </c>
      <c r="B200" s="832" t="s">
        <v>1807</v>
      </c>
      <c r="C200" s="832" t="s">
        <v>1812</v>
      </c>
      <c r="D200" s="833" t="s">
        <v>3107</v>
      </c>
      <c r="E200" s="834" t="s">
        <v>1828</v>
      </c>
      <c r="F200" s="832" t="s">
        <v>1808</v>
      </c>
      <c r="G200" s="832" t="s">
        <v>1847</v>
      </c>
      <c r="H200" s="832" t="s">
        <v>601</v>
      </c>
      <c r="I200" s="832" t="s">
        <v>1556</v>
      </c>
      <c r="J200" s="832" t="s">
        <v>1557</v>
      </c>
      <c r="K200" s="832" t="s">
        <v>1558</v>
      </c>
      <c r="L200" s="835">
        <v>4.7</v>
      </c>
      <c r="M200" s="835">
        <v>4.7</v>
      </c>
      <c r="N200" s="832">
        <v>1</v>
      </c>
      <c r="O200" s="836">
        <v>0.5</v>
      </c>
      <c r="P200" s="835">
        <v>4.7</v>
      </c>
      <c r="Q200" s="837">
        <v>1</v>
      </c>
      <c r="R200" s="832">
        <v>1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18</v>
      </c>
      <c r="B201" s="832" t="s">
        <v>1807</v>
      </c>
      <c r="C201" s="832" t="s">
        <v>1812</v>
      </c>
      <c r="D201" s="833" t="s">
        <v>3107</v>
      </c>
      <c r="E201" s="834" t="s">
        <v>1828</v>
      </c>
      <c r="F201" s="832" t="s">
        <v>1808</v>
      </c>
      <c r="G201" s="832" t="s">
        <v>1870</v>
      </c>
      <c r="H201" s="832" t="s">
        <v>556</v>
      </c>
      <c r="I201" s="832" t="s">
        <v>2233</v>
      </c>
      <c r="J201" s="832" t="s">
        <v>1872</v>
      </c>
      <c r="K201" s="832" t="s">
        <v>2234</v>
      </c>
      <c r="L201" s="835">
        <v>2497.96</v>
      </c>
      <c r="M201" s="835">
        <v>9991.84</v>
      </c>
      <c r="N201" s="832">
        <v>4</v>
      </c>
      <c r="O201" s="836">
        <v>1</v>
      </c>
      <c r="P201" s="835"/>
      <c r="Q201" s="837">
        <v>0</v>
      </c>
      <c r="R201" s="832"/>
      <c r="S201" s="837">
        <v>0</v>
      </c>
      <c r="T201" s="836"/>
      <c r="U201" s="838">
        <v>0</v>
      </c>
    </row>
    <row r="202" spans="1:21" ht="14.4" customHeight="1" x14ac:dyDescent="0.3">
      <c r="A202" s="831">
        <v>18</v>
      </c>
      <c r="B202" s="832" t="s">
        <v>1807</v>
      </c>
      <c r="C202" s="832" t="s">
        <v>1812</v>
      </c>
      <c r="D202" s="833" t="s">
        <v>3107</v>
      </c>
      <c r="E202" s="834" t="s">
        <v>1828</v>
      </c>
      <c r="F202" s="832" t="s">
        <v>1808</v>
      </c>
      <c r="G202" s="832" t="s">
        <v>1870</v>
      </c>
      <c r="H202" s="832" t="s">
        <v>556</v>
      </c>
      <c r="I202" s="832" t="s">
        <v>1874</v>
      </c>
      <c r="J202" s="832" t="s">
        <v>1872</v>
      </c>
      <c r="K202" s="832" t="s">
        <v>1875</v>
      </c>
      <c r="L202" s="835">
        <v>2551.2199999999998</v>
      </c>
      <c r="M202" s="835">
        <v>2551.2199999999998</v>
      </c>
      <c r="N202" s="832">
        <v>1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18</v>
      </c>
      <c r="B203" s="832" t="s">
        <v>1807</v>
      </c>
      <c r="C203" s="832" t="s">
        <v>1812</v>
      </c>
      <c r="D203" s="833" t="s">
        <v>3107</v>
      </c>
      <c r="E203" s="834" t="s">
        <v>1828</v>
      </c>
      <c r="F203" s="832" t="s">
        <v>1808</v>
      </c>
      <c r="G203" s="832" t="s">
        <v>2235</v>
      </c>
      <c r="H203" s="832" t="s">
        <v>601</v>
      </c>
      <c r="I203" s="832" t="s">
        <v>2236</v>
      </c>
      <c r="J203" s="832" t="s">
        <v>1616</v>
      </c>
      <c r="K203" s="832" t="s">
        <v>2237</v>
      </c>
      <c r="L203" s="835">
        <v>229.38</v>
      </c>
      <c r="M203" s="835">
        <v>229.38</v>
      </c>
      <c r="N203" s="832">
        <v>1</v>
      </c>
      <c r="O203" s="836">
        <v>0.5</v>
      </c>
      <c r="P203" s="835">
        <v>229.38</v>
      </c>
      <c r="Q203" s="837">
        <v>1</v>
      </c>
      <c r="R203" s="832">
        <v>1</v>
      </c>
      <c r="S203" s="837">
        <v>1</v>
      </c>
      <c r="T203" s="836">
        <v>0.5</v>
      </c>
      <c r="U203" s="838">
        <v>1</v>
      </c>
    </row>
    <row r="204" spans="1:21" ht="14.4" customHeight="1" x14ac:dyDescent="0.3">
      <c r="A204" s="831">
        <v>18</v>
      </c>
      <c r="B204" s="832" t="s">
        <v>1807</v>
      </c>
      <c r="C204" s="832" t="s">
        <v>1812</v>
      </c>
      <c r="D204" s="833" t="s">
        <v>3107</v>
      </c>
      <c r="E204" s="834" t="s">
        <v>1828</v>
      </c>
      <c r="F204" s="832" t="s">
        <v>1808</v>
      </c>
      <c r="G204" s="832" t="s">
        <v>2238</v>
      </c>
      <c r="H204" s="832" t="s">
        <v>556</v>
      </c>
      <c r="I204" s="832" t="s">
        <v>2239</v>
      </c>
      <c r="J204" s="832" t="s">
        <v>2240</v>
      </c>
      <c r="K204" s="832" t="s">
        <v>2241</v>
      </c>
      <c r="L204" s="835">
        <v>97.96</v>
      </c>
      <c r="M204" s="835">
        <v>97.96</v>
      </c>
      <c r="N204" s="832">
        <v>1</v>
      </c>
      <c r="O204" s="836">
        <v>1</v>
      </c>
      <c r="P204" s="835">
        <v>97.96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" customHeight="1" x14ac:dyDescent="0.3">
      <c r="A205" s="831">
        <v>18</v>
      </c>
      <c r="B205" s="832" t="s">
        <v>1807</v>
      </c>
      <c r="C205" s="832" t="s">
        <v>1812</v>
      </c>
      <c r="D205" s="833" t="s">
        <v>3107</v>
      </c>
      <c r="E205" s="834" t="s">
        <v>1828</v>
      </c>
      <c r="F205" s="832" t="s">
        <v>1808</v>
      </c>
      <c r="G205" s="832" t="s">
        <v>1885</v>
      </c>
      <c r="H205" s="832" t="s">
        <v>556</v>
      </c>
      <c r="I205" s="832" t="s">
        <v>1886</v>
      </c>
      <c r="J205" s="832" t="s">
        <v>1158</v>
      </c>
      <c r="K205" s="832" t="s">
        <v>1887</v>
      </c>
      <c r="L205" s="835">
        <v>0</v>
      </c>
      <c r="M205" s="835">
        <v>0</v>
      </c>
      <c r="N205" s="832">
        <v>1</v>
      </c>
      <c r="O205" s="836">
        <v>0.5</v>
      </c>
      <c r="P205" s="835">
        <v>0</v>
      </c>
      <c r="Q205" s="837"/>
      <c r="R205" s="832">
        <v>1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18</v>
      </c>
      <c r="B206" s="832" t="s">
        <v>1807</v>
      </c>
      <c r="C206" s="832" t="s">
        <v>1812</v>
      </c>
      <c r="D206" s="833" t="s">
        <v>3107</v>
      </c>
      <c r="E206" s="834" t="s">
        <v>1828</v>
      </c>
      <c r="F206" s="832" t="s">
        <v>1808</v>
      </c>
      <c r="G206" s="832" t="s">
        <v>2242</v>
      </c>
      <c r="H206" s="832" t="s">
        <v>556</v>
      </c>
      <c r="I206" s="832" t="s">
        <v>2243</v>
      </c>
      <c r="J206" s="832" t="s">
        <v>2244</v>
      </c>
      <c r="K206" s="832" t="s">
        <v>1677</v>
      </c>
      <c r="L206" s="835">
        <v>176.32</v>
      </c>
      <c r="M206" s="835">
        <v>176.32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18</v>
      </c>
      <c r="B207" s="832" t="s">
        <v>1807</v>
      </c>
      <c r="C207" s="832" t="s">
        <v>1812</v>
      </c>
      <c r="D207" s="833" t="s">
        <v>3107</v>
      </c>
      <c r="E207" s="834" t="s">
        <v>1828</v>
      </c>
      <c r="F207" s="832" t="s">
        <v>1808</v>
      </c>
      <c r="G207" s="832" t="s">
        <v>1899</v>
      </c>
      <c r="H207" s="832" t="s">
        <v>601</v>
      </c>
      <c r="I207" s="832" t="s">
        <v>1563</v>
      </c>
      <c r="J207" s="832" t="s">
        <v>671</v>
      </c>
      <c r="K207" s="832" t="s">
        <v>1078</v>
      </c>
      <c r="L207" s="835">
        <v>65.989999999999995</v>
      </c>
      <c r="M207" s="835">
        <v>197.96999999999997</v>
      </c>
      <c r="N207" s="832">
        <v>3</v>
      </c>
      <c r="O207" s="836">
        <v>1.5</v>
      </c>
      <c r="P207" s="835">
        <v>65.989999999999995</v>
      </c>
      <c r="Q207" s="837">
        <v>0.33333333333333337</v>
      </c>
      <c r="R207" s="832">
        <v>1</v>
      </c>
      <c r="S207" s="837">
        <v>0.33333333333333331</v>
      </c>
      <c r="T207" s="836">
        <v>0.5</v>
      </c>
      <c r="U207" s="838">
        <v>0.33333333333333331</v>
      </c>
    </row>
    <row r="208" spans="1:21" ht="14.4" customHeight="1" x14ac:dyDescent="0.3">
      <c r="A208" s="831">
        <v>18</v>
      </c>
      <c r="B208" s="832" t="s">
        <v>1807</v>
      </c>
      <c r="C208" s="832" t="s">
        <v>1812</v>
      </c>
      <c r="D208" s="833" t="s">
        <v>3107</v>
      </c>
      <c r="E208" s="834" t="s">
        <v>1828</v>
      </c>
      <c r="F208" s="832" t="s">
        <v>1808</v>
      </c>
      <c r="G208" s="832" t="s">
        <v>1912</v>
      </c>
      <c r="H208" s="832" t="s">
        <v>556</v>
      </c>
      <c r="I208" s="832" t="s">
        <v>1913</v>
      </c>
      <c r="J208" s="832" t="s">
        <v>692</v>
      </c>
      <c r="K208" s="832" t="s">
        <v>1914</v>
      </c>
      <c r="L208" s="835">
        <v>18.809999999999999</v>
      </c>
      <c r="M208" s="835">
        <v>18.809999999999999</v>
      </c>
      <c r="N208" s="832">
        <v>1</v>
      </c>
      <c r="O208" s="836">
        <v>1</v>
      </c>
      <c r="P208" s="835">
        <v>18.809999999999999</v>
      </c>
      <c r="Q208" s="837">
        <v>1</v>
      </c>
      <c r="R208" s="832">
        <v>1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18</v>
      </c>
      <c r="B209" s="832" t="s">
        <v>1807</v>
      </c>
      <c r="C209" s="832" t="s">
        <v>1812</v>
      </c>
      <c r="D209" s="833" t="s">
        <v>3107</v>
      </c>
      <c r="E209" s="834" t="s">
        <v>1828</v>
      </c>
      <c r="F209" s="832" t="s">
        <v>1808</v>
      </c>
      <c r="G209" s="832" t="s">
        <v>2245</v>
      </c>
      <c r="H209" s="832" t="s">
        <v>556</v>
      </c>
      <c r="I209" s="832" t="s">
        <v>2246</v>
      </c>
      <c r="J209" s="832" t="s">
        <v>688</v>
      </c>
      <c r="K209" s="832" t="s">
        <v>2247</v>
      </c>
      <c r="L209" s="835">
        <v>182.22</v>
      </c>
      <c r="M209" s="835">
        <v>182.22</v>
      </c>
      <c r="N209" s="832">
        <v>1</v>
      </c>
      <c r="O209" s="836">
        <v>0.5</v>
      </c>
      <c r="P209" s="835">
        <v>182.22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18</v>
      </c>
      <c r="B210" s="832" t="s">
        <v>1807</v>
      </c>
      <c r="C210" s="832" t="s">
        <v>1812</v>
      </c>
      <c r="D210" s="833" t="s">
        <v>3107</v>
      </c>
      <c r="E210" s="834" t="s">
        <v>1828</v>
      </c>
      <c r="F210" s="832" t="s">
        <v>1808</v>
      </c>
      <c r="G210" s="832" t="s">
        <v>2245</v>
      </c>
      <c r="H210" s="832" t="s">
        <v>556</v>
      </c>
      <c r="I210" s="832" t="s">
        <v>2248</v>
      </c>
      <c r="J210" s="832" t="s">
        <v>688</v>
      </c>
      <c r="K210" s="832" t="s">
        <v>2249</v>
      </c>
      <c r="L210" s="835">
        <v>273.33</v>
      </c>
      <c r="M210" s="835">
        <v>273.33</v>
      </c>
      <c r="N210" s="832">
        <v>1</v>
      </c>
      <c r="O210" s="836">
        <v>1</v>
      </c>
      <c r="P210" s="835">
        <v>273.33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18</v>
      </c>
      <c r="B211" s="832" t="s">
        <v>1807</v>
      </c>
      <c r="C211" s="832" t="s">
        <v>1812</v>
      </c>
      <c r="D211" s="833" t="s">
        <v>3107</v>
      </c>
      <c r="E211" s="834" t="s">
        <v>1828</v>
      </c>
      <c r="F211" s="832" t="s">
        <v>1808</v>
      </c>
      <c r="G211" s="832" t="s">
        <v>1943</v>
      </c>
      <c r="H211" s="832" t="s">
        <v>601</v>
      </c>
      <c r="I211" s="832" t="s">
        <v>1573</v>
      </c>
      <c r="J211" s="832" t="s">
        <v>711</v>
      </c>
      <c r="K211" s="832" t="s">
        <v>1574</v>
      </c>
      <c r="L211" s="835">
        <v>123.2</v>
      </c>
      <c r="M211" s="835">
        <v>369.6</v>
      </c>
      <c r="N211" s="832">
        <v>3</v>
      </c>
      <c r="O211" s="836">
        <v>2</v>
      </c>
      <c r="P211" s="835">
        <v>369.6</v>
      </c>
      <c r="Q211" s="837">
        <v>1</v>
      </c>
      <c r="R211" s="832">
        <v>3</v>
      </c>
      <c r="S211" s="837">
        <v>1</v>
      </c>
      <c r="T211" s="836">
        <v>2</v>
      </c>
      <c r="U211" s="838">
        <v>1</v>
      </c>
    </row>
    <row r="212" spans="1:21" ht="14.4" customHeight="1" x14ac:dyDescent="0.3">
      <c r="A212" s="831">
        <v>18</v>
      </c>
      <c r="B212" s="832" t="s">
        <v>1807</v>
      </c>
      <c r="C212" s="832" t="s">
        <v>1812</v>
      </c>
      <c r="D212" s="833" t="s">
        <v>3107</v>
      </c>
      <c r="E212" s="834" t="s">
        <v>1828</v>
      </c>
      <c r="F212" s="832" t="s">
        <v>1808</v>
      </c>
      <c r="G212" s="832" t="s">
        <v>1943</v>
      </c>
      <c r="H212" s="832" t="s">
        <v>556</v>
      </c>
      <c r="I212" s="832" t="s">
        <v>1949</v>
      </c>
      <c r="J212" s="832" t="s">
        <v>1950</v>
      </c>
      <c r="K212" s="832" t="s">
        <v>1078</v>
      </c>
      <c r="L212" s="835">
        <v>132</v>
      </c>
      <c r="M212" s="835">
        <v>660</v>
      </c>
      <c r="N212" s="832">
        <v>5</v>
      </c>
      <c r="O212" s="836">
        <v>3.5</v>
      </c>
      <c r="P212" s="835">
        <v>660</v>
      </c>
      <c r="Q212" s="837">
        <v>1</v>
      </c>
      <c r="R212" s="832">
        <v>5</v>
      </c>
      <c r="S212" s="837">
        <v>1</v>
      </c>
      <c r="T212" s="836">
        <v>3.5</v>
      </c>
      <c r="U212" s="838">
        <v>1</v>
      </c>
    </row>
    <row r="213" spans="1:21" ht="14.4" customHeight="1" x14ac:dyDescent="0.3">
      <c r="A213" s="831">
        <v>18</v>
      </c>
      <c r="B213" s="832" t="s">
        <v>1807</v>
      </c>
      <c r="C213" s="832" t="s">
        <v>1812</v>
      </c>
      <c r="D213" s="833" t="s">
        <v>3107</v>
      </c>
      <c r="E213" s="834" t="s">
        <v>1828</v>
      </c>
      <c r="F213" s="832" t="s">
        <v>1808</v>
      </c>
      <c r="G213" s="832" t="s">
        <v>1982</v>
      </c>
      <c r="H213" s="832" t="s">
        <v>556</v>
      </c>
      <c r="I213" s="832" t="s">
        <v>1983</v>
      </c>
      <c r="J213" s="832" t="s">
        <v>1170</v>
      </c>
      <c r="K213" s="832" t="s">
        <v>1984</v>
      </c>
      <c r="L213" s="835">
        <v>107.27</v>
      </c>
      <c r="M213" s="835">
        <v>643.62</v>
      </c>
      <c r="N213" s="832">
        <v>6</v>
      </c>
      <c r="O213" s="836">
        <v>2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18</v>
      </c>
      <c r="B214" s="832" t="s">
        <v>1807</v>
      </c>
      <c r="C214" s="832" t="s">
        <v>1812</v>
      </c>
      <c r="D214" s="833" t="s">
        <v>3107</v>
      </c>
      <c r="E214" s="834" t="s">
        <v>1828</v>
      </c>
      <c r="F214" s="832" t="s">
        <v>1808</v>
      </c>
      <c r="G214" s="832" t="s">
        <v>2250</v>
      </c>
      <c r="H214" s="832" t="s">
        <v>556</v>
      </c>
      <c r="I214" s="832" t="s">
        <v>2251</v>
      </c>
      <c r="J214" s="832" t="s">
        <v>2252</v>
      </c>
      <c r="K214" s="832" t="s">
        <v>2253</v>
      </c>
      <c r="L214" s="835">
        <v>35.18</v>
      </c>
      <c r="M214" s="835">
        <v>70.36</v>
      </c>
      <c r="N214" s="832">
        <v>2</v>
      </c>
      <c r="O214" s="836">
        <v>0.5</v>
      </c>
      <c r="P214" s="835">
        <v>70.36</v>
      </c>
      <c r="Q214" s="837">
        <v>1</v>
      </c>
      <c r="R214" s="832">
        <v>2</v>
      </c>
      <c r="S214" s="837">
        <v>1</v>
      </c>
      <c r="T214" s="836">
        <v>0.5</v>
      </c>
      <c r="U214" s="838">
        <v>1</v>
      </c>
    </row>
    <row r="215" spans="1:21" ht="14.4" customHeight="1" x14ac:dyDescent="0.3">
      <c r="A215" s="831">
        <v>18</v>
      </c>
      <c r="B215" s="832" t="s">
        <v>1807</v>
      </c>
      <c r="C215" s="832" t="s">
        <v>1812</v>
      </c>
      <c r="D215" s="833" t="s">
        <v>3107</v>
      </c>
      <c r="E215" s="834" t="s">
        <v>1828</v>
      </c>
      <c r="F215" s="832" t="s">
        <v>1808</v>
      </c>
      <c r="G215" s="832" t="s">
        <v>2070</v>
      </c>
      <c r="H215" s="832" t="s">
        <v>556</v>
      </c>
      <c r="I215" s="832" t="s">
        <v>2077</v>
      </c>
      <c r="J215" s="832" t="s">
        <v>1578</v>
      </c>
      <c r="K215" s="832" t="s">
        <v>2078</v>
      </c>
      <c r="L215" s="835">
        <v>80.53</v>
      </c>
      <c r="M215" s="835">
        <v>80.53</v>
      </c>
      <c r="N215" s="832">
        <v>1</v>
      </c>
      <c r="O215" s="836">
        <v>1</v>
      </c>
      <c r="P215" s="835">
        <v>80.53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18</v>
      </c>
      <c r="B216" s="832" t="s">
        <v>1807</v>
      </c>
      <c r="C216" s="832" t="s">
        <v>1812</v>
      </c>
      <c r="D216" s="833" t="s">
        <v>3107</v>
      </c>
      <c r="E216" s="834" t="s">
        <v>1828</v>
      </c>
      <c r="F216" s="832" t="s">
        <v>1808</v>
      </c>
      <c r="G216" s="832" t="s">
        <v>2254</v>
      </c>
      <c r="H216" s="832" t="s">
        <v>601</v>
      </c>
      <c r="I216" s="832" t="s">
        <v>2255</v>
      </c>
      <c r="J216" s="832" t="s">
        <v>838</v>
      </c>
      <c r="K216" s="832" t="s">
        <v>2256</v>
      </c>
      <c r="L216" s="835">
        <v>143.09</v>
      </c>
      <c r="M216" s="835">
        <v>143.09</v>
      </c>
      <c r="N216" s="832">
        <v>1</v>
      </c>
      <c r="O216" s="836">
        <v>0.5</v>
      </c>
      <c r="P216" s="835">
        <v>143.09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" customHeight="1" x14ac:dyDescent="0.3">
      <c r="A217" s="831">
        <v>18</v>
      </c>
      <c r="B217" s="832" t="s">
        <v>1807</v>
      </c>
      <c r="C217" s="832" t="s">
        <v>1812</v>
      </c>
      <c r="D217" s="833" t="s">
        <v>3107</v>
      </c>
      <c r="E217" s="834" t="s">
        <v>1828</v>
      </c>
      <c r="F217" s="832" t="s">
        <v>1808</v>
      </c>
      <c r="G217" s="832" t="s">
        <v>2118</v>
      </c>
      <c r="H217" s="832" t="s">
        <v>556</v>
      </c>
      <c r="I217" s="832" t="s">
        <v>2257</v>
      </c>
      <c r="J217" s="832" t="s">
        <v>2258</v>
      </c>
      <c r="K217" s="832" t="s">
        <v>2259</v>
      </c>
      <c r="L217" s="835">
        <v>118.71</v>
      </c>
      <c r="M217" s="835">
        <v>118.71</v>
      </c>
      <c r="N217" s="832">
        <v>1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18</v>
      </c>
      <c r="B218" s="832" t="s">
        <v>1807</v>
      </c>
      <c r="C218" s="832" t="s">
        <v>1812</v>
      </c>
      <c r="D218" s="833" t="s">
        <v>3107</v>
      </c>
      <c r="E218" s="834" t="s">
        <v>1828</v>
      </c>
      <c r="F218" s="832" t="s">
        <v>1808</v>
      </c>
      <c r="G218" s="832" t="s">
        <v>2118</v>
      </c>
      <c r="H218" s="832" t="s">
        <v>601</v>
      </c>
      <c r="I218" s="832" t="s">
        <v>2260</v>
      </c>
      <c r="J218" s="832" t="s">
        <v>1543</v>
      </c>
      <c r="K218" s="832" t="s">
        <v>2261</v>
      </c>
      <c r="L218" s="835">
        <v>507.02</v>
      </c>
      <c r="M218" s="835">
        <v>507.02</v>
      </c>
      <c r="N218" s="832">
        <v>1</v>
      </c>
      <c r="O218" s="836">
        <v>0.5</v>
      </c>
      <c r="P218" s="835">
        <v>507.02</v>
      </c>
      <c r="Q218" s="837">
        <v>1</v>
      </c>
      <c r="R218" s="832">
        <v>1</v>
      </c>
      <c r="S218" s="837">
        <v>1</v>
      </c>
      <c r="T218" s="836">
        <v>0.5</v>
      </c>
      <c r="U218" s="838">
        <v>1</v>
      </c>
    </row>
    <row r="219" spans="1:21" ht="14.4" customHeight="1" x14ac:dyDescent="0.3">
      <c r="A219" s="831">
        <v>18</v>
      </c>
      <c r="B219" s="832" t="s">
        <v>1807</v>
      </c>
      <c r="C219" s="832" t="s">
        <v>1812</v>
      </c>
      <c r="D219" s="833" t="s">
        <v>3107</v>
      </c>
      <c r="E219" s="834" t="s">
        <v>1828</v>
      </c>
      <c r="F219" s="832" t="s">
        <v>1808</v>
      </c>
      <c r="G219" s="832" t="s">
        <v>2137</v>
      </c>
      <c r="H219" s="832" t="s">
        <v>601</v>
      </c>
      <c r="I219" s="832" t="s">
        <v>1660</v>
      </c>
      <c r="J219" s="832" t="s">
        <v>1570</v>
      </c>
      <c r="K219" s="832" t="s">
        <v>1661</v>
      </c>
      <c r="L219" s="835">
        <v>245.91</v>
      </c>
      <c r="M219" s="835">
        <v>245.91</v>
      </c>
      <c r="N219" s="832">
        <v>1</v>
      </c>
      <c r="O219" s="836">
        <v>1</v>
      </c>
      <c r="P219" s="835">
        <v>245.91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18</v>
      </c>
      <c r="B220" s="832" t="s">
        <v>1807</v>
      </c>
      <c r="C220" s="832" t="s">
        <v>1812</v>
      </c>
      <c r="D220" s="833" t="s">
        <v>3107</v>
      </c>
      <c r="E220" s="834" t="s">
        <v>1828</v>
      </c>
      <c r="F220" s="832" t="s">
        <v>1808</v>
      </c>
      <c r="G220" s="832" t="s">
        <v>2161</v>
      </c>
      <c r="H220" s="832" t="s">
        <v>556</v>
      </c>
      <c r="I220" s="832" t="s">
        <v>2162</v>
      </c>
      <c r="J220" s="832" t="s">
        <v>906</v>
      </c>
      <c r="K220" s="832" t="s">
        <v>2163</v>
      </c>
      <c r="L220" s="835">
        <v>264</v>
      </c>
      <c r="M220" s="835">
        <v>1056</v>
      </c>
      <c r="N220" s="832">
        <v>4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18</v>
      </c>
      <c r="B221" s="832" t="s">
        <v>1807</v>
      </c>
      <c r="C221" s="832" t="s">
        <v>1812</v>
      </c>
      <c r="D221" s="833" t="s">
        <v>3107</v>
      </c>
      <c r="E221" s="834" t="s">
        <v>1828</v>
      </c>
      <c r="F221" s="832" t="s">
        <v>1808</v>
      </c>
      <c r="G221" s="832" t="s">
        <v>2262</v>
      </c>
      <c r="H221" s="832" t="s">
        <v>556</v>
      </c>
      <c r="I221" s="832" t="s">
        <v>2263</v>
      </c>
      <c r="J221" s="832" t="s">
        <v>2264</v>
      </c>
      <c r="K221" s="832" t="s">
        <v>2265</v>
      </c>
      <c r="L221" s="835">
        <v>177.92</v>
      </c>
      <c r="M221" s="835">
        <v>177.92</v>
      </c>
      <c r="N221" s="832">
        <v>1</v>
      </c>
      <c r="O221" s="836">
        <v>0.5</v>
      </c>
      <c r="P221" s="835">
        <v>177.92</v>
      </c>
      <c r="Q221" s="837">
        <v>1</v>
      </c>
      <c r="R221" s="832">
        <v>1</v>
      </c>
      <c r="S221" s="837">
        <v>1</v>
      </c>
      <c r="T221" s="836">
        <v>0.5</v>
      </c>
      <c r="U221" s="838">
        <v>1</v>
      </c>
    </row>
    <row r="222" spans="1:21" ht="14.4" customHeight="1" x14ac:dyDescent="0.3">
      <c r="A222" s="831">
        <v>18</v>
      </c>
      <c r="B222" s="832" t="s">
        <v>1807</v>
      </c>
      <c r="C222" s="832" t="s">
        <v>1812</v>
      </c>
      <c r="D222" s="833" t="s">
        <v>3107</v>
      </c>
      <c r="E222" s="834" t="s">
        <v>1828</v>
      </c>
      <c r="F222" s="832" t="s">
        <v>1808</v>
      </c>
      <c r="G222" s="832" t="s">
        <v>2262</v>
      </c>
      <c r="H222" s="832" t="s">
        <v>556</v>
      </c>
      <c r="I222" s="832" t="s">
        <v>2263</v>
      </c>
      <c r="J222" s="832" t="s">
        <v>2264</v>
      </c>
      <c r="K222" s="832" t="s">
        <v>2265</v>
      </c>
      <c r="L222" s="835">
        <v>151.62</v>
      </c>
      <c r="M222" s="835">
        <v>151.62</v>
      </c>
      <c r="N222" s="832">
        <v>1</v>
      </c>
      <c r="O222" s="836">
        <v>0.5</v>
      </c>
      <c r="P222" s="835">
        <v>151.62</v>
      </c>
      <c r="Q222" s="837">
        <v>1</v>
      </c>
      <c r="R222" s="832">
        <v>1</v>
      </c>
      <c r="S222" s="837">
        <v>1</v>
      </c>
      <c r="T222" s="836">
        <v>0.5</v>
      </c>
      <c r="U222" s="838">
        <v>1</v>
      </c>
    </row>
    <row r="223" spans="1:21" ht="14.4" customHeight="1" x14ac:dyDescent="0.3">
      <c r="A223" s="831">
        <v>18</v>
      </c>
      <c r="B223" s="832" t="s">
        <v>1807</v>
      </c>
      <c r="C223" s="832" t="s">
        <v>1812</v>
      </c>
      <c r="D223" s="833" t="s">
        <v>3107</v>
      </c>
      <c r="E223" s="834" t="s">
        <v>1828</v>
      </c>
      <c r="F223" s="832" t="s">
        <v>1808</v>
      </c>
      <c r="G223" s="832" t="s">
        <v>2182</v>
      </c>
      <c r="H223" s="832" t="s">
        <v>556</v>
      </c>
      <c r="I223" s="832" t="s">
        <v>2191</v>
      </c>
      <c r="J223" s="832" t="s">
        <v>2192</v>
      </c>
      <c r="K223" s="832" t="s">
        <v>2189</v>
      </c>
      <c r="L223" s="835">
        <v>0</v>
      </c>
      <c r="M223" s="835">
        <v>0</v>
      </c>
      <c r="N223" s="832">
        <v>2</v>
      </c>
      <c r="O223" s="836">
        <v>1</v>
      </c>
      <c r="P223" s="835"/>
      <c r="Q223" s="837"/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18</v>
      </c>
      <c r="B224" s="832" t="s">
        <v>1807</v>
      </c>
      <c r="C224" s="832" t="s">
        <v>1812</v>
      </c>
      <c r="D224" s="833" t="s">
        <v>3107</v>
      </c>
      <c r="E224" s="834" t="s">
        <v>1828</v>
      </c>
      <c r="F224" s="832" t="s">
        <v>1808</v>
      </c>
      <c r="G224" s="832" t="s">
        <v>2266</v>
      </c>
      <c r="H224" s="832" t="s">
        <v>556</v>
      </c>
      <c r="I224" s="832" t="s">
        <v>2267</v>
      </c>
      <c r="J224" s="832" t="s">
        <v>2268</v>
      </c>
      <c r="K224" s="832" t="s">
        <v>2269</v>
      </c>
      <c r="L224" s="835">
        <v>0</v>
      </c>
      <c r="M224" s="835">
        <v>0</v>
      </c>
      <c r="N224" s="832">
        <v>1</v>
      </c>
      <c r="O224" s="836">
        <v>1</v>
      </c>
      <c r="P224" s="835">
        <v>0</v>
      </c>
      <c r="Q224" s="837"/>
      <c r="R224" s="832">
        <v>1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18</v>
      </c>
      <c r="B225" s="832" t="s">
        <v>1807</v>
      </c>
      <c r="C225" s="832" t="s">
        <v>1812</v>
      </c>
      <c r="D225" s="833" t="s">
        <v>3107</v>
      </c>
      <c r="E225" s="834" t="s">
        <v>1830</v>
      </c>
      <c r="F225" s="832" t="s">
        <v>1808</v>
      </c>
      <c r="G225" s="832" t="s">
        <v>2270</v>
      </c>
      <c r="H225" s="832" t="s">
        <v>556</v>
      </c>
      <c r="I225" s="832" t="s">
        <v>2271</v>
      </c>
      <c r="J225" s="832" t="s">
        <v>2272</v>
      </c>
      <c r="K225" s="832" t="s">
        <v>2170</v>
      </c>
      <c r="L225" s="835">
        <v>45.8</v>
      </c>
      <c r="M225" s="835">
        <v>137.39999999999998</v>
      </c>
      <c r="N225" s="832">
        <v>3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18</v>
      </c>
      <c r="B226" s="832" t="s">
        <v>1807</v>
      </c>
      <c r="C226" s="832" t="s">
        <v>1812</v>
      </c>
      <c r="D226" s="833" t="s">
        <v>3107</v>
      </c>
      <c r="E226" s="834" t="s">
        <v>1830</v>
      </c>
      <c r="F226" s="832" t="s">
        <v>1808</v>
      </c>
      <c r="G226" s="832" t="s">
        <v>2273</v>
      </c>
      <c r="H226" s="832" t="s">
        <v>556</v>
      </c>
      <c r="I226" s="832" t="s">
        <v>2274</v>
      </c>
      <c r="J226" s="832" t="s">
        <v>2275</v>
      </c>
      <c r="K226" s="832" t="s">
        <v>2276</v>
      </c>
      <c r="L226" s="835">
        <v>55.16</v>
      </c>
      <c r="M226" s="835">
        <v>165.48</v>
      </c>
      <c r="N226" s="832">
        <v>3</v>
      </c>
      <c r="O226" s="836">
        <v>0.5</v>
      </c>
      <c r="P226" s="835"/>
      <c r="Q226" s="837">
        <v>0</v>
      </c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18</v>
      </c>
      <c r="B227" s="832" t="s">
        <v>1807</v>
      </c>
      <c r="C227" s="832" t="s">
        <v>1812</v>
      </c>
      <c r="D227" s="833" t="s">
        <v>3107</v>
      </c>
      <c r="E227" s="834" t="s">
        <v>1834</v>
      </c>
      <c r="F227" s="832" t="s">
        <v>1808</v>
      </c>
      <c r="G227" s="832" t="s">
        <v>1843</v>
      </c>
      <c r="H227" s="832" t="s">
        <v>556</v>
      </c>
      <c r="I227" s="832" t="s">
        <v>2277</v>
      </c>
      <c r="J227" s="832" t="s">
        <v>1845</v>
      </c>
      <c r="K227" s="832" t="s">
        <v>2278</v>
      </c>
      <c r="L227" s="835">
        <v>1048.3499999999999</v>
      </c>
      <c r="M227" s="835">
        <v>2096.6999999999998</v>
      </c>
      <c r="N227" s="832">
        <v>2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18</v>
      </c>
      <c r="B228" s="832" t="s">
        <v>1807</v>
      </c>
      <c r="C228" s="832" t="s">
        <v>1812</v>
      </c>
      <c r="D228" s="833" t="s">
        <v>3107</v>
      </c>
      <c r="E228" s="834" t="s">
        <v>1834</v>
      </c>
      <c r="F228" s="832" t="s">
        <v>1808</v>
      </c>
      <c r="G228" s="832" t="s">
        <v>1843</v>
      </c>
      <c r="H228" s="832" t="s">
        <v>556</v>
      </c>
      <c r="I228" s="832" t="s">
        <v>1844</v>
      </c>
      <c r="J228" s="832" t="s">
        <v>1845</v>
      </c>
      <c r="K228" s="832" t="s">
        <v>1846</v>
      </c>
      <c r="L228" s="835">
        <v>3145.05</v>
      </c>
      <c r="M228" s="835">
        <v>9435.1500000000015</v>
      </c>
      <c r="N228" s="832">
        <v>3</v>
      </c>
      <c r="O228" s="836">
        <v>1.5</v>
      </c>
      <c r="P228" s="835">
        <v>3145.05</v>
      </c>
      <c r="Q228" s="837">
        <v>0.33333333333333331</v>
      </c>
      <c r="R228" s="832">
        <v>1</v>
      </c>
      <c r="S228" s="837">
        <v>0.33333333333333331</v>
      </c>
      <c r="T228" s="836">
        <v>1</v>
      </c>
      <c r="U228" s="838">
        <v>0.66666666666666663</v>
      </c>
    </row>
    <row r="229" spans="1:21" ht="14.4" customHeight="1" x14ac:dyDescent="0.3">
      <c r="A229" s="831">
        <v>18</v>
      </c>
      <c r="B229" s="832" t="s">
        <v>1807</v>
      </c>
      <c r="C229" s="832" t="s">
        <v>1812</v>
      </c>
      <c r="D229" s="833" t="s">
        <v>3107</v>
      </c>
      <c r="E229" s="834" t="s">
        <v>1834</v>
      </c>
      <c r="F229" s="832" t="s">
        <v>1808</v>
      </c>
      <c r="G229" s="832" t="s">
        <v>1847</v>
      </c>
      <c r="H229" s="832" t="s">
        <v>601</v>
      </c>
      <c r="I229" s="832" t="s">
        <v>1768</v>
      </c>
      <c r="J229" s="832" t="s">
        <v>1769</v>
      </c>
      <c r="K229" s="832" t="s">
        <v>1770</v>
      </c>
      <c r="L229" s="835">
        <v>9.4</v>
      </c>
      <c r="M229" s="835">
        <v>28.200000000000003</v>
      </c>
      <c r="N229" s="832">
        <v>3</v>
      </c>
      <c r="O229" s="836">
        <v>1.5</v>
      </c>
      <c r="P229" s="835">
        <v>18.8</v>
      </c>
      <c r="Q229" s="837">
        <v>0.66666666666666663</v>
      </c>
      <c r="R229" s="832">
        <v>2</v>
      </c>
      <c r="S229" s="837">
        <v>0.66666666666666663</v>
      </c>
      <c r="T229" s="836">
        <v>1</v>
      </c>
      <c r="U229" s="838">
        <v>0.66666666666666663</v>
      </c>
    </row>
    <row r="230" spans="1:21" ht="14.4" customHeight="1" x14ac:dyDescent="0.3">
      <c r="A230" s="831">
        <v>18</v>
      </c>
      <c r="B230" s="832" t="s">
        <v>1807</v>
      </c>
      <c r="C230" s="832" t="s">
        <v>1812</v>
      </c>
      <c r="D230" s="833" t="s">
        <v>3107</v>
      </c>
      <c r="E230" s="834" t="s">
        <v>1834</v>
      </c>
      <c r="F230" s="832" t="s">
        <v>1808</v>
      </c>
      <c r="G230" s="832" t="s">
        <v>1847</v>
      </c>
      <c r="H230" s="832" t="s">
        <v>556</v>
      </c>
      <c r="I230" s="832" t="s">
        <v>1848</v>
      </c>
      <c r="J230" s="832" t="s">
        <v>1849</v>
      </c>
      <c r="K230" s="832" t="s">
        <v>1770</v>
      </c>
      <c r="L230" s="835">
        <v>9.4</v>
      </c>
      <c r="M230" s="835">
        <v>75.2</v>
      </c>
      <c r="N230" s="832">
        <v>8</v>
      </c>
      <c r="O230" s="836">
        <v>3</v>
      </c>
      <c r="P230" s="835">
        <v>37.6</v>
      </c>
      <c r="Q230" s="837">
        <v>0.5</v>
      </c>
      <c r="R230" s="832">
        <v>4</v>
      </c>
      <c r="S230" s="837">
        <v>0.5</v>
      </c>
      <c r="T230" s="836">
        <v>1.5</v>
      </c>
      <c r="U230" s="838">
        <v>0.5</v>
      </c>
    </row>
    <row r="231" spans="1:21" ht="14.4" customHeight="1" x14ac:dyDescent="0.3">
      <c r="A231" s="831">
        <v>18</v>
      </c>
      <c r="B231" s="832" t="s">
        <v>1807</v>
      </c>
      <c r="C231" s="832" t="s">
        <v>1812</v>
      </c>
      <c r="D231" s="833" t="s">
        <v>3107</v>
      </c>
      <c r="E231" s="834" t="s">
        <v>1834</v>
      </c>
      <c r="F231" s="832" t="s">
        <v>1808</v>
      </c>
      <c r="G231" s="832" t="s">
        <v>1847</v>
      </c>
      <c r="H231" s="832" t="s">
        <v>601</v>
      </c>
      <c r="I231" s="832" t="s">
        <v>1556</v>
      </c>
      <c r="J231" s="832" t="s">
        <v>1557</v>
      </c>
      <c r="K231" s="832" t="s">
        <v>1558</v>
      </c>
      <c r="L231" s="835">
        <v>4.7</v>
      </c>
      <c r="M231" s="835">
        <v>37.6</v>
      </c>
      <c r="N231" s="832">
        <v>8</v>
      </c>
      <c r="O231" s="836">
        <v>2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18</v>
      </c>
      <c r="B232" s="832" t="s">
        <v>1807</v>
      </c>
      <c r="C232" s="832" t="s">
        <v>1812</v>
      </c>
      <c r="D232" s="833" t="s">
        <v>3107</v>
      </c>
      <c r="E232" s="834" t="s">
        <v>1834</v>
      </c>
      <c r="F232" s="832" t="s">
        <v>1808</v>
      </c>
      <c r="G232" s="832" t="s">
        <v>1847</v>
      </c>
      <c r="H232" s="832" t="s">
        <v>556</v>
      </c>
      <c r="I232" s="832" t="s">
        <v>2279</v>
      </c>
      <c r="J232" s="832" t="s">
        <v>1849</v>
      </c>
      <c r="K232" s="832" t="s">
        <v>1657</v>
      </c>
      <c r="L232" s="835">
        <v>18.809999999999999</v>
      </c>
      <c r="M232" s="835">
        <v>37.619999999999997</v>
      </c>
      <c r="N232" s="832">
        <v>2</v>
      </c>
      <c r="O232" s="836">
        <v>0.5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18</v>
      </c>
      <c r="B233" s="832" t="s">
        <v>1807</v>
      </c>
      <c r="C233" s="832" t="s">
        <v>1812</v>
      </c>
      <c r="D233" s="833" t="s">
        <v>3107</v>
      </c>
      <c r="E233" s="834" t="s">
        <v>1834</v>
      </c>
      <c r="F233" s="832" t="s">
        <v>1808</v>
      </c>
      <c r="G233" s="832" t="s">
        <v>1850</v>
      </c>
      <c r="H233" s="832" t="s">
        <v>601</v>
      </c>
      <c r="I233" s="832" t="s">
        <v>1853</v>
      </c>
      <c r="J233" s="832" t="s">
        <v>1539</v>
      </c>
      <c r="K233" s="832" t="s">
        <v>1854</v>
      </c>
      <c r="L233" s="835">
        <v>1476.14</v>
      </c>
      <c r="M233" s="835">
        <v>1476.14</v>
      </c>
      <c r="N233" s="832">
        <v>1</v>
      </c>
      <c r="O233" s="836">
        <v>0.5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" customHeight="1" x14ac:dyDescent="0.3">
      <c r="A234" s="831">
        <v>18</v>
      </c>
      <c r="B234" s="832" t="s">
        <v>1807</v>
      </c>
      <c r="C234" s="832" t="s">
        <v>1812</v>
      </c>
      <c r="D234" s="833" t="s">
        <v>3107</v>
      </c>
      <c r="E234" s="834" t="s">
        <v>1834</v>
      </c>
      <c r="F234" s="832" t="s">
        <v>1808</v>
      </c>
      <c r="G234" s="832" t="s">
        <v>1850</v>
      </c>
      <c r="H234" s="832" t="s">
        <v>601</v>
      </c>
      <c r="I234" s="832" t="s">
        <v>1538</v>
      </c>
      <c r="J234" s="832" t="s">
        <v>1539</v>
      </c>
      <c r="K234" s="832" t="s">
        <v>1540</v>
      </c>
      <c r="L234" s="835">
        <v>295.22000000000003</v>
      </c>
      <c r="M234" s="835">
        <v>295.22000000000003</v>
      </c>
      <c r="N234" s="832">
        <v>1</v>
      </c>
      <c r="O234" s="836">
        <v>1</v>
      </c>
      <c r="P234" s="835">
        <v>295.22000000000003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18</v>
      </c>
      <c r="B235" s="832" t="s">
        <v>1807</v>
      </c>
      <c r="C235" s="832" t="s">
        <v>1812</v>
      </c>
      <c r="D235" s="833" t="s">
        <v>3107</v>
      </c>
      <c r="E235" s="834" t="s">
        <v>1834</v>
      </c>
      <c r="F235" s="832" t="s">
        <v>1808</v>
      </c>
      <c r="G235" s="832" t="s">
        <v>1867</v>
      </c>
      <c r="H235" s="832" t="s">
        <v>556</v>
      </c>
      <c r="I235" s="832" t="s">
        <v>1550</v>
      </c>
      <c r="J235" s="832" t="s">
        <v>1551</v>
      </c>
      <c r="K235" s="832" t="s">
        <v>636</v>
      </c>
      <c r="L235" s="835">
        <v>1296.7</v>
      </c>
      <c r="M235" s="835">
        <v>2593.4</v>
      </c>
      <c r="N235" s="832">
        <v>2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18</v>
      </c>
      <c r="B236" s="832" t="s">
        <v>1807</v>
      </c>
      <c r="C236" s="832" t="s">
        <v>1812</v>
      </c>
      <c r="D236" s="833" t="s">
        <v>3107</v>
      </c>
      <c r="E236" s="834" t="s">
        <v>1834</v>
      </c>
      <c r="F236" s="832" t="s">
        <v>1808</v>
      </c>
      <c r="G236" s="832" t="s">
        <v>1867</v>
      </c>
      <c r="H236" s="832" t="s">
        <v>556</v>
      </c>
      <c r="I236" s="832" t="s">
        <v>2280</v>
      </c>
      <c r="J236" s="832" t="s">
        <v>2281</v>
      </c>
      <c r="K236" s="832" t="s">
        <v>980</v>
      </c>
      <c r="L236" s="835">
        <v>1945.04</v>
      </c>
      <c r="M236" s="835">
        <v>19450.400000000001</v>
      </c>
      <c r="N236" s="832">
        <v>10</v>
      </c>
      <c r="O236" s="836">
        <v>2</v>
      </c>
      <c r="P236" s="835">
        <v>7780.16</v>
      </c>
      <c r="Q236" s="837">
        <v>0.39999999999999997</v>
      </c>
      <c r="R236" s="832">
        <v>4</v>
      </c>
      <c r="S236" s="837">
        <v>0.4</v>
      </c>
      <c r="T236" s="836">
        <v>1</v>
      </c>
      <c r="U236" s="838">
        <v>0.5</v>
      </c>
    </row>
    <row r="237" spans="1:21" ht="14.4" customHeight="1" x14ac:dyDescent="0.3">
      <c r="A237" s="831">
        <v>18</v>
      </c>
      <c r="B237" s="832" t="s">
        <v>1807</v>
      </c>
      <c r="C237" s="832" t="s">
        <v>1812</v>
      </c>
      <c r="D237" s="833" t="s">
        <v>3107</v>
      </c>
      <c r="E237" s="834" t="s">
        <v>1834</v>
      </c>
      <c r="F237" s="832" t="s">
        <v>1808</v>
      </c>
      <c r="G237" s="832" t="s">
        <v>1867</v>
      </c>
      <c r="H237" s="832" t="s">
        <v>556</v>
      </c>
      <c r="I237" s="832" t="s">
        <v>2282</v>
      </c>
      <c r="J237" s="832" t="s">
        <v>2281</v>
      </c>
      <c r="K237" s="832" t="s">
        <v>636</v>
      </c>
      <c r="L237" s="835">
        <v>1296.7</v>
      </c>
      <c r="M237" s="835">
        <v>16857.099999999999</v>
      </c>
      <c r="N237" s="832">
        <v>13</v>
      </c>
      <c r="O237" s="836">
        <v>3.5</v>
      </c>
      <c r="P237" s="835">
        <v>12967</v>
      </c>
      <c r="Q237" s="837">
        <v>0.76923076923076927</v>
      </c>
      <c r="R237" s="832">
        <v>10</v>
      </c>
      <c r="S237" s="837">
        <v>0.76923076923076927</v>
      </c>
      <c r="T237" s="836">
        <v>2.5</v>
      </c>
      <c r="U237" s="838">
        <v>0.7142857142857143</v>
      </c>
    </row>
    <row r="238" spans="1:21" ht="14.4" customHeight="1" x14ac:dyDescent="0.3">
      <c r="A238" s="831">
        <v>18</v>
      </c>
      <c r="B238" s="832" t="s">
        <v>1807</v>
      </c>
      <c r="C238" s="832" t="s">
        <v>1812</v>
      </c>
      <c r="D238" s="833" t="s">
        <v>3107</v>
      </c>
      <c r="E238" s="834" t="s">
        <v>1834</v>
      </c>
      <c r="F238" s="832" t="s">
        <v>1808</v>
      </c>
      <c r="G238" s="832" t="s">
        <v>1882</v>
      </c>
      <c r="H238" s="832" t="s">
        <v>556</v>
      </c>
      <c r="I238" s="832" t="s">
        <v>1883</v>
      </c>
      <c r="J238" s="832" t="s">
        <v>611</v>
      </c>
      <c r="K238" s="832" t="s">
        <v>1884</v>
      </c>
      <c r="L238" s="835">
        <v>66.17</v>
      </c>
      <c r="M238" s="835">
        <v>66.17</v>
      </c>
      <c r="N238" s="832">
        <v>1</v>
      </c>
      <c r="O238" s="836">
        <v>0.5</v>
      </c>
      <c r="P238" s="835">
        <v>66.17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18</v>
      </c>
      <c r="B239" s="832" t="s">
        <v>1807</v>
      </c>
      <c r="C239" s="832" t="s">
        <v>1812</v>
      </c>
      <c r="D239" s="833" t="s">
        <v>3107</v>
      </c>
      <c r="E239" s="834" t="s">
        <v>1834</v>
      </c>
      <c r="F239" s="832" t="s">
        <v>1808</v>
      </c>
      <c r="G239" s="832" t="s">
        <v>1885</v>
      </c>
      <c r="H239" s="832" t="s">
        <v>556</v>
      </c>
      <c r="I239" s="832" t="s">
        <v>1886</v>
      </c>
      <c r="J239" s="832" t="s">
        <v>1158</v>
      </c>
      <c r="K239" s="832" t="s">
        <v>1887</v>
      </c>
      <c r="L239" s="835">
        <v>0</v>
      </c>
      <c r="M239" s="835">
        <v>0</v>
      </c>
      <c r="N239" s="832">
        <v>1</v>
      </c>
      <c r="O239" s="836">
        <v>0.5</v>
      </c>
      <c r="P239" s="835">
        <v>0</v>
      </c>
      <c r="Q239" s="837"/>
      <c r="R239" s="832">
        <v>1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18</v>
      </c>
      <c r="B240" s="832" t="s">
        <v>1807</v>
      </c>
      <c r="C240" s="832" t="s">
        <v>1812</v>
      </c>
      <c r="D240" s="833" t="s">
        <v>3107</v>
      </c>
      <c r="E240" s="834" t="s">
        <v>1834</v>
      </c>
      <c r="F240" s="832" t="s">
        <v>1808</v>
      </c>
      <c r="G240" s="832" t="s">
        <v>1892</v>
      </c>
      <c r="H240" s="832" t="s">
        <v>556</v>
      </c>
      <c r="I240" s="832" t="s">
        <v>1893</v>
      </c>
      <c r="J240" s="832" t="s">
        <v>1225</v>
      </c>
      <c r="K240" s="832" t="s">
        <v>1894</v>
      </c>
      <c r="L240" s="835">
        <v>161.06</v>
      </c>
      <c r="M240" s="835">
        <v>1449.54</v>
      </c>
      <c r="N240" s="832">
        <v>9</v>
      </c>
      <c r="O240" s="836">
        <v>3</v>
      </c>
      <c r="P240" s="835">
        <v>644.24</v>
      </c>
      <c r="Q240" s="837">
        <v>0.44444444444444448</v>
      </c>
      <c r="R240" s="832">
        <v>4</v>
      </c>
      <c r="S240" s="837">
        <v>0.44444444444444442</v>
      </c>
      <c r="T240" s="836">
        <v>2</v>
      </c>
      <c r="U240" s="838">
        <v>0.66666666666666663</v>
      </c>
    </row>
    <row r="241" spans="1:21" ht="14.4" customHeight="1" x14ac:dyDescent="0.3">
      <c r="A241" s="831">
        <v>18</v>
      </c>
      <c r="B241" s="832" t="s">
        <v>1807</v>
      </c>
      <c r="C241" s="832" t="s">
        <v>1812</v>
      </c>
      <c r="D241" s="833" t="s">
        <v>3107</v>
      </c>
      <c r="E241" s="834" t="s">
        <v>1834</v>
      </c>
      <c r="F241" s="832" t="s">
        <v>1808</v>
      </c>
      <c r="G241" s="832" t="s">
        <v>1899</v>
      </c>
      <c r="H241" s="832" t="s">
        <v>601</v>
      </c>
      <c r="I241" s="832" t="s">
        <v>1563</v>
      </c>
      <c r="J241" s="832" t="s">
        <v>671</v>
      </c>
      <c r="K241" s="832" t="s">
        <v>1078</v>
      </c>
      <c r="L241" s="835">
        <v>65.989999999999995</v>
      </c>
      <c r="M241" s="835">
        <v>527.91999999999996</v>
      </c>
      <c r="N241" s="832">
        <v>8</v>
      </c>
      <c r="O241" s="836">
        <v>1.5</v>
      </c>
      <c r="P241" s="835">
        <v>395.93999999999994</v>
      </c>
      <c r="Q241" s="837">
        <v>0.75</v>
      </c>
      <c r="R241" s="832">
        <v>6</v>
      </c>
      <c r="S241" s="837">
        <v>0.75</v>
      </c>
      <c r="T241" s="836">
        <v>1</v>
      </c>
      <c r="U241" s="838">
        <v>0.66666666666666663</v>
      </c>
    </row>
    <row r="242" spans="1:21" ht="14.4" customHeight="1" x14ac:dyDescent="0.3">
      <c r="A242" s="831">
        <v>18</v>
      </c>
      <c r="B242" s="832" t="s">
        <v>1807</v>
      </c>
      <c r="C242" s="832" t="s">
        <v>1812</v>
      </c>
      <c r="D242" s="833" t="s">
        <v>3107</v>
      </c>
      <c r="E242" s="834" t="s">
        <v>1834</v>
      </c>
      <c r="F242" s="832" t="s">
        <v>1808</v>
      </c>
      <c r="G242" s="832" t="s">
        <v>1899</v>
      </c>
      <c r="H242" s="832" t="s">
        <v>601</v>
      </c>
      <c r="I242" s="832" t="s">
        <v>1564</v>
      </c>
      <c r="J242" s="832" t="s">
        <v>673</v>
      </c>
      <c r="K242" s="832" t="s">
        <v>1565</v>
      </c>
      <c r="L242" s="835">
        <v>132</v>
      </c>
      <c r="M242" s="835">
        <v>396</v>
      </c>
      <c r="N242" s="832">
        <v>3</v>
      </c>
      <c r="O242" s="836">
        <v>1</v>
      </c>
      <c r="P242" s="835">
        <v>396</v>
      </c>
      <c r="Q242" s="837">
        <v>1</v>
      </c>
      <c r="R242" s="832">
        <v>3</v>
      </c>
      <c r="S242" s="837">
        <v>1</v>
      </c>
      <c r="T242" s="836">
        <v>1</v>
      </c>
      <c r="U242" s="838">
        <v>1</v>
      </c>
    </row>
    <row r="243" spans="1:21" ht="14.4" customHeight="1" x14ac:dyDescent="0.3">
      <c r="A243" s="831">
        <v>18</v>
      </c>
      <c r="B243" s="832" t="s">
        <v>1807</v>
      </c>
      <c r="C243" s="832" t="s">
        <v>1812</v>
      </c>
      <c r="D243" s="833" t="s">
        <v>3107</v>
      </c>
      <c r="E243" s="834" t="s">
        <v>1834</v>
      </c>
      <c r="F243" s="832" t="s">
        <v>1808</v>
      </c>
      <c r="G243" s="832" t="s">
        <v>1899</v>
      </c>
      <c r="H243" s="832" t="s">
        <v>556</v>
      </c>
      <c r="I243" s="832" t="s">
        <v>1904</v>
      </c>
      <c r="J243" s="832" t="s">
        <v>1905</v>
      </c>
      <c r="K243" s="832" t="s">
        <v>1617</v>
      </c>
      <c r="L243" s="835">
        <v>123.2</v>
      </c>
      <c r="M243" s="835">
        <v>739.2</v>
      </c>
      <c r="N243" s="832">
        <v>6</v>
      </c>
      <c r="O243" s="836">
        <v>1.5</v>
      </c>
      <c r="P243" s="835">
        <v>369.6</v>
      </c>
      <c r="Q243" s="837">
        <v>0.5</v>
      </c>
      <c r="R243" s="832">
        <v>3</v>
      </c>
      <c r="S243" s="837">
        <v>0.5</v>
      </c>
      <c r="T243" s="836">
        <v>0.5</v>
      </c>
      <c r="U243" s="838">
        <v>0.33333333333333331</v>
      </c>
    </row>
    <row r="244" spans="1:21" ht="14.4" customHeight="1" x14ac:dyDescent="0.3">
      <c r="A244" s="831">
        <v>18</v>
      </c>
      <c r="B244" s="832" t="s">
        <v>1807</v>
      </c>
      <c r="C244" s="832" t="s">
        <v>1812</v>
      </c>
      <c r="D244" s="833" t="s">
        <v>3107</v>
      </c>
      <c r="E244" s="834" t="s">
        <v>1834</v>
      </c>
      <c r="F244" s="832" t="s">
        <v>1808</v>
      </c>
      <c r="G244" s="832" t="s">
        <v>1899</v>
      </c>
      <c r="H244" s="832" t="s">
        <v>556</v>
      </c>
      <c r="I244" s="832" t="s">
        <v>2283</v>
      </c>
      <c r="J244" s="832" t="s">
        <v>2284</v>
      </c>
      <c r="K244" s="832" t="s">
        <v>1574</v>
      </c>
      <c r="L244" s="835">
        <v>61.59</v>
      </c>
      <c r="M244" s="835">
        <v>61.59</v>
      </c>
      <c r="N244" s="832">
        <v>1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18</v>
      </c>
      <c r="B245" s="832" t="s">
        <v>1807</v>
      </c>
      <c r="C245" s="832" t="s">
        <v>1812</v>
      </c>
      <c r="D245" s="833" t="s">
        <v>3107</v>
      </c>
      <c r="E245" s="834" t="s">
        <v>1834</v>
      </c>
      <c r="F245" s="832" t="s">
        <v>1808</v>
      </c>
      <c r="G245" s="832" t="s">
        <v>1912</v>
      </c>
      <c r="H245" s="832" t="s">
        <v>556</v>
      </c>
      <c r="I245" s="832" t="s">
        <v>1913</v>
      </c>
      <c r="J245" s="832" t="s">
        <v>692</v>
      </c>
      <c r="K245" s="832" t="s">
        <v>1914</v>
      </c>
      <c r="L245" s="835">
        <v>18.809999999999999</v>
      </c>
      <c r="M245" s="835">
        <v>94.049999999999983</v>
      </c>
      <c r="N245" s="832">
        <v>5</v>
      </c>
      <c r="O245" s="836">
        <v>1.5</v>
      </c>
      <c r="P245" s="835">
        <v>37.619999999999997</v>
      </c>
      <c r="Q245" s="837">
        <v>0.4</v>
      </c>
      <c r="R245" s="832">
        <v>2</v>
      </c>
      <c r="S245" s="837">
        <v>0.4</v>
      </c>
      <c r="T245" s="836">
        <v>1</v>
      </c>
      <c r="U245" s="838">
        <v>0.66666666666666663</v>
      </c>
    </row>
    <row r="246" spans="1:21" ht="14.4" customHeight="1" x14ac:dyDescent="0.3">
      <c r="A246" s="831">
        <v>18</v>
      </c>
      <c r="B246" s="832" t="s">
        <v>1807</v>
      </c>
      <c r="C246" s="832" t="s">
        <v>1812</v>
      </c>
      <c r="D246" s="833" t="s">
        <v>3107</v>
      </c>
      <c r="E246" s="834" t="s">
        <v>1834</v>
      </c>
      <c r="F246" s="832" t="s">
        <v>1808</v>
      </c>
      <c r="G246" s="832" t="s">
        <v>1912</v>
      </c>
      <c r="H246" s="832" t="s">
        <v>556</v>
      </c>
      <c r="I246" s="832" t="s">
        <v>1915</v>
      </c>
      <c r="J246" s="832" t="s">
        <v>692</v>
      </c>
      <c r="K246" s="832" t="s">
        <v>1916</v>
      </c>
      <c r="L246" s="835">
        <v>37.61</v>
      </c>
      <c r="M246" s="835">
        <v>112.83</v>
      </c>
      <c r="N246" s="832">
        <v>3</v>
      </c>
      <c r="O246" s="836">
        <v>0.5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18</v>
      </c>
      <c r="B247" s="832" t="s">
        <v>1807</v>
      </c>
      <c r="C247" s="832" t="s">
        <v>1812</v>
      </c>
      <c r="D247" s="833" t="s">
        <v>3107</v>
      </c>
      <c r="E247" s="834" t="s">
        <v>1834</v>
      </c>
      <c r="F247" s="832" t="s">
        <v>1808</v>
      </c>
      <c r="G247" s="832" t="s">
        <v>1912</v>
      </c>
      <c r="H247" s="832" t="s">
        <v>556</v>
      </c>
      <c r="I247" s="832" t="s">
        <v>1917</v>
      </c>
      <c r="J247" s="832" t="s">
        <v>692</v>
      </c>
      <c r="K247" s="832" t="s">
        <v>1918</v>
      </c>
      <c r="L247" s="835">
        <v>37.61</v>
      </c>
      <c r="M247" s="835">
        <v>150.44</v>
      </c>
      <c r="N247" s="832">
        <v>4</v>
      </c>
      <c r="O247" s="836">
        <v>1.5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18</v>
      </c>
      <c r="B248" s="832" t="s">
        <v>1807</v>
      </c>
      <c r="C248" s="832" t="s">
        <v>1812</v>
      </c>
      <c r="D248" s="833" t="s">
        <v>3107</v>
      </c>
      <c r="E248" s="834" t="s">
        <v>1834</v>
      </c>
      <c r="F248" s="832" t="s">
        <v>1808</v>
      </c>
      <c r="G248" s="832" t="s">
        <v>1934</v>
      </c>
      <c r="H248" s="832" t="s">
        <v>556</v>
      </c>
      <c r="I248" s="832" t="s">
        <v>1935</v>
      </c>
      <c r="J248" s="832" t="s">
        <v>1029</v>
      </c>
      <c r="K248" s="832" t="s">
        <v>1936</v>
      </c>
      <c r="L248" s="835">
        <v>29.13</v>
      </c>
      <c r="M248" s="835">
        <v>116.52</v>
      </c>
      <c r="N248" s="832">
        <v>4</v>
      </c>
      <c r="O248" s="836">
        <v>1</v>
      </c>
      <c r="P248" s="835">
        <v>29.13</v>
      </c>
      <c r="Q248" s="837">
        <v>0.25</v>
      </c>
      <c r="R248" s="832">
        <v>1</v>
      </c>
      <c r="S248" s="837">
        <v>0.25</v>
      </c>
      <c r="T248" s="836">
        <v>0.5</v>
      </c>
      <c r="U248" s="838">
        <v>0.5</v>
      </c>
    </row>
    <row r="249" spans="1:21" ht="14.4" customHeight="1" x14ac:dyDescent="0.3">
      <c r="A249" s="831">
        <v>18</v>
      </c>
      <c r="B249" s="832" t="s">
        <v>1807</v>
      </c>
      <c r="C249" s="832" t="s">
        <v>1812</v>
      </c>
      <c r="D249" s="833" t="s">
        <v>3107</v>
      </c>
      <c r="E249" s="834" t="s">
        <v>1834</v>
      </c>
      <c r="F249" s="832" t="s">
        <v>1808</v>
      </c>
      <c r="G249" s="832" t="s">
        <v>1934</v>
      </c>
      <c r="H249" s="832" t="s">
        <v>556</v>
      </c>
      <c r="I249" s="832" t="s">
        <v>1937</v>
      </c>
      <c r="J249" s="832" t="s">
        <v>1029</v>
      </c>
      <c r="K249" s="832" t="s">
        <v>1938</v>
      </c>
      <c r="L249" s="835">
        <v>80.319999999999993</v>
      </c>
      <c r="M249" s="835">
        <v>240.95999999999998</v>
      </c>
      <c r="N249" s="832">
        <v>3</v>
      </c>
      <c r="O249" s="836">
        <v>1</v>
      </c>
      <c r="P249" s="835">
        <v>240.95999999999998</v>
      </c>
      <c r="Q249" s="837">
        <v>1</v>
      </c>
      <c r="R249" s="832">
        <v>3</v>
      </c>
      <c r="S249" s="837">
        <v>1</v>
      </c>
      <c r="T249" s="836">
        <v>1</v>
      </c>
      <c r="U249" s="838">
        <v>1</v>
      </c>
    </row>
    <row r="250" spans="1:21" ht="14.4" customHeight="1" x14ac:dyDescent="0.3">
      <c r="A250" s="831">
        <v>18</v>
      </c>
      <c r="B250" s="832" t="s">
        <v>1807</v>
      </c>
      <c r="C250" s="832" t="s">
        <v>1812</v>
      </c>
      <c r="D250" s="833" t="s">
        <v>3107</v>
      </c>
      <c r="E250" s="834" t="s">
        <v>1834</v>
      </c>
      <c r="F250" s="832" t="s">
        <v>1808</v>
      </c>
      <c r="G250" s="832" t="s">
        <v>1943</v>
      </c>
      <c r="H250" s="832" t="s">
        <v>601</v>
      </c>
      <c r="I250" s="832" t="s">
        <v>1573</v>
      </c>
      <c r="J250" s="832" t="s">
        <v>711</v>
      </c>
      <c r="K250" s="832" t="s">
        <v>1574</v>
      </c>
      <c r="L250" s="835">
        <v>123.2</v>
      </c>
      <c r="M250" s="835">
        <v>985.6</v>
      </c>
      <c r="N250" s="832">
        <v>8</v>
      </c>
      <c r="O250" s="836">
        <v>1.5</v>
      </c>
      <c r="P250" s="835">
        <v>369.6</v>
      </c>
      <c r="Q250" s="837">
        <v>0.375</v>
      </c>
      <c r="R250" s="832">
        <v>3</v>
      </c>
      <c r="S250" s="837">
        <v>0.375</v>
      </c>
      <c r="T250" s="836">
        <v>1</v>
      </c>
      <c r="U250" s="838">
        <v>0.66666666666666663</v>
      </c>
    </row>
    <row r="251" spans="1:21" ht="14.4" customHeight="1" x14ac:dyDescent="0.3">
      <c r="A251" s="831">
        <v>18</v>
      </c>
      <c r="B251" s="832" t="s">
        <v>1807</v>
      </c>
      <c r="C251" s="832" t="s">
        <v>1812</v>
      </c>
      <c r="D251" s="833" t="s">
        <v>3107</v>
      </c>
      <c r="E251" s="834" t="s">
        <v>1834</v>
      </c>
      <c r="F251" s="832" t="s">
        <v>1808</v>
      </c>
      <c r="G251" s="832" t="s">
        <v>1943</v>
      </c>
      <c r="H251" s="832" t="s">
        <v>556</v>
      </c>
      <c r="I251" s="832" t="s">
        <v>2285</v>
      </c>
      <c r="J251" s="832" t="s">
        <v>711</v>
      </c>
      <c r="K251" s="832" t="s">
        <v>1677</v>
      </c>
      <c r="L251" s="835">
        <v>395.98</v>
      </c>
      <c r="M251" s="835">
        <v>395.98</v>
      </c>
      <c r="N251" s="832">
        <v>1</v>
      </c>
      <c r="O251" s="836">
        <v>0.5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" customHeight="1" x14ac:dyDescent="0.3">
      <c r="A252" s="831">
        <v>18</v>
      </c>
      <c r="B252" s="832" t="s">
        <v>1807</v>
      </c>
      <c r="C252" s="832" t="s">
        <v>1812</v>
      </c>
      <c r="D252" s="833" t="s">
        <v>3107</v>
      </c>
      <c r="E252" s="834" t="s">
        <v>1834</v>
      </c>
      <c r="F252" s="832" t="s">
        <v>1808</v>
      </c>
      <c r="G252" s="832" t="s">
        <v>1943</v>
      </c>
      <c r="H252" s="832" t="s">
        <v>556</v>
      </c>
      <c r="I252" s="832" t="s">
        <v>1949</v>
      </c>
      <c r="J252" s="832" t="s">
        <v>1950</v>
      </c>
      <c r="K252" s="832" t="s">
        <v>1078</v>
      </c>
      <c r="L252" s="835">
        <v>132</v>
      </c>
      <c r="M252" s="835">
        <v>3036</v>
      </c>
      <c r="N252" s="832">
        <v>23</v>
      </c>
      <c r="O252" s="836">
        <v>6</v>
      </c>
      <c r="P252" s="835">
        <v>1848</v>
      </c>
      <c r="Q252" s="837">
        <v>0.60869565217391308</v>
      </c>
      <c r="R252" s="832">
        <v>14</v>
      </c>
      <c r="S252" s="837">
        <v>0.60869565217391308</v>
      </c>
      <c r="T252" s="836">
        <v>4</v>
      </c>
      <c r="U252" s="838">
        <v>0.66666666666666663</v>
      </c>
    </row>
    <row r="253" spans="1:21" ht="14.4" customHeight="1" x14ac:dyDescent="0.3">
      <c r="A253" s="831">
        <v>18</v>
      </c>
      <c r="B253" s="832" t="s">
        <v>1807</v>
      </c>
      <c r="C253" s="832" t="s">
        <v>1812</v>
      </c>
      <c r="D253" s="833" t="s">
        <v>3107</v>
      </c>
      <c r="E253" s="834" t="s">
        <v>1834</v>
      </c>
      <c r="F253" s="832" t="s">
        <v>1808</v>
      </c>
      <c r="G253" s="832" t="s">
        <v>1943</v>
      </c>
      <c r="H253" s="832" t="s">
        <v>556</v>
      </c>
      <c r="I253" s="832" t="s">
        <v>2286</v>
      </c>
      <c r="J253" s="832" t="s">
        <v>1945</v>
      </c>
      <c r="K253" s="832" t="s">
        <v>2287</v>
      </c>
      <c r="L253" s="835">
        <v>123.2</v>
      </c>
      <c r="M253" s="835">
        <v>739.2</v>
      </c>
      <c r="N253" s="832">
        <v>6</v>
      </c>
      <c r="O253" s="836">
        <v>2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18</v>
      </c>
      <c r="B254" s="832" t="s">
        <v>1807</v>
      </c>
      <c r="C254" s="832" t="s">
        <v>1812</v>
      </c>
      <c r="D254" s="833" t="s">
        <v>3107</v>
      </c>
      <c r="E254" s="834" t="s">
        <v>1834</v>
      </c>
      <c r="F254" s="832" t="s">
        <v>1808</v>
      </c>
      <c r="G254" s="832" t="s">
        <v>1959</v>
      </c>
      <c r="H254" s="832" t="s">
        <v>556</v>
      </c>
      <c r="I254" s="832" t="s">
        <v>2288</v>
      </c>
      <c r="J254" s="832" t="s">
        <v>2289</v>
      </c>
      <c r="K254" s="832" t="s">
        <v>2290</v>
      </c>
      <c r="L254" s="835">
        <v>439.98</v>
      </c>
      <c r="M254" s="835">
        <v>439.98</v>
      </c>
      <c r="N254" s="832">
        <v>1</v>
      </c>
      <c r="O254" s="836">
        <v>1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18</v>
      </c>
      <c r="B255" s="832" t="s">
        <v>1807</v>
      </c>
      <c r="C255" s="832" t="s">
        <v>1812</v>
      </c>
      <c r="D255" s="833" t="s">
        <v>3107</v>
      </c>
      <c r="E255" s="834" t="s">
        <v>1834</v>
      </c>
      <c r="F255" s="832" t="s">
        <v>1808</v>
      </c>
      <c r="G255" s="832" t="s">
        <v>1963</v>
      </c>
      <c r="H255" s="832" t="s">
        <v>556</v>
      </c>
      <c r="I255" s="832" t="s">
        <v>2291</v>
      </c>
      <c r="J255" s="832" t="s">
        <v>1965</v>
      </c>
      <c r="K255" s="832" t="s">
        <v>2292</v>
      </c>
      <c r="L255" s="835">
        <v>176.51</v>
      </c>
      <c r="M255" s="835">
        <v>529.53</v>
      </c>
      <c r="N255" s="832">
        <v>3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18</v>
      </c>
      <c r="B256" s="832" t="s">
        <v>1807</v>
      </c>
      <c r="C256" s="832" t="s">
        <v>1812</v>
      </c>
      <c r="D256" s="833" t="s">
        <v>3107</v>
      </c>
      <c r="E256" s="834" t="s">
        <v>1834</v>
      </c>
      <c r="F256" s="832" t="s">
        <v>1808</v>
      </c>
      <c r="G256" s="832" t="s">
        <v>1967</v>
      </c>
      <c r="H256" s="832" t="s">
        <v>601</v>
      </c>
      <c r="I256" s="832" t="s">
        <v>1771</v>
      </c>
      <c r="J256" s="832" t="s">
        <v>1664</v>
      </c>
      <c r="K256" s="832" t="s">
        <v>1772</v>
      </c>
      <c r="L256" s="835">
        <v>132</v>
      </c>
      <c r="M256" s="835">
        <v>396</v>
      </c>
      <c r="N256" s="832">
        <v>3</v>
      </c>
      <c r="O256" s="836">
        <v>1</v>
      </c>
      <c r="P256" s="835">
        <v>396</v>
      </c>
      <c r="Q256" s="837">
        <v>1</v>
      </c>
      <c r="R256" s="832">
        <v>3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18</v>
      </c>
      <c r="B257" s="832" t="s">
        <v>1807</v>
      </c>
      <c r="C257" s="832" t="s">
        <v>1812</v>
      </c>
      <c r="D257" s="833" t="s">
        <v>3107</v>
      </c>
      <c r="E257" s="834" t="s">
        <v>1834</v>
      </c>
      <c r="F257" s="832" t="s">
        <v>1808</v>
      </c>
      <c r="G257" s="832" t="s">
        <v>741</v>
      </c>
      <c r="H257" s="832" t="s">
        <v>556</v>
      </c>
      <c r="I257" s="832" t="s">
        <v>1979</v>
      </c>
      <c r="J257" s="832" t="s">
        <v>1980</v>
      </c>
      <c r="K257" s="832" t="s">
        <v>1981</v>
      </c>
      <c r="L257" s="835">
        <v>51.51</v>
      </c>
      <c r="M257" s="835">
        <v>360.57</v>
      </c>
      <c r="N257" s="832">
        <v>7</v>
      </c>
      <c r="O257" s="836">
        <v>1.5</v>
      </c>
      <c r="P257" s="835">
        <v>206.04</v>
      </c>
      <c r="Q257" s="837">
        <v>0.5714285714285714</v>
      </c>
      <c r="R257" s="832">
        <v>4</v>
      </c>
      <c r="S257" s="837">
        <v>0.5714285714285714</v>
      </c>
      <c r="T257" s="836">
        <v>1</v>
      </c>
      <c r="U257" s="838">
        <v>0.66666666666666663</v>
      </c>
    </row>
    <row r="258" spans="1:21" ht="14.4" customHeight="1" x14ac:dyDescent="0.3">
      <c r="A258" s="831">
        <v>18</v>
      </c>
      <c r="B258" s="832" t="s">
        <v>1807</v>
      </c>
      <c r="C258" s="832" t="s">
        <v>1812</v>
      </c>
      <c r="D258" s="833" t="s">
        <v>3107</v>
      </c>
      <c r="E258" s="834" t="s">
        <v>1834</v>
      </c>
      <c r="F258" s="832" t="s">
        <v>1808</v>
      </c>
      <c r="G258" s="832" t="s">
        <v>1982</v>
      </c>
      <c r="H258" s="832" t="s">
        <v>556</v>
      </c>
      <c r="I258" s="832" t="s">
        <v>1983</v>
      </c>
      <c r="J258" s="832" t="s">
        <v>1170</v>
      </c>
      <c r="K258" s="832" t="s">
        <v>1984</v>
      </c>
      <c r="L258" s="835">
        <v>107.27</v>
      </c>
      <c r="M258" s="835">
        <v>107.27</v>
      </c>
      <c r="N258" s="832">
        <v>1</v>
      </c>
      <c r="O258" s="836">
        <v>1</v>
      </c>
      <c r="P258" s="835">
        <v>107.27</v>
      </c>
      <c r="Q258" s="837">
        <v>1</v>
      </c>
      <c r="R258" s="832">
        <v>1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18</v>
      </c>
      <c r="B259" s="832" t="s">
        <v>1807</v>
      </c>
      <c r="C259" s="832" t="s">
        <v>1812</v>
      </c>
      <c r="D259" s="833" t="s">
        <v>3107</v>
      </c>
      <c r="E259" s="834" t="s">
        <v>1834</v>
      </c>
      <c r="F259" s="832" t="s">
        <v>1808</v>
      </c>
      <c r="G259" s="832" t="s">
        <v>1986</v>
      </c>
      <c r="H259" s="832" t="s">
        <v>556</v>
      </c>
      <c r="I259" s="832" t="s">
        <v>1987</v>
      </c>
      <c r="J259" s="832" t="s">
        <v>639</v>
      </c>
      <c r="K259" s="832" t="s">
        <v>1988</v>
      </c>
      <c r="L259" s="835">
        <v>0</v>
      </c>
      <c r="M259" s="835">
        <v>0</v>
      </c>
      <c r="N259" s="832">
        <v>3</v>
      </c>
      <c r="O259" s="836">
        <v>1</v>
      </c>
      <c r="P259" s="835">
        <v>0</v>
      </c>
      <c r="Q259" s="837"/>
      <c r="R259" s="832">
        <v>3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18</v>
      </c>
      <c r="B260" s="832" t="s">
        <v>1807</v>
      </c>
      <c r="C260" s="832" t="s">
        <v>1812</v>
      </c>
      <c r="D260" s="833" t="s">
        <v>3107</v>
      </c>
      <c r="E260" s="834" t="s">
        <v>1834</v>
      </c>
      <c r="F260" s="832" t="s">
        <v>1808</v>
      </c>
      <c r="G260" s="832" t="s">
        <v>1989</v>
      </c>
      <c r="H260" s="832" t="s">
        <v>556</v>
      </c>
      <c r="I260" s="832" t="s">
        <v>1990</v>
      </c>
      <c r="J260" s="832" t="s">
        <v>1991</v>
      </c>
      <c r="K260" s="832" t="s">
        <v>1665</v>
      </c>
      <c r="L260" s="835">
        <v>36.35</v>
      </c>
      <c r="M260" s="835">
        <v>36.35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18</v>
      </c>
      <c r="B261" s="832" t="s">
        <v>1807</v>
      </c>
      <c r="C261" s="832" t="s">
        <v>1812</v>
      </c>
      <c r="D261" s="833" t="s">
        <v>3107</v>
      </c>
      <c r="E261" s="834" t="s">
        <v>1834</v>
      </c>
      <c r="F261" s="832" t="s">
        <v>1808</v>
      </c>
      <c r="G261" s="832" t="s">
        <v>2003</v>
      </c>
      <c r="H261" s="832" t="s">
        <v>556</v>
      </c>
      <c r="I261" s="832" t="s">
        <v>2004</v>
      </c>
      <c r="J261" s="832" t="s">
        <v>862</v>
      </c>
      <c r="K261" s="832" t="s">
        <v>2005</v>
      </c>
      <c r="L261" s="835">
        <v>24.37</v>
      </c>
      <c r="M261" s="835">
        <v>97.48</v>
      </c>
      <c r="N261" s="832">
        <v>4</v>
      </c>
      <c r="O261" s="836">
        <v>1.5</v>
      </c>
      <c r="P261" s="835">
        <v>73.11</v>
      </c>
      <c r="Q261" s="837">
        <v>0.75</v>
      </c>
      <c r="R261" s="832">
        <v>3</v>
      </c>
      <c r="S261" s="837">
        <v>0.75</v>
      </c>
      <c r="T261" s="836">
        <v>0.5</v>
      </c>
      <c r="U261" s="838">
        <v>0.33333333333333331</v>
      </c>
    </row>
    <row r="262" spans="1:21" ht="14.4" customHeight="1" x14ac:dyDescent="0.3">
      <c r="A262" s="831">
        <v>18</v>
      </c>
      <c r="B262" s="832" t="s">
        <v>1807</v>
      </c>
      <c r="C262" s="832" t="s">
        <v>1812</v>
      </c>
      <c r="D262" s="833" t="s">
        <v>3107</v>
      </c>
      <c r="E262" s="834" t="s">
        <v>1834</v>
      </c>
      <c r="F262" s="832" t="s">
        <v>1808</v>
      </c>
      <c r="G262" s="832" t="s">
        <v>2018</v>
      </c>
      <c r="H262" s="832" t="s">
        <v>556</v>
      </c>
      <c r="I262" s="832" t="s">
        <v>2030</v>
      </c>
      <c r="J262" s="832" t="s">
        <v>2026</v>
      </c>
      <c r="K262" s="832" t="s">
        <v>2031</v>
      </c>
      <c r="L262" s="835">
        <v>1702.95</v>
      </c>
      <c r="M262" s="835">
        <v>10217.700000000001</v>
      </c>
      <c r="N262" s="832">
        <v>6</v>
      </c>
      <c r="O262" s="836">
        <v>1.5</v>
      </c>
      <c r="P262" s="835">
        <v>6811.8</v>
      </c>
      <c r="Q262" s="837">
        <v>0.66666666666666663</v>
      </c>
      <c r="R262" s="832">
        <v>4</v>
      </c>
      <c r="S262" s="837">
        <v>0.66666666666666663</v>
      </c>
      <c r="T262" s="836">
        <v>1</v>
      </c>
      <c r="U262" s="838">
        <v>0.66666666666666663</v>
      </c>
    </row>
    <row r="263" spans="1:21" ht="14.4" customHeight="1" x14ac:dyDescent="0.3">
      <c r="A263" s="831">
        <v>18</v>
      </c>
      <c r="B263" s="832" t="s">
        <v>1807</v>
      </c>
      <c r="C263" s="832" t="s">
        <v>1812</v>
      </c>
      <c r="D263" s="833" t="s">
        <v>3107</v>
      </c>
      <c r="E263" s="834" t="s">
        <v>1834</v>
      </c>
      <c r="F263" s="832" t="s">
        <v>1808</v>
      </c>
      <c r="G263" s="832" t="s">
        <v>2042</v>
      </c>
      <c r="H263" s="832" t="s">
        <v>601</v>
      </c>
      <c r="I263" s="832" t="s">
        <v>1486</v>
      </c>
      <c r="J263" s="832" t="s">
        <v>1487</v>
      </c>
      <c r="K263" s="832" t="s">
        <v>1488</v>
      </c>
      <c r="L263" s="835">
        <v>366.31</v>
      </c>
      <c r="M263" s="835">
        <v>2197.86</v>
      </c>
      <c r="N263" s="832">
        <v>6</v>
      </c>
      <c r="O263" s="836">
        <v>2</v>
      </c>
      <c r="P263" s="835">
        <v>2197.86</v>
      </c>
      <c r="Q263" s="837">
        <v>1</v>
      </c>
      <c r="R263" s="832">
        <v>6</v>
      </c>
      <c r="S263" s="837">
        <v>1</v>
      </c>
      <c r="T263" s="836">
        <v>2</v>
      </c>
      <c r="U263" s="838">
        <v>1</v>
      </c>
    </row>
    <row r="264" spans="1:21" ht="14.4" customHeight="1" x14ac:dyDescent="0.3">
      <c r="A264" s="831">
        <v>18</v>
      </c>
      <c r="B264" s="832" t="s">
        <v>1807</v>
      </c>
      <c r="C264" s="832" t="s">
        <v>1812</v>
      </c>
      <c r="D264" s="833" t="s">
        <v>3107</v>
      </c>
      <c r="E264" s="834" t="s">
        <v>1834</v>
      </c>
      <c r="F264" s="832" t="s">
        <v>1808</v>
      </c>
      <c r="G264" s="832" t="s">
        <v>2042</v>
      </c>
      <c r="H264" s="832" t="s">
        <v>601</v>
      </c>
      <c r="I264" s="832" t="s">
        <v>1489</v>
      </c>
      <c r="J264" s="832" t="s">
        <v>1490</v>
      </c>
      <c r="K264" s="832" t="s">
        <v>1491</v>
      </c>
      <c r="L264" s="835">
        <v>219.78</v>
      </c>
      <c r="M264" s="835">
        <v>219.78</v>
      </c>
      <c r="N264" s="832">
        <v>1</v>
      </c>
      <c r="O264" s="836">
        <v>1</v>
      </c>
      <c r="P264" s="835">
        <v>219.78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18</v>
      </c>
      <c r="B265" s="832" t="s">
        <v>1807</v>
      </c>
      <c r="C265" s="832" t="s">
        <v>1812</v>
      </c>
      <c r="D265" s="833" t="s">
        <v>3107</v>
      </c>
      <c r="E265" s="834" t="s">
        <v>1834</v>
      </c>
      <c r="F265" s="832" t="s">
        <v>1808</v>
      </c>
      <c r="G265" s="832" t="s">
        <v>2043</v>
      </c>
      <c r="H265" s="832" t="s">
        <v>601</v>
      </c>
      <c r="I265" s="832" t="s">
        <v>1640</v>
      </c>
      <c r="J265" s="832" t="s">
        <v>1496</v>
      </c>
      <c r="K265" s="832" t="s">
        <v>1641</v>
      </c>
      <c r="L265" s="835">
        <v>516.71</v>
      </c>
      <c r="M265" s="835">
        <v>1550.13</v>
      </c>
      <c r="N265" s="832">
        <v>3</v>
      </c>
      <c r="O265" s="836">
        <v>1</v>
      </c>
      <c r="P265" s="835">
        <v>516.71</v>
      </c>
      <c r="Q265" s="837">
        <v>0.33333333333333331</v>
      </c>
      <c r="R265" s="832">
        <v>1</v>
      </c>
      <c r="S265" s="837">
        <v>0.33333333333333331</v>
      </c>
      <c r="T265" s="836">
        <v>0.5</v>
      </c>
      <c r="U265" s="838">
        <v>0.5</v>
      </c>
    </row>
    <row r="266" spans="1:21" ht="14.4" customHeight="1" x14ac:dyDescent="0.3">
      <c r="A266" s="831">
        <v>18</v>
      </c>
      <c r="B266" s="832" t="s">
        <v>1807</v>
      </c>
      <c r="C266" s="832" t="s">
        <v>1812</v>
      </c>
      <c r="D266" s="833" t="s">
        <v>3107</v>
      </c>
      <c r="E266" s="834" t="s">
        <v>1834</v>
      </c>
      <c r="F266" s="832" t="s">
        <v>1808</v>
      </c>
      <c r="G266" s="832" t="s">
        <v>2293</v>
      </c>
      <c r="H266" s="832" t="s">
        <v>556</v>
      </c>
      <c r="I266" s="832" t="s">
        <v>2294</v>
      </c>
      <c r="J266" s="832" t="s">
        <v>2295</v>
      </c>
      <c r="K266" s="832" t="s">
        <v>2296</v>
      </c>
      <c r="L266" s="835">
        <v>0</v>
      </c>
      <c r="M266" s="835">
        <v>0</v>
      </c>
      <c r="N266" s="832">
        <v>1</v>
      </c>
      <c r="O266" s="836">
        <v>0.5</v>
      </c>
      <c r="P266" s="835"/>
      <c r="Q266" s="837"/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18</v>
      </c>
      <c r="B267" s="832" t="s">
        <v>1807</v>
      </c>
      <c r="C267" s="832" t="s">
        <v>1812</v>
      </c>
      <c r="D267" s="833" t="s">
        <v>3107</v>
      </c>
      <c r="E267" s="834" t="s">
        <v>1834</v>
      </c>
      <c r="F267" s="832" t="s">
        <v>1808</v>
      </c>
      <c r="G267" s="832" t="s">
        <v>2050</v>
      </c>
      <c r="H267" s="832" t="s">
        <v>556</v>
      </c>
      <c r="I267" s="832" t="s">
        <v>2051</v>
      </c>
      <c r="J267" s="832" t="s">
        <v>1013</v>
      </c>
      <c r="K267" s="832" t="s">
        <v>2052</v>
      </c>
      <c r="L267" s="835">
        <v>202.03</v>
      </c>
      <c r="M267" s="835">
        <v>808.12</v>
      </c>
      <c r="N267" s="832">
        <v>4</v>
      </c>
      <c r="O267" s="836">
        <v>1</v>
      </c>
      <c r="P267" s="835">
        <v>404.06</v>
      </c>
      <c r="Q267" s="837">
        <v>0.5</v>
      </c>
      <c r="R267" s="832">
        <v>2</v>
      </c>
      <c r="S267" s="837">
        <v>0.5</v>
      </c>
      <c r="T267" s="836">
        <v>0.5</v>
      </c>
      <c r="U267" s="838">
        <v>0.5</v>
      </c>
    </row>
    <row r="268" spans="1:21" ht="14.4" customHeight="1" x14ac:dyDescent="0.3">
      <c r="A268" s="831">
        <v>18</v>
      </c>
      <c r="B268" s="832" t="s">
        <v>1807</v>
      </c>
      <c r="C268" s="832" t="s">
        <v>1812</v>
      </c>
      <c r="D268" s="833" t="s">
        <v>3107</v>
      </c>
      <c r="E268" s="834" t="s">
        <v>1834</v>
      </c>
      <c r="F268" s="832" t="s">
        <v>1808</v>
      </c>
      <c r="G268" s="832" t="s">
        <v>2058</v>
      </c>
      <c r="H268" s="832" t="s">
        <v>556</v>
      </c>
      <c r="I268" s="832" t="s">
        <v>2059</v>
      </c>
      <c r="J268" s="832" t="s">
        <v>2060</v>
      </c>
      <c r="K268" s="832" t="s">
        <v>2061</v>
      </c>
      <c r="L268" s="835">
        <v>1228</v>
      </c>
      <c r="M268" s="835">
        <v>1228</v>
      </c>
      <c r="N268" s="832">
        <v>1</v>
      </c>
      <c r="O268" s="836">
        <v>0.5</v>
      </c>
      <c r="P268" s="835">
        <v>1228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18</v>
      </c>
      <c r="B269" s="832" t="s">
        <v>1807</v>
      </c>
      <c r="C269" s="832" t="s">
        <v>1812</v>
      </c>
      <c r="D269" s="833" t="s">
        <v>3107</v>
      </c>
      <c r="E269" s="834" t="s">
        <v>1834</v>
      </c>
      <c r="F269" s="832" t="s">
        <v>1808</v>
      </c>
      <c r="G269" s="832" t="s">
        <v>2297</v>
      </c>
      <c r="H269" s="832" t="s">
        <v>556</v>
      </c>
      <c r="I269" s="832" t="s">
        <v>2298</v>
      </c>
      <c r="J269" s="832" t="s">
        <v>2299</v>
      </c>
      <c r="K269" s="832" t="s">
        <v>2300</v>
      </c>
      <c r="L269" s="835">
        <v>391.25</v>
      </c>
      <c r="M269" s="835">
        <v>1173.75</v>
      </c>
      <c r="N269" s="832">
        <v>3</v>
      </c>
      <c r="O269" s="836">
        <v>0.5</v>
      </c>
      <c r="P269" s="835">
        <v>1173.75</v>
      </c>
      <c r="Q269" s="837">
        <v>1</v>
      </c>
      <c r="R269" s="832">
        <v>3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18</v>
      </c>
      <c r="B270" s="832" t="s">
        <v>1807</v>
      </c>
      <c r="C270" s="832" t="s">
        <v>1812</v>
      </c>
      <c r="D270" s="833" t="s">
        <v>3107</v>
      </c>
      <c r="E270" s="834" t="s">
        <v>1834</v>
      </c>
      <c r="F270" s="832" t="s">
        <v>1808</v>
      </c>
      <c r="G270" s="832" t="s">
        <v>2070</v>
      </c>
      <c r="H270" s="832" t="s">
        <v>556</v>
      </c>
      <c r="I270" s="832" t="s">
        <v>2077</v>
      </c>
      <c r="J270" s="832" t="s">
        <v>1578</v>
      </c>
      <c r="K270" s="832" t="s">
        <v>2078</v>
      </c>
      <c r="L270" s="835">
        <v>80.53</v>
      </c>
      <c r="M270" s="835">
        <v>241.59</v>
      </c>
      <c r="N270" s="832">
        <v>3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18</v>
      </c>
      <c r="B271" s="832" t="s">
        <v>1807</v>
      </c>
      <c r="C271" s="832" t="s">
        <v>1812</v>
      </c>
      <c r="D271" s="833" t="s">
        <v>3107</v>
      </c>
      <c r="E271" s="834" t="s">
        <v>1834</v>
      </c>
      <c r="F271" s="832" t="s">
        <v>1808</v>
      </c>
      <c r="G271" s="832" t="s">
        <v>2070</v>
      </c>
      <c r="H271" s="832" t="s">
        <v>601</v>
      </c>
      <c r="I271" s="832" t="s">
        <v>2079</v>
      </c>
      <c r="J271" s="832" t="s">
        <v>1581</v>
      </c>
      <c r="K271" s="832" t="s">
        <v>1579</v>
      </c>
      <c r="L271" s="835">
        <v>161.06</v>
      </c>
      <c r="M271" s="835">
        <v>483.18</v>
      </c>
      <c r="N271" s="832">
        <v>3</v>
      </c>
      <c r="O271" s="836">
        <v>2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18</v>
      </c>
      <c r="B272" s="832" t="s">
        <v>1807</v>
      </c>
      <c r="C272" s="832" t="s">
        <v>1812</v>
      </c>
      <c r="D272" s="833" t="s">
        <v>3107</v>
      </c>
      <c r="E272" s="834" t="s">
        <v>1834</v>
      </c>
      <c r="F272" s="832" t="s">
        <v>1808</v>
      </c>
      <c r="G272" s="832" t="s">
        <v>2070</v>
      </c>
      <c r="H272" s="832" t="s">
        <v>556</v>
      </c>
      <c r="I272" s="832" t="s">
        <v>2080</v>
      </c>
      <c r="J272" s="832" t="s">
        <v>2074</v>
      </c>
      <c r="K272" s="832" t="s">
        <v>2081</v>
      </c>
      <c r="L272" s="835">
        <v>483.17</v>
      </c>
      <c r="M272" s="835">
        <v>483.17</v>
      </c>
      <c r="N272" s="832">
        <v>1</v>
      </c>
      <c r="O272" s="836">
        <v>0.5</v>
      </c>
      <c r="P272" s="835">
        <v>483.17</v>
      </c>
      <c r="Q272" s="837">
        <v>1</v>
      </c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18</v>
      </c>
      <c r="B273" s="832" t="s">
        <v>1807</v>
      </c>
      <c r="C273" s="832" t="s">
        <v>1812</v>
      </c>
      <c r="D273" s="833" t="s">
        <v>3107</v>
      </c>
      <c r="E273" s="834" t="s">
        <v>1834</v>
      </c>
      <c r="F273" s="832" t="s">
        <v>1808</v>
      </c>
      <c r="G273" s="832" t="s">
        <v>2085</v>
      </c>
      <c r="H273" s="832" t="s">
        <v>556</v>
      </c>
      <c r="I273" s="832" t="s">
        <v>2301</v>
      </c>
      <c r="J273" s="832" t="s">
        <v>2087</v>
      </c>
      <c r="K273" s="832" t="s">
        <v>700</v>
      </c>
      <c r="L273" s="835">
        <v>211.96</v>
      </c>
      <c r="M273" s="835">
        <v>423.92</v>
      </c>
      <c r="N273" s="832">
        <v>2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18</v>
      </c>
      <c r="B274" s="832" t="s">
        <v>1807</v>
      </c>
      <c r="C274" s="832" t="s">
        <v>1812</v>
      </c>
      <c r="D274" s="833" t="s">
        <v>3107</v>
      </c>
      <c r="E274" s="834" t="s">
        <v>1834</v>
      </c>
      <c r="F274" s="832" t="s">
        <v>1808</v>
      </c>
      <c r="G274" s="832" t="s">
        <v>2085</v>
      </c>
      <c r="H274" s="832" t="s">
        <v>556</v>
      </c>
      <c r="I274" s="832" t="s">
        <v>2302</v>
      </c>
      <c r="J274" s="832" t="s">
        <v>2087</v>
      </c>
      <c r="K274" s="832" t="s">
        <v>1574</v>
      </c>
      <c r="L274" s="835">
        <v>282.60000000000002</v>
      </c>
      <c r="M274" s="835">
        <v>565.20000000000005</v>
      </c>
      <c r="N274" s="832">
        <v>2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18</v>
      </c>
      <c r="B275" s="832" t="s">
        <v>1807</v>
      </c>
      <c r="C275" s="832" t="s">
        <v>1812</v>
      </c>
      <c r="D275" s="833" t="s">
        <v>3107</v>
      </c>
      <c r="E275" s="834" t="s">
        <v>1834</v>
      </c>
      <c r="F275" s="832" t="s">
        <v>1808</v>
      </c>
      <c r="G275" s="832" t="s">
        <v>2085</v>
      </c>
      <c r="H275" s="832" t="s">
        <v>556</v>
      </c>
      <c r="I275" s="832" t="s">
        <v>2086</v>
      </c>
      <c r="J275" s="832" t="s">
        <v>2087</v>
      </c>
      <c r="K275" s="832" t="s">
        <v>712</v>
      </c>
      <c r="L275" s="835">
        <v>1869.33</v>
      </c>
      <c r="M275" s="835">
        <v>1869.33</v>
      </c>
      <c r="N275" s="832">
        <v>1</v>
      </c>
      <c r="O275" s="836">
        <v>1</v>
      </c>
      <c r="P275" s="835">
        <v>1869.33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" customHeight="1" x14ac:dyDescent="0.3">
      <c r="A276" s="831">
        <v>18</v>
      </c>
      <c r="B276" s="832" t="s">
        <v>1807</v>
      </c>
      <c r="C276" s="832" t="s">
        <v>1812</v>
      </c>
      <c r="D276" s="833" t="s">
        <v>3107</v>
      </c>
      <c r="E276" s="834" t="s">
        <v>1834</v>
      </c>
      <c r="F276" s="832" t="s">
        <v>1808</v>
      </c>
      <c r="G276" s="832" t="s">
        <v>2085</v>
      </c>
      <c r="H276" s="832" t="s">
        <v>601</v>
      </c>
      <c r="I276" s="832" t="s">
        <v>1522</v>
      </c>
      <c r="J276" s="832" t="s">
        <v>1520</v>
      </c>
      <c r="K276" s="832" t="s">
        <v>1108</v>
      </c>
      <c r="L276" s="835">
        <v>934.66</v>
      </c>
      <c r="M276" s="835">
        <v>934.66</v>
      </c>
      <c r="N276" s="832">
        <v>1</v>
      </c>
      <c r="O276" s="836">
        <v>0.5</v>
      </c>
      <c r="P276" s="835"/>
      <c r="Q276" s="837">
        <v>0</v>
      </c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18</v>
      </c>
      <c r="B277" s="832" t="s">
        <v>1807</v>
      </c>
      <c r="C277" s="832" t="s">
        <v>1812</v>
      </c>
      <c r="D277" s="833" t="s">
        <v>3107</v>
      </c>
      <c r="E277" s="834" t="s">
        <v>1834</v>
      </c>
      <c r="F277" s="832" t="s">
        <v>1808</v>
      </c>
      <c r="G277" s="832" t="s">
        <v>2085</v>
      </c>
      <c r="H277" s="832" t="s">
        <v>601</v>
      </c>
      <c r="I277" s="832" t="s">
        <v>1519</v>
      </c>
      <c r="J277" s="832" t="s">
        <v>1520</v>
      </c>
      <c r="K277" s="832" t="s">
        <v>1521</v>
      </c>
      <c r="L277" s="835">
        <v>700.41</v>
      </c>
      <c r="M277" s="835">
        <v>5603.28</v>
      </c>
      <c r="N277" s="832">
        <v>8</v>
      </c>
      <c r="O277" s="836">
        <v>3</v>
      </c>
      <c r="P277" s="835">
        <v>4202.46</v>
      </c>
      <c r="Q277" s="837">
        <v>0.75</v>
      </c>
      <c r="R277" s="832">
        <v>6</v>
      </c>
      <c r="S277" s="837">
        <v>0.75</v>
      </c>
      <c r="T277" s="836">
        <v>2</v>
      </c>
      <c r="U277" s="838">
        <v>0.66666666666666663</v>
      </c>
    </row>
    <row r="278" spans="1:21" ht="14.4" customHeight="1" x14ac:dyDescent="0.3">
      <c r="A278" s="831">
        <v>18</v>
      </c>
      <c r="B278" s="832" t="s">
        <v>1807</v>
      </c>
      <c r="C278" s="832" t="s">
        <v>1812</v>
      </c>
      <c r="D278" s="833" t="s">
        <v>3107</v>
      </c>
      <c r="E278" s="834" t="s">
        <v>1834</v>
      </c>
      <c r="F278" s="832" t="s">
        <v>1808</v>
      </c>
      <c r="G278" s="832" t="s">
        <v>2303</v>
      </c>
      <c r="H278" s="832" t="s">
        <v>556</v>
      </c>
      <c r="I278" s="832" t="s">
        <v>2304</v>
      </c>
      <c r="J278" s="832" t="s">
        <v>745</v>
      </c>
      <c r="K278" s="832" t="s">
        <v>2305</v>
      </c>
      <c r="L278" s="835">
        <v>103.67</v>
      </c>
      <c r="M278" s="835">
        <v>103.67</v>
      </c>
      <c r="N278" s="832">
        <v>1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18</v>
      </c>
      <c r="B279" s="832" t="s">
        <v>1807</v>
      </c>
      <c r="C279" s="832" t="s">
        <v>1812</v>
      </c>
      <c r="D279" s="833" t="s">
        <v>3107</v>
      </c>
      <c r="E279" s="834" t="s">
        <v>1834</v>
      </c>
      <c r="F279" s="832" t="s">
        <v>1808</v>
      </c>
      <c r="G279" s="832" t="s">
        <v>2092</v>
      </c>
      <c r="H279" s="832" t="s">
        <v>556</v>
      </c>
      <c r="I279" s="832" t="s">
        <v>2093</v>
      </c>
      <c r="J279" s="832" t="s">
        <v>2094</v>
      </c>
      <c r="K279" s="832" t="s">
        <v>2095</v>
      </c>
      <c r="L279" s="835">
        <v>18.809999999999999</v>
      </c>
      <c r="M279" s="835">
        <v>94.049999999999983</v>
      </c>
      <c r="N279" s="832">
        <v>5</v>
      </c>
      <c r="O279" s="836">
        <v>1.5</v>
      </c>
      <c r="P279" s="835">
        <v>94.049999999999983</v>
      </c>
      <c r="Q279" s="837">
        <v>1</v>
      </c>
      <c r="R279" s="832">
        <v>5</v>
      </c>
      <c r="S279" s="837">
        <v>1</v>
      </c>
      <c r="T279" s="836">
        <v>1.5</v>
      </c>
      <c r="U279" s="838">
        <v>1</v>
      </c>
    </row>
    <row r="280" spans="1:21" ht="14.4" customHeight="1" x14ac:dyDescent="0.3">
      <c r="A280" s="831">
        <v>18</v>
      </c>
      <c r="B280" s="832" t="s">
        <v>1807</v>
      </c>
      <c r="C280" s="832" t="s">
        <v>1812</v>
      </c>
      <c r="D280" s="833" t="s">
        <v>3107</v>
      </c>
      <c r="E280" s="834" t="s">
        <v>1834</v>
      </c>
      <c r="F280" s="832" t="s">
        <v>1808</v>
      </c>
      <c r="G280" s="832" t="s">
        <v>2096</v>
      </c>
      <c r="H280" s="832" t="s">
        <v>556</v>
      </c>
      <c r="I280" s="832" t="s">
        <v>2097</v>
      </c>
      <c r="J280" s="832" t="s">
        <v>2098</v>
      </c>
      <c r="K280" s="832" t="s">
        <v>2099</v>
      </c>
      <c r="L280" s="835">
        <v>1035.1400000000001</v>
      </c>
      <c r="M280" s="835">
        <v>2070.2800000000002</v>
      </c>
      <c r="N280" s="832">
        <v>2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18</v>
      </c>
      <c r="B281" s="832" t="s">
        <v>1807</v>
      </c>
      <c r="C281" s="832" t="s">
        <v>1812</v>
      </c>
      <c r="D281" s="833" t="s">
        <v>3107</v>
      </c>
      <c r="E281" s="834" t="s">
        <v>1834</v>
      </c>
      <c r="F281" s="832" t="s">
        <v>1808</v>
      </c>
      <c r="G281" s="832" t="s">
        <v>2101</v>
      </c>
      <c r="H281" s="832" t="s">
        <v>601</v>
      </c>
      <c r="I281" s="832" t="s">
        <v>2306</v>
      </c>
      <c r="J281" s="832" t="s">
        <v>835</v>
      </c>
      <c r="K281" s="832" t="s">
        <v>1184</v>
      </c>
      <c r="L281" s="835">
        <v>597.88</v>
      </c>
      <c r="M281" s="835">
        <v>1195.76</v>
      </c>
      <c r="N281" s="832">
        <v>2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18</v>
      </c>
      <c r="B282" s="832" t="s">
        <v>1807</v>
      </c>
      <c r="C282" s="832" t="s">
        <v>1812</v>
      </c>
      <c r="D282" s="833" t="s">
        <v>3107</v>
      </c>
      <c r="E282" s="834" t="s">
        <v>1834</v>
      </c>
      <c r="F282" s="832" t="s">
        <v>1808</v>
      </c>
      <c r="G282" s="832" t="s">
        <v>2101</v>
      </c>
      <c r="H282" s="832" t="s">
        <v>556</v>
      </c>
      <c r="I282" s="832" t="s">
        <v>2307</v>
      </c>
      <c r="J282" s="832" t="s">
        <v>2308</v>
      </c>
      <c r="K282" s="832" t="s">
        <v>1184</v>
      </c>
      <c r="L282" s="835">
        <v>597.88</v>
      </c>
      <c r="M282" s="835">
        <v>597.88</v>
      </c>
      <c r="N282" s="832">
        <v>1</v>
      </c>
      <c r="O282" s="836">
        <v>0.5</v>
      </c>
      <c r="P282" s="835">
        <v>597.88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18</v>
      </c>
      <c r="B283" s="832" t="s">
        <v>1807</v>
      </c>
      <c r="C283" s="832" t="s">
        <v>1812</v>
      </c>
      <c r="D283" s="833" t="s">
        <v>3107</v>
      </c>
      <c r="E283" s="834" t="s">
        <v>1834</v>
      </c>
      <c r="F283" s="832" t="s">
        <v>1808</v>
      </c>
      <c r="G283" s="832" t="s">
        <v>2101</v>
      </c>
      <c r="H283" s="832" t="s">
        <v>556</v>
      </c>
      <c r="I283" s="832" t="s">
        <v>1763</v>
      </c>
      <c r="J283" s="832" t="s">
        <v>1183</v>
      </c>
      <c r="K283" s="832" t="s">
        <v>1184</v>
      </c>
      <c r="L283" s="835">
        <v>1286.19</v>
      </c>
      <c r="M283" s="835">
        <v>1286.19</v>
      </c>
      <c r="N283" s="832">
        <v>1</v>
      </c>
      <c r="O283" s="836">
        <v>0.5</v>
      </c>
      <c r="P283" s="835">
        <v>1286.19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18</v>
      </c>
      <c r="B284" s="832" t="s">
        <v>1807</v>
      </c>
      <c r="C284" s="832" t="s">
        <v>1812</v>
      </c>
      <c r="D284" s="833" t="s">
        <v>3107</v>
      </c>
      <c r="E284" s="834" t="s">
        <v>1834</v>
      </c>
      <c r="F284" s="832" t="s">
        <v>1808</v>
      </c>
      <c r="G284" s="832" t="s">
        <v>2118</v>
      </c>
      <c r="H284" s="832" t="s">
        <v>556</v>
      </c>
      <c r="I284" s="832" t="s">
        <v>2119</v>
      </c>
      <c r="J284" s="832" t="s">
        <v>2120</v>
      </c>
      <c r="K284" s="832" t="s">
        <v>2121</v>
      </c>
      <c r="L284" s="835">
        <v>59.36</v>
      </c>
      <c r="M284" s="835">
        <v>178.07999999999998</v>
      </c>
      <c r="N284" s="832">
        <v>3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18</v>
      </c>
      <c r="B285" s="832" t="s">
        <v>1807</v>
      </c>
      <c r="C285" s="832" t="s">
        <v>1812</v>
      </c>
      <c r="D285" s="833" t="s">
        <v>3107</v>
      </c>
      <c r="E285" s="834" t="s">
        <v>1834</v>
      </c>
      <c r="F285" s="832" t="s">
        <v>1808</v>
      </c>
      <c r="G285" s="832" t="s">
        <v>2230</v>
      </c>
      <c r="H285" s="832" t="s">
        <v>601</v>
      </c>
      <c r="I285" s="832" t="s">
        <v>1798</v>
      </c>
      <c r="J285" s="832" t="s">
        <v>1275</v>
      </c>
      <c r="K285" s="832" t="s">
        <v>1799</v>
      </c>
      <c r="L285" s="835">
        <v>63.75</v>
      </c>
      <c r="M285" s="835">
        <v>573.75</v>
      </c>
      <c r="N285" s="832">
        <v>9</v>
      </c>
      <c r="O285" s="836">
        <v>4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18</v>
      </c>
      <c r="B286" s="832" t="s">
        <v>1807</v>
      </c>
      <c r="C286" s="832" t="s">
        <v>1812</v>
      </c>
      <c r="D286" s="833" t="s">
        <v>3107</v>
      </c>
      <c r="E286" s="834" t="s">
        <v>1834</v>
      </c>
      <c r="F286" s="832" t="s">
        <v>1808</v>
      </c>
      <c r="G286" s="832" t="s">
        <v>2137</v>
      </c>
      <c r="H286" s="832" t="s">
        <v>601</v>
      </c>
      <c r="I286" s="832" t="s">
        <v>1569</v>
      </c>
      <c r="J286" s="832" t="s">
        <v>1570</v>
      </c>
      <c r="K286" s="832" t="s">
        <v>1571</v>
      </c>
      <c r="L286" s="835">
        <v>122.96</v>
      </c>
      <c r="M286" s="835">
        <v>1721.44</v>
      </c>
      <c r="N286" s="832">
        <v>14</v>
      </c>
      <c r="O286" s="836">
        <v>4.5</v>
      </c>
      <c r="P286" s="835">
        <v>737.76</v>
      </c>
      <c r="Q286" s="837">
        <v>0.42857142857142855</v>
      </c>
      <c r="R286" s="832">
        <v>6</v>
      </c>
      <c r="S286" s="837">
        <v>0.42857142857142855</v>
      </c>
      <c r="T286" s="836">
        <v>1.5</v>
      </c>
      <c r="U286" s="838">
        <v>0.33333333333333331</v>
      </c>
    </row>
    <row r="287" spans="1:21" ht="14.4" customHeight="1" x14ac:dyDescent="0.3">
      <c r="A287" s="831">
        <v>18</v>
      </c>
      <c r="B287" s="832" t="s">
        <v>1807</v>
      </c>
      <c r="C287" s="832" t="s">
        <v>1812</v>
      </c>
      <c r="D287" s="833" t="s">
        <v>3107</v>
      </c>
      <c r="E287" s="834" t="s">
        <v>1834</v>
      </c>
      <c r="F287" s="832" t="s">
        <v>1808</v>
      </c>
      <c r="G287" s="832" t="s">
        <v>2137</v>
      </c>
      <c r="H287" s="832" t="s">
        <v>601</v>
      </c>
      <c r="I287" s="832" t="s">
        <v>1660</v>
      </c>
      <c r="J287" s="832" t="s">
        <v>1570</v>
      </c>
      <c r="K287" s="832" t="s">
        <v>1661</v>
      </c>
      <c r="L287" s="835">
        <v>245.91</v>
      </c>
      <c r="M287" s="835">
        <v>6147.75</v>
      </c>
      <c r="N287" s="832">
        <v>25</v>
      </c>
      <c r="O287" s="836">
        <v>7.5</v>
      </c>
      <c r="P287" s="835">
        <v>2459.1</v>
      </c>
      <c r="Q287" s="837">
        <v>0.39999999999999997</v>
      </c>
      <c r="R287" s="832">
        <v>10</v>
      </c>
      <c r="S287" s="837">
        <v>0.4</v>
      </c>
      <c r="T287" s="836">
        <v>3</v>
      </c>
      <c r="U287" s="838">
        <v>0.4</v>
      </c>
    </row>
    <row r="288" spans="1:21" ht="14.4" customHeight="1" x14ac:dyDescent="0.3">
      <c r="A288" s="831">
        <v>18</v>
      </c>
      <c r="B288" s="832" t="s">
        <v>1807</v>
      </c>
      <c r="C288" s="832" t="s">
        <v>1812</v>
      </c>
      <c r="D288" s="833" t="s">
        <v>3107</v>
      </c>
      <c r="E288" s="834" t="s">
        <v>1834</v>
      </c>
      <c r="F288" s="832" t="s">
        <v>1808</v>
      </c>
      <c r="G288" s="832" t="s">
        <v>2137</v>
      </c>
      <c r="H288" s="832" t="s">
        <v>601</v>
      </c>
      <c r="I288" s="832" t="s">
        <v>2309</v>
      </c>
      <c r="J288" s="832" t="s">
        <v>2142</v>
      </c>
      <c r="K288" s="832" t="s">
        <v>2310</v>
      </c>
      <c r="L288" s="835">
        <v>1081.29</v>
      </c>
      <c r="M288" s="835">
        <v>2162.58</v>
      </c>
      <c r="N288" s="832">
        <v>2</v>
      </c>
      <c r="O288" s="836">
        <v>0.5</v>
      </c>
      <c r="P288" s="835">
        <v>2162.58</v>
      </c>
      <c r="Q288" s="837">
        <v>1</v>
      </c>
      <c r="R288" s="832">
        <v>2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18</v>
      </c>
      <c r="B289" s="832" t="s">
        <v>1807</v>
      </c>
      <c r="C289" s="832" t="s">
        <v>1812</v>
      </c>
      <c r="D289" s="833" t="s">
        <v>3107</v>
      </c>
      <c r="E289" s="834" t="s">
        <v>1834</v>
      </c>
      <c r="F289" s="832" t="s">
        <v>1808</v>
      </c>
      <c r="G289" s="832" t="s">
        <v>2137</v>
      </c>
      <c r="H289" s="832" t="s">
        <v>556</v>
      </c>
      <c r="I289" s="832" t="s">
        <v>2231</v>
      </c>
      <c r="J289" s="832" t="s">
        <v>2232</v>
      </c>
      <c r="K289" s="832" t="s">
        <v>1665</v>
      </c>
      <c r="L289" s="835">
        <v>132</v>
      </c>
      <c r="M289" s="835">
        <v>396</v>
      </c>
      <c r="N289" s="832">
        <v>3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18</v>
      </c>
      <c r="B290" s="832" t="s">
        <v>1807</v>
      </c>
      <c r="C290" s="832" t="s">
        <v>1812</v>
      </c>
      <c r="D290" s="833" t="s">
        <v>3107</v>
      </c>
      <c r="E290" s="834" t="s">
        <v>1834</v>
      </c>
      <c r="F290" s="832" t="s">
        <v>1808</v>
      </c>
      <c r="G290" s="832" t="s">
        <v>2161</v>
      </c>
      <c r="H290" s="832" t="s">
        <v>556</v>
      </c>
      <c r="I290" s="832" t="s">
        <v>2162</v>
      </c>
      <c r="J290" s="832" t="s">
        <v>906</v>
      </c>
      <c r="K290" s="832" t="s">
        <v>2163</v>
      </c>
      <c r="L290" s="835">
        <v>264</v>
      </c>
      <c r="M290" s="835">
        <v>528</v>
      </c>
      <c r="N290" s="832">
        <v>2</v>
      </c>
      <c r="O290" s="836">
        <v>1</v>
      </c>
      <c r="P290" s="835">
        <v>264</v>
      </c>
      <c r="Q290" s="837">
        <v>0.5</v>
      </c>
      <c r="R290" s="832">
        <v>1</v>
      </c>
      <c r="S290" s="837">
        <v>0.5</v>
      </c>
      <c r="T290" s="836">
        <v>0.5</v>
      </c>
      <c r="U290" s="838">
        <v>0.5</v>
      </c>
    </row>
    <row r="291" spans="1:21" ht="14.4" customHeight="1" x14ac:dyDescent="0.3">
      <c r="A291" s="831">
        <v>18</v>
      </c>
      <c r="B291" s="832" t="s">
        <v>1807</v>
      </c>
      <c r="C291" s="832" t="s">
        <v>1812</v>
      </c>
      <c r="D291" s="833" t="s">
        <v>3107</v>
      </c>
      <c r="E291" s="834" t="s">
        <v>1834</v>
      </c>
      <c r="F291" s="832" t="s">
        <v>1808</v>
      </c>
      <c r="G291" s="832" t="s">
        <v>2161</v>
      </c>
      <c r="H291" s="832" t="s">
        <v>556</v>
      </c>
      <c r="I291" s="832" t="s">
        <v>2164</v>
      </c>
      <c r="J291" s="832" t="s">
        <v>908</v>
      </c>
      <c r="K291" s="832" t="s">
        <v>2165</v>
      </c>
      <c r="L291" s="835">
        <v>65.989999999999995</v>
      </c>
      <c r="M291" s="835">
        <v>395.93999999999994</v>
      </c>
      <c r="N291" s="832">
        <v>6</v>
      </c>
      <c r="O291" s="836">
        <v>1.5</v>
      </c>
      <c r="P291" s="835">
        <v>395.93999999999994</v>
      </c>
      <c r="Q291" s="837">
        <v>1</v>
      </c>
      <c r="R291" s="832">
        <v>6</v>
      </c>
      <c r="S291" s="837">
        <v>1</v>
      </c>
      <c r="T291" s="836">
        <v>1.5</v>
      </c>
      <c r="U291" s="838">
        <v>1</v>
      </c>
    </row>
    <row r="292" spans="1:21" ht="14.4" customHeight="1" x14ac:dyDescent="0.3">
      <c r="A292" s="831">
        <v>18</v>
      </c>
      <c r="B292" s="832" t="s">
        <v>1807</v>
      </c>
      <c r="C292" s="832" t="s">
        <v>1812</v>
      </c>
      <c r="D292" s="833" t="s">
        <v>3107</v>
      </c>
      <c r="E292" s="834" t="s">
        <v>1834</v>
      </c>
      <c r="F292" s="832" t="s">
        <v>1808</v>
      </c>
      <c r="G292" s="832" t="s">
        <v>2171</v>
      </c>
      <c r="H292" s="832" t="s">
        <v>601</v>
      </c>
      <c r="I292" s="832" t="s">
        <v>1584</v>
      </c>
      <c r="J292" s="832" t="s">
        <v>1585</v>
      </c>
      <c r="K292" s="832" t="s">
        <v>1586</v>
      </c>
      <c r="L292" s="835">
        <v>80.53</v>
      </c>
      <c r="M292" s="835">
        <v>805.30000000000007</v>
      </c>
      <c r="N292" s="832">
        <v>10</v>
      </c>
      <c r="O292" s="836">
        <v>3.5</v>
      </c>
      <c r="P292" s="835">
        <v>563.71</v>
      </c>
      <c r="Q292" s="837">
        <v>0.7</v>
      </c>
      <c r="R292" s="832">
        <v>7</v>
      </c>
      <c r="S292" s="837">
        <v>0.7</v>
      </c>
      <c r="T292" s="836">
        <v>3</v>
      </c>
      <c r="U292" s="838">
        <v>0.8571428571428571</v>
      </c>
    </row>
    <row r="293" spans="1:21" ht="14.4" customHeight="1" x14ac:dyDescent="0.3">
      <c r="A293" s="831">
        <v>18</v>
      </c>
      <c r="B293" s="832" t="s">
        <v>1807</v>
      </c>
      <c r="C293" s="832" t="s">
        <v>1812</v>
      </c>
      <c r="D293" s="833" t="s">
        <v>3107</v>
      </c>
      <c r="E293" s="834" t="s">
        <v>1834</v>
      </c>
      <c r="F293" s="832" t="s">
        <v>1808</v>
      </c>
      <c r="G293" s="832" t="s">
        <v>2171</v>
      </c>
      <c r="H293" s="832" t="s">
        <v>601</v>
      </c>
      <c r="I293" s="832" t="s">
        <v>1587</v>
      </c>
      <c r="J293" s="832" t="s">
        <v>1585</v>
      </c>
      <c r="K293" s="832" t="s">
        <v>1588</v>
      </c>
      <c r="L293" s="835">
        <v>161.06</v>
      </c>
      <c r="M293" s="835">
        <v>483.18</v>
      </c>
      <c r="N293" s="832">
        <v>3</v>
      </c>
      <c r="O293" s="836">
        <v>1.5</v>
      </c>
      <c r="P293" s="835">
        <v>322.12</v>
      </c>
      <c r="Q293" s="837">
        <v>0.66666666666666663</v>
      </c>
      <c r="R293" s="832">
        <v>2</v>
      </c>
      <c r="S293" s="837">
        <v>0.66666666666666663</v>
      </c>
      <c r="T293" s="836">
        <v>1</v>
      </c>
      <c r="U293" s="838">
        <v>0.66666666666666663</v>
      </c>
    </row>
    <row r="294" spans="1:21" ht="14.4" customHeight="1" x14ac:dyDescent="0.3">
      <c r="A294" s="831">
        <v>18</v>
      </c>
      <c r="B294" s="832" t="s">
        <v>1807</v>
      </c>
      <c r="C294" s="832" t="s">
        <v>1812</v>
      </c>
      <c r="D294" s="833" t="s">
        <v>3107</v>
      </c>
      <c r="E294" s="834" t="s">
        <v>1834</v>
      </c>
      <c r="F294" s="832" t="s">
        <v>1808</v>
      </c>
      <c r="G294" s="832" t="s">
        <v>2171</v>
      </c>
      <c r="H294" s="832" t="s">
        <v>601</v>
      </c>
      <c r="I294" s="832" t="s">
        <v>2180</v>
      </c>
      <c r="J294" s="832" t="s">
        <v>1585</v>
      </c>
      <c r="K294" s="832" t="s">
        <v>2181</v>
      </c>
      <c r="L294" s="835">
        <v>400.17</v>
      </c>
      <c r="M294" s="835">
        <v>800.34</v>
      </c>
      <c r="N294" s="832">
        <v>2</v>
      </c>
      <c r="O294" s="836">
        <v>1</v>
      </c>
      <c r="P294" s="835">
        <v>400.17</v>
      </c>
      <c r="Q294" s="837">
        <v>0.5</v>
      </c>
      <c r="R294" s="832">
        <v>1</v>
      </c>
      <c r="S294" s="837">
        <v>0.5</v>
      </c>
      <c r="T294" s="836">
        <v>0.5</v>
      </c>
      <c r="U294" s="838">
        <v>0.5</v>
      </c>
    </row>
    <row r="295" spans="1:21" ht="14.4" customHeight="1" x14ac:dyDescent="0.3">
      <c r="A295" s="831">
        <v>18</v>
      </c>
      <c r="B295" s="832" t="s">
        <v>1807</v>
      </c>
      <c r="C295" s="832" t="s">
        <v>1812</v>
      </c>
      <c r="D295" s="833" t="s">
        <v>3107</v>
      </c>
      <c r="E295" s="834" t="s">
        <v>1834</v>
      </c>
      <c r="F295" s="832" t="s">
        <v>1808</v>
      </c>
      <c r="G295" s="832" t="s">
        <v>2171</v>
      </c>
      <c r="H295" s="832" t="s">
        <v>601</v>
      </c>
      <c r="I295" s="832" t="s">
        <v>1670</v>
      </c>
      <c r="J295" s="832" t="s">
        <v>1585</v>
      </c>
      <c r="K295" s="832" t="s">
        <v>1671</v>
      </c>
      <c r="L295" s="835">
        <v>533.42999999999995</v>
      </c>
      <c r="M295" s="835">
        <v>4267.4399999999996</v>
      </c>
      <c r="N295" s="832">
        <v>8</v>
      </c>
      <c r="O295" s="836">
        <v>3.5</v>
      </c>
      <c r="P295" s="835">
        <v>533.42999999999995</v>
      </c>
      <c r="Q295" s="837">
        <v>0.125</v>
      </c>
      <c r="R295" s="832">
        <v>1</v>
      </c>
      <c r="S295" s="837">
        <v>0.125</v>
      </c>
      <c r="T295" s="836">
        <v>0.5</v>
      </c>
      <c r="U295" s="838">
        <v>0.14285714285714285</v>
      </c>
    </row>
    <row r="296" spans="1:21" ht="14.4" customHeight="1" x14ac:dyDescent="0.3">
      <c r="A296" s="831">
        <v>18</v>
      </c>
      <c r="B296" s="832" t="s">
        <v>1807</v>
      </c>
      <c r="C296" s="832" t="s">
        <v>1812</v>
      </c>
      <c r="D296" s="833" t="s">
        <v>3107</v>
      </c>
      <c r="E296" s="834" t="s">
        <v>1834</v>
      </c>
      <c r="F296" s="832" t="s">
        <v>1808</v>
      </c>
      <c r="G296" s="832" t="s">
        <v>2182</v>
      </c>
      <c r="H296" s="832" t="s">
        <v>601</v>
      </c>
      <c r="I296" s="832" t="s">
        <v>2183</v>
      </c>
      <c r="J296" s="832" t="s">
        <v>943</v>
      </c>
      <c r="K296" s="832" t="s">
        <v>2184</v>
      </c>
      <c r="L296" s="835">
        <v>0</v>
      </c>
      <c r="M296" s="835">
        <v>0</v>
      </c>
      <c r="N296" s="832">
        <v>2</v>
      </c>
      <c r="O296" s="836">
        <v>1.5</v>
      </c>
      <c r="P296" s="835">
        <v>0</v>
      </c>
      <c r="Q296" s="837"/>
      <c r="R296" s="832">
        <v>1</v>
      </c>
      <c r="S296" s="837">
        <v>0.5</v>
      </c>
      <c r="T296" s="836">
        <v>0.5</v>
      </c>
      <c r="U296" s="838">
        <v>0.33333333333333331</v>
      </c>
    </row>
    <row r="297" spans="1:21" ht="14.4" customHeight="1" x14ac:dyDescent="0.3">
      <c r="A297" s="831">
        <v>18</v>
      </c>
      <c r="B297" s="832" t="s">
        <v>1807</v>
      </c>
      <c r="C297" s="832" t="s">
        <v>1812</v>
      </c>
      <c r="D297" s="833" t="s">
        <v>3107</v>
      </c>
      <c r="E297" s="834" t="s">
        <v>1834</v>
      </c>
      <c r="F297" s="832" t="s">
        <v>1808</v>
      </c>
      <c r="G297" s="832" t="s">
        <v>2182</v>
      </c>
      <c r="H297" s="832" t="s">
        <v>601</v>
      </c>
      <c r="I297" s="832" t="s">
        <v>1560</v>
      </c>
      <c r="J297" s="832" t="s">
        <v>943</v>
      </c>
      <c r="K297" s="832" t="s">
        <v>1561</v>
      </c>
      <c r="L297" s="835">
        <v>0</v>
      </c>
      <c r="M297" s="835">
        <v>0</v>
      </c>
      <c r="N297" s="832">
        <v>8</v>
      </c>
      <c r="O297" s="836">
        <v>5.5</v>
      </c>
      <c r="P297" s="835">
        <v>0</v>
      </c>
      <c r="Q297" s="837"/>
      <c r="R297" s="832">
        <v>3</v>
      </c>
      <c r="S297" s="837">
        <v>0.375</v>
      </c>
      <c r="T297" s="836">
        <v>1.5</v>
      </c>
      <c r="U297" s="838">
        <v>0.27272727272727271</v>
      </c>
    </row>
    <row r="298" spans="1:21" ht="14.4" customHeight="1" x14ac:dyDescent="0.3">
      <c r="A298" s="831">
        <v>18</v>
      </c>
      <c r="B298" s="832" t="s">
        <v>1807</v>
      </c>
      <c r="C298" s="832" t="s">
        <v>1812</v>
      </c>
      <c r="D298" s="833" t="s">
        <v>3107</v>
      </c>
      <c r="E298" s="834" t="s">
        <v>1834</v>
      </c>
      <c r="F298" s="832" t="s">
        <v>1808</v>
      </c>
      <c r="G298" s="832" t="s">
        <v>2311</v>
      </c>
      <c r="H298" s="832" t="s">
        <v>556</v>
      </c>
      <c r="I298" s="832" t="s">
        <v>2312</v>
      </c>
      <c r="J298" s="832" t="s">
        <v>877</v>
      </c>
      <c r="K298" s="832" t="s">
        <v>2313</v>
      </c>
      <c r="L298" s="835">
        <v>707.67</v>
      </c>
      <c r="M298" s="835">
        <v>1415.34</v>
      </c>
      <c r="N298" s="832">
        <v>2</v>
      </c>
      <c r="O298" s="836">
        <v>0.5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18</v>
      </c>
      <c r="B299" s="832" t="s">
        <v>1807</v>
      </c>
      <c r="C299" s="832" t="s">
        <v>1812</v>
      </c>
      <c r="D299" s="833" t="s">
        <v>3107</v>
      </c>
      <c r="E299" s="834" t="s">
        <v>1834</v>
      </c>
      <c r="F299" s="832" t="s">
        <v>1808</v>
      </c>
      <c r="G299" s="832" t="s">
        <v>2311</v>
      </c>
      <c r="H299" s="832" t="s">
        <v>556</v>
      </c>
      <c r="I299" s="832" t="s">
        <v>2314</v>
      </c>
      <c r="J299" s="832" t="s">
        <v>877</v>
      </c>
      <c r="K299" s="832" t="s">
        <v>2315</v>
      </c>
      <c r="L299" s="835">
        <v>2358.91</v>
      </c>
      <c r="M299" s="835">
        <v>4717.82</v>
      </c>
      <c r="N299" s="832">
        <v>2</v>
      </c>
      <c r="O299" s="836">
        <v>0.5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" customHeight="1" x14ac:dyDescent="0.3">
      <c r="A300" s="831">
        <v>18</v>
      </c>
      <c r="B300" s="832" t="s">
        <v>1807</v>
      </c>
      <c r="C300" s="832" t="s">
        <v>1812</v>
      </c>
      <c r="D300" s="833" t="s">
        <v>3107</v>
      </c>
      <c r="E300" s="834" t="s">
        <v>1834</v>
      </c>
      <c r="F300" s="832" t="s">
        <v>1808</v>
      </c>
      <c r="G300" s="832" t="s">
        <v>2206</v>
      </c>
      <c r="H300" s="832" t="s">
        <v>556</v>
      </c>
      <c r="I300" s="832" t="s">
        <v>2209</v>
      </c>
      <c r="J300" s="832" t="s">
        <v>2208</v>
      </c>
      <c r="K300" s="832" t="s">
        <v>700</v>
      </c>
      <c r="L300" s="835">
        <v>546.21</v>
      </c>
      <c r="M300" s="835">
        <v>1092.42</v>
      </c>
      <c r="N300" s="832">
        <v>2</v>
      </c>
      <c r="O300" s="836">
        <v>0.5</v>
      </c>
      <c r="P300" s="835">
        <v>1092.42</v>
      </c>
      <c r="Q300" s="837">
        <v>1</v>
      </c>
      <c r="R300" s="832">
        <v>2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18</v>
      </c>
      <c r="B301" s="832" t="s">
        <v>1807</v>
      </c>
      <c r="C301" s="832" t="s">
        <v>1812</v>
      </c>
      <c r="D301" s="833" t="s">
        <v>3107</v>
      </c>
      <c r="E301" s="834" t="s">
        <v>1836</v>
      </c>
      <c r="F301" s="832" t="s">
        <v>1808</v>
      </c>
      <c r="G301" s="832" t="s">
        <v>1847</v>
      </c>
      <c r="H301" s="832" t="s">
        <v>601</v>
      </c>
      <c r="I301" s="832" t="s">
        <v>1768</v>
      </c>
      <c r="J301" s="832" t="s">
        <v>1769</v>
      </c>
      <c r="K301" s="832" t="s">
        <v>1770</v>
      </c>
      <c r="L301" s="835">
        <v>9.4</v>
      </c>
      <c r="M301" s="835">
        <v>9.4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18</v>
      </c>
      <c r="B302" s="832" t="s">
        <v>1807</v>
      </c>
      <c r="C302" s="832" t="s">
        <v>1812</v>
      </c>
      <c r="D302" s="833" t="s">
        <v>3107</v>
      </c>
      <c r="E302" s="834" t="s">
        <v>1836</v>
      </c>
      <c r="F302" s="832" t="s">
        <v>1808</v>
      </c>
      <c r="G302" s="832" t="s">
        <v>2316</v>
      </c>
      <c r="H302" s="832" t="s">
        <v>556</v>
      </c>
      <c r="I302" s="832" t="s">
        <v>2317</v>
      </c>
      <c r="J302" s="832" t="s">
        <v>2318</v>
      </c>
      <c r="K302" s="832" t="s">
        <v>2319</v>
      </c>
      <c r="L302" s="835">
        <v>18.760000000000002</v>
      </c>
      <c r="M302" s="835">
        <v>18.760000000000002</v>
      </c>
      <c r="N302" s="832">
        <v>1</v>
      </c>
      <c r="O302" s="836">
        <v>1</v>
      </c>
      <c r="P302" s="835">
        <v>18.760000000000002</v>
      </c>
      <c r="Q302" s="837">
        <v>1</v>
      </c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18</v>
      </c>
      <c r="B303" s="832" t="s">
        <v>1807</v>
      </c>
      <c r="C303" s="832" t="s">
        <v>1812</v>
      </c>
      <c r="D303" s="833" t="s">
        <v>3107</v>
      </c>
      <c r="E303" s="834" t="s">
        <v>1836</v>
      </c>
      <c r="F303" s="832" t="s">
        <v>1808</v>
      </c>
      <c r="G303" s="832" t="s">
        <v>1982</v>
      </c>
      <c r="H303" s="832" t="s">
        <v>556</v>
      </c>
      <c r="I303" s="832" t="s">
        <v>1983</v>
      </c>
      <c r="J303" s="832" t="s">
        <v>1170</v>
      </c>
      <c r="K303" s="832" t="s">
        <v>1984</v>
      </c>
      <c r="L303" s="835">
        <v>107.27</v>
      </c>
      <c r="M303" s="835">
        <v>321.81</v>
      </c>
      <c r="N303" s="832">
        <v>3</v>
      </c>
      <c r="O303" s="836">
        <v>0.5</v>
      </c>
      <c r="P303" s="835">
        <v>321.81</v>
      </c>
      <c r="Q303" s="837">
        <v>1</v>
      </c>
      <c r="R303" s="832">
        <v>3</v>
      </c>
      <c r="S303" s="837">
        <v>1</v>
      </c>
      <c r="T303" s="836">
        <v>0.5</v>
      </c>
      <c r="U303" s="838">
        <v>1</v>
      </c>
    </row>
    <row r="304" spans="1:21" ht="14.4" customHeight="1" x14ac:dyDescent="0.3">
      <c r="A304" s="831">
        <v>18</v>
      </c>
      <c r="B304" s="832" t="s">
        <v>1807</v>
      </c>
      <c r="C304" s="832" t="s">
        <v>1812</v>
      </c>
      <c r="D304" s="833" t="s">
        <v>3107</v>
      </c>
      <c r="E304" s="834" t="s">
        <v>1836</v>
      </c>
      <c r="F304" s="832" t="s">
        <v>1808</v>
      </c>
      <c r="G304" s="832" t="s">
        <v>2222</v>
      </c>
      <c r="H304" s="832" t="s">
        <v>556</v>
      </c>
      <c r="I304" s="832" t="s">
        <v>2320</v>
      </c>
      <c r="J304" s="832" t="s">
        <v>966</v>
      </c>
      <c r="K304" s="832" t="s">
        <v>2321</v>
      </c>
      <c r="L304" s="835">
        <v>48.09</v>
      </c>
      <c r="M304" s="835">
        <v>48.09</v>
      </c>
      <c r="N304" s="832">
        <v>1</v>
      </c>
      <c r="O304" s="836">
        <v>0.5</v>
      </c>
      <c r="P304" s="835">
        <v>48.09</v>
      </c>
      <c r="Q304" s="837">
        <v>1</v>
      </c>
      <c r="R304" s="832">
        <v>1</v>
      </c>
      <c r="S304" s="837">
        <v>1</v>
      </c>
      <c r="T304" s="836">
        <v>0.5</v>
      </c>
      <c r="U304" s="838">
        <v>1</v>
      </c>
    </row>
    <row r="305" spans="1:21" ht="14.4" customHeight="1" x14ac:dyDescent="0.3">
      <c r="A305" s="831">
        <v>18</v>
      </c>
      <c r="B305" s="832" t="s">
        <v>1807</v>
      </c>
      <c r="C305" s="832" t="s">
        <v>1812</v>
      </c>
      <c r="D305" s="833" t="s">
        <v>3107</v>
      </c>
      <c r="E305" s="834" t="s">
        <v>1836</v>
      </c>
      <c r="F305" s="832" t="s">
        <v>1808</v>
      </c>
      <c r="G305" s="832" t="s">
        <v>2082</v>
      </c>
      <c r="H305" s="832" t="s">
        <v>601</v>
      </c>
      <c r="I305" s="832" t="s">
        <v>1758</v>
      </c>
      <c r="J305" s="832" t="s">
        <v>981</v>
      </c>
      <c r="K305" s="832" t="s">
        <v>675</v>
      </c>
      <c r="L305" s="835">
        <v>48.42</v>
      </c>
      <c r="M305" s="835">
        <v>48.42</v>
      </c>
      <c r="N305" s="832">
        <v>1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18</v>
      </c>
      <c r="B306" s="832" t="s">
        <v>1807</v>
      </c>
      <c r="C306" s="832" t="s">
        <v>1812</v>
      </c>
      <c r="D306" s="833" t="s">
        <v>3107</v>
      </c>
      <c r="E306" s="834" t="s">
        <v>1836</v>
      </c>
      <c r="F306" s="832" t="s">
        <v>1808</v>
      </c>
      <c r="G306" s="832" t="s">
        <v>2322</v>
      </c>
      <c r="H306" s="832" t="s">
        <v>556</v>
      </c>
      <c r="I306" s="832" t="s">
        <v>2323</v>
      </c>
      <c r="J306" s="832" t="s">
        <v>615</v>
      </c>
      <c r="K306" s="832" t="s">
        <v>2324</v>
      </c>
      <c r="L306" s="835">
        <v>52.61</v>
      </c>
      <c r="M306" s="835">
        <v>52.61</v>
      </c>
      <c r="N306" s="832">
        <v>1</v>
      </c>
      <c r="O306" s="836">
        <v>0.5</v>
      </c>
      <c r="P306" s="835">
        <v>52.61</v>
      </c>
      <c r="Q306" s="837">
        <v>1</v>
      </c>
      <c r="R306" s="832">
        <v>1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18</v>
      </c>
      <c r="B307" s="832" t="s">
        <v>1807</v>
      </c>
      <c r="C307" s="832" t="s">
        <v>1812</v>
      </c>
      <c r="D307" s="833" t="s">
        <v>3107</v>
      </c>
      <c r="E307" s="834" t="s">
        <v>1836</v>
      </c>
      <c r="F307" s="832" t="s">
        <v>1808</v>
      </c>
      <c r="G307" s="832" t="s">
        <v>2325</v>
      </c>
      <c r="H307" s="832" t="s">
        <v>601</v>
      </c>
      <c r="I307" s="832" t="s">
        <v>1749</v>
      </c>
      <c r="J307" s="832" t="s">
        <v>960</v>
      </c>
      <c r="K307" s="832" t="s">
        <v>1750</v>
      </c>
      <c r="L307" s="835">
        <v>154.36000000000001</v>
      </c>
      <c r="M307" s="835">
        <v>154.36000000000001</v>
      </c>
      <c r="N307" s="832">
        <v>1</v>
      </c>
      <c r="O307" s="836">
        <v>0.5</v>
      </c>
      <c r="P307" s="835">
        <v>154.36000000000001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18</v>
      </c>
      <c r="B308" s="832" t="s">
        <v>1807</v>
      </c>
      <c r="C308" s="832" t="s">
        <v>1812</v>
      </c>
      <c r="D308" s="833" t="s">
        <v>3107</v>
      </c>
      <c r="E308" s="834" t="s">
        <v>1839</v>
      </c>
      <c r="F308" s="832" t="s">
        <v>1808</v>
      </c>
      <c r="G308" s="832" t="s">
        <v>1843</v>
      </c>
      <c r="H308" s="832" t="s">
        <v>556</v>
      </c>
      <c r="I308" s="832" t="s">
        <v>2277</v>
      </c>
      <c r="J308" s="832" t="s">
        <v>1845</v>
      </c>
      <c r="K308" s="832" t="s">
        <v>2278</v>
      </c>
      <c r="L308" s="835">
        <v>1048.3499999999999</v>
      </c>
      <c r="M308" s="835">
        <v>3145.0499999999997</v>
      </c>
      <c r="N308" s="832">
        <v>3</v>
      </c>
      <c r="O308" s="836">
        <v>2</v>
      </c>
      <c r="P308" s="835">
        <v>3145.0499999999997</v>
      </c>
      <c r="Q308" s="837">
        <v>1</v>
      </c>
      <c r="R308" s="832">
        <v>3</v>
      </c>
      <c r="S308" s="837">
        <v>1</v>
      </c>
      <c r="T308" s="836">
        <v>2</v>
      </c>
      <c r="U308" s="838">
        <v>1</v>
      </c>
    </row>
    <row r="309" spans="1:21" ht="14.4" customHeight="1" x14ac:dyDescent="0.3">
      <c r="A309" s="831">
        <v>18</v>
      </c>
      <c r="B309" s="832" t="s">
        <v>1807</v>
      </c>
      <c r="C309" s="832" t="s">
        <v>1812</v>
      </c>
      <c r="D309" s="833" t="s">
        <v>3107</v>
      </c>
      <c r="E309" s="834" t="s">
        <v>1839</v>
      </c>
      <c r="F309" s="832" t="s">
        <v>1808</v>
      </c>
      <c r="G309" s="832" t="s">
        <v>1843</v>
      </c>
      <c r="H309" s="832" t="s">
        <v>556</v>
      </c>
      <c r="I309" s="832" t="s">
        <v>1844</v>
      </c>
      <c r="J309" s="832" t="s">
        <v>1845</v>
      </c>
      <c r="K309" s="832" t="s">
        <v>1846</v>
      </c>
      <c r="L309" s="835">
        <v>3145.05</v>
      </c>
      <c r="M309" s="835">
        <v>47175.750000000007</v>
      </c>
      <c r="N309" s="832">
        <v>15</v>
      </c>
      <c r="O309" s="836">
        <v>6</v>
      </c>
      <c r="P309" s="835">
        <v>28305.450000000004</v>
      </c>
      <c r="Q309" s="837">
        <v>0.6</v>
      </c>
      <c r="R309" s="832">
        <v>9</v>
      </c>
      <c r="S309" s="837">
        <v>0.6</v>
      </c>
      <c r="T309" s="836">
        <v>3.5</v>
      </c>
      <c r="U309" s="838">
        <v>0.58333333333333337</v>
      </c>
    </row>
    <row r="310" spans="1:21" ht="14.4" customHeight="1" x14ac:dyDescent="0.3">
      <c r="A310" s="831">
        <v>18</v>
      </c>
      <c r="B310" s="832" t="s">
        <v>1807</v>
      </c>
      <c r="C310" s="832" t="s">
        <v>1812</v>
      </c>
      <c r="D310" s="833" t="s">
        <v>3107</v>
      </c>
      <c r="E310" s="834" t="s">
        <v>1839</v>
      </c>
      <c r="F310" s="832" t="s">
        <v>1808</v>
      </c>
      <c r="G310" s="832" t="s">
        <v>1847</v>
      </c>
      <c r="H310" s="832" t="s">
        <v>601</v>
      </c>
      <c r="I310" s="832" t="s">
        <v>1768</v>
      </c>
      <c r="J310" s="832" t="s">
        <v>1769</v>
      </c>
      <c r="K310" s="832" t="s">
        <v>1770</v>
      </c>
      <c r="L310" s="835">
        <v>9.4</v>
      </c>
      <c r="M310" s="835">
        <v>75.2</v>
      </c>
      <c r="N310" s="832">
        <v>8</v>
      </c>
      <c r="O310" s="836">
        <v>1.5</v>
      </c>
      <c r="P310" s="835">
        <v>47</v>
      </c>
      <c r="Q310" s="837">
        <v>0.625</v>
      </c>
      <c r="R310" s="832">
        <v>5</v>
      </c>
      <c r="S310" s="837">
        <v>0.625</v>
      </c>
      <c r="T310" s="836">
        <v>1</v>
      </c>
      <c r="U310" s="838">
        <v>0.66666666666666663</v>
      </c>
    </row>
    <row r="311" spans="1:21" ht="14.4" customHeight="1" x14ac:dyDescent="0.3">
      <c r="A311" s="831">
        <v>18</v>
      </c>
      <c r="B311" s="832" t="s">
        <v>1807</v>
      </c>
      <c r="C311" s="832" t="s">
        <v>1812</v>
      </c>
      <c r="D311" s="833" t="s">
        <v>3107</v>
      </c>
      <c r="E311" s="834" t="s">
        <v>1839</v>
      </c>
      <c r="F311" s="832" t="s">
        <v>1808</v>
      </c>
      <c r="G311" s="832" t="s">
        <v>1847</v>
      </c>
      <c r="H311" s="832" t="s">
        <v>601</v>
      </c>
      <c r="I311" s="832" t="s">
        <v>1655</v>
      </c>
      <c r="J311" s="832" t="s">
        <v>1656</v>
      </c>
      <c r="K311" s="832" t="s">
        <v>1657</v>
      </c>
      <c r="L311" s="835">
        <v>18.809999999999999</v>
      </c>
      <c r="M311" s="835">
        <v>18.809999999999999</v>
      </c>
      <c r="N311" s="832">
        <v>1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" customHeight="1" x14ac:dyDescent="0.3">
      <c r="A312" s="831">
        <v>18</v>
      </c>
      <c r="B312" s="832" t="s">
        <v>1807</v>
      </c>
      <c r="C312" s="832" t="s">
        <v>1812</v>
      </c>
      <c r="D312" s="833" t="s">
        <v>3107</v>
      </c>
      <c r="E312" s="834" t="s">
        <v>1839</v>
      </c>
      <c r="F312" s="832" t="s">
        <v>1808</v>
      </c>
      <c r="G312" s="832" t="s">
        <v>1847</v>
      </c>
      <c r="H312" s="832" t="s">
        <v>601</v>
      </c>
      <c r="I312" s="832" t="s">
        <v>1556</v>
      </c>
      <c r="J312" s="832" t="s">
        <v>1557</v>
      </c>
      <c r="K312" s="832" t="s">
        <v>1558</v>
      </c>
      <c r="L312" s="835">
        <v>4.7</v>
      </c>
      <c r="M312" s="835">
        <v>169.20000000000005</v>
      </c>
      <c r="N312" s="832">
        <v>36</v>
      </c>
      <c r="O312" s="836">
        <v>14.5</v>
      </c>
      <c r="P312" s="835">
        <v>84.600000000000023</v>
      </c>
      <c r="Q312" s="837">
        <v>0.5</v>
      </c>
      <c r="R312" s="832">
        <v>18</v>
      </c>
      <c r="S312" s="837">
        <v>0.5</v>
      </c>
      <c r="T312" s="836">
        <v>7.5</v>
      </c>
      <c r="U312" s="838">
        <v>0.51724137931034486</v>
      </c>
    </row>
    <row r="313" spans="1:21" ht="14.4" customHeight="1" x14ac:dyDescent="0.3">
      <c r="A313" s="831">
        <v>18</v>
      </c>
      <c r="B313" s="832" t="s">
        <v>1807</v>
      </c>
      <c r="C313" s="832" t="s">
        <v>1812</v>
      </c>
      <c r="D313" s="833" t="s">
        <v>3107</v>
      </c>
      <c r="E313" s="834" t="s">
        <v>1839</v>
      </c>
      <c r="F313" s="832" t="s">
        <v>1808</v>
      </c>
      <c r="G313" s="832" t="s">
        <v>1850</v>
      </c>
      <c r="H313" s="832" t="s">
        <v>556</v>
      </c>
      <c r="I313" s="832" t="s">
        <v>1851</v>
      </c>
      <c r="J313" s="832" t="s">
        <v>1852</v>
      </c>
      <c r="K313" s="832" t="s">
        <v>1653</v>
      </c>
      <c r="L313" s="835">
        <v>203.67</v>
      </c>
      <c r="M313" s="835">
        <v>203.67</v>
      </c>
      <c r="N313" s="832">
        <v>1</v>
      </c>
      <c r="O313" s="836">
        <v>1</v>
      </c>
      <c r="P313" s="835">
        <v>203.67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" customHeight="1" x14ac:dyDescent="0.3">
      <c r="A314" s="831">
        <v>18</v>
      </c>
      <c r="B314" s="832" t="s">
        <v>1807</v>
      </c>
      <c r="C314" s="832" t="s">
        <v>1812</v>
      </c>
      <c r="D314" s="833" t="s">
        <v>3107</v>
      </c>
      <c r="E314" s="834" t="s">
        <v>1839</v>
      </c>
      <c r="F314" s="832" t="s">
        <v>1808</v>
      </c>
      <c r="G314" s="832" t="s">
        <v>1850</v>
      </c>
      <c r="H314" s="832" t="s">
        <v>601</v>
      </c>
      <c r="I314" s="832" t="s">
        <v>1853</v>
      </c>
      <c r="J314" s="832" t="s">
        <v>1539</v>
      </c>
      <c r="K314" s="832" t="s">
        <v>1854</v>
      </c>
      <c r="L314" s="835">
        <v>1476.14</v>
      </c>
      <c r="M314" s="835">
        <v>8856.84</v>
      </c>
      <c r="N314" s="832">
        <v>6</v>
      </c>
      <c r="O314" s="836">
        <v>3</v>
      </c>
      <c r="P314" s="835">
        <v>4428.42</v>
      </c>
      <c r="Q314" s="837">
        <v>0.5</v>
      </c>
      <c r="R314" s="832">
        <v>3</v>
      </c>
      <c r="S314" s="837">
        <v>0.5</v>
      </c>
      <c r="T314" s="836">
        <v>1</v>
      </c>
      <c r="U314" s="838">
        <v>0.33333333333333331</v>
      </c>
    </row>
    <row r="315" spans="1:21" ht="14.4" customHeight="1" x14ac:dyDescent="0.3">
      <c r="A315" s="831">
        <v>18</v>
      </c>
      <c r="B315" s="832" t="s">
        <v>1807</v>
      </c>
      <c r="C315" s="832" t="s">
        <v>1812</v>
      </c>
      <c r="D315" s="833" t="s">
        <v>3107</v>
      </c>
      <c r="E315" s="834" t="s">
        <v>1839</v>
      </c>
      <c r="F315" s="832" t="s">
        <v>1808</v>
      </c>
      <c r="G315" s="832" t="s">
        <v>1850</v>
      </c>
      <c r="H315" s="832" t="s">
        <v>601</v>
      </c>
      <c r="I315" s="832" t="s">
        <v>1538</v>
      </c>
      <c r="J315" s="832" t="s">
        <v>1539</v>
      </c>
      <c r="K315" s="832" t="s">
        <v>1540</v>
      </c>
      <c r="L315" s="835">
        <v>295.22000000000003</v>
      </c>
      <c r="M315" s="835">
        <v>1771.3200000000002</v>
      </c>
      <c r="N315" s="832">
        <v>6</v>
      </c>
      <c r="O315" s="836">
        <v>1</v>
      </c>
      <c r="P315" s="835">
        <v>1771.3200000000002</v>
      </c>
      <c r="Q315" s="837">
        <v>1</v>
      </c>
      <c r="R315" s="832">
        <v>6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18</v>
      </c>
      <c r="B316" s="832" t="s">
        <v>1807</v>
      </c>
      <c r="C316" s="832" t="s">
        <v>1812</v>
      </c>
      <c r="D316" s="833" t="s">
        <v>3107</v>
      </c>
      <c r="E316" s="834" t="s">
        <v>1839</v>
      </c>
      <c r="F316" s="832" t="s">
        <v>1808</v>
      </c>
      <c r="G316" s="832" t="s">
        <v>1850</v>
      </c>
      <c r="H316" s="832" t="s">
        <v>556</v>
      </c>
      <c r="I316" s="832" t="s">
        <v>2326</v>
      </c>
      <c r="J316" s="832" t="s">
        <v>1856</v>
      </c>
      <c r="K316" s="832" t="s">
        <v>1537</v>
      </c>
      <c r="L316" s="835">
        <v>305.5</v>
      </c>
      <c r="M316" s="835">
        <v>611</v>
      </c>
      <c r="N316" s="832">
        <v>2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18</v>
      </c>
      <c r="B317" s="832" t="s">
        <v>1807</v>
      </c>
      <c r="C317" s="832" t="s">
        <v>1812</v>
      </c>
      <c r="D317" s="833" t="s">
        <v>3107</v>
      </c>
      <c r="E317" s="834" t="s">
        <v>1839</v>
      </c>
      <c r="F317" s="832" t="s">
        <v>1808</v>
      </c>
      <c r="G317" s="832" t="s">
        <v>1850</v>
      </c>
      <c r="H317" s="832" t="s">
        <v>556</v>
      </c>
      <c r="I317" s="832" t="s">
        <v>2327</v>
      </c>
      <c r="J317" s="832" t="s">
        <v>2328</v>
      </c>
      <c r="K317" s="832" t="s">
        <v>1854</v>
      </c>
      <c r="L317" s="835">
        <v>1476.14</v>
      </c>
      <c r="M317" s="835">
        <v>1476.14</v>
      </c>
      <c r="N317" s="832">
        <v>1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18</v>
      </c>
      <c r="B318" s="832" t="s">
        <v>1807</v>
      </c>
      <c r="C318" s="832" t="s">
        <v>1812</v>
      </c>
      <c r="D318" s="833" t="s">
        <v>3107</v>
      </c>
      <c r="E318" s="834" t="s">
        <v>1839</v>
      </c>
      <c r="F318" s="832" t="s">
        <v>1808</v>
      </c>
      <c r="G318" s="832" t="s">
        <v>1850</v>
      </c>
      <c r="H318" s="832" t="s">
        <v>556</v>
      </c>
      <c r="I318" s="832" t="s">
        <v>1855</v>
      </c>
      <c r="J318" s="832" t="s">
        <v>1856</v>
      </c>
      <c r="K318" s="832" t="s">
        <v>1540</v>
      </c>
      <c r="L318" s="835">
        <v>295.22000000000003</v>
      </c>
      <c r="M318" s="835">
        <v>4133.08</v>
      </c>
      <c r="N318" s="832">
        <v>14</v>
      </c>
      <c r="O318" s="836">
        <v>2</v>
      </c>
      <c r="P318" s="835">
        <v>1180.8800000000001</v>
      </c>
      <c r="Q318" s="837">
        <v>0.28571428571428575</v>
      </c>
      <c r="R318" s="832">
        <v>4</v>
      </c>
      <c r="S318" s="837">
        <v>0.2857142857142857</v>
      </c>
      <c r="T318" s="836">
        <v>0.5</v>
      </c>
      <c r="U318" s="838">
        <v>0.25</v>
      </c>
    </row>
    <row r="319" spans="1:21" ht="14.4" customHeight="1" x14ac:dyDescent="0.3">
      <c r="A319" s="831">
        <v>18</v>
      </c>
      <c r="B319" s="832" t="s">
        <v>1807</v>
      </c>
      <c r="C319" s="832" t="s">
        <v>1812</v>
      </c>
      <c r="D319" s="833" t="s">
        <v>3107</v>
      </c>
      <c r="E319" s="834" t="s">
        <v>1839</v>
      </c>
      <c r="F319" s="832" t="s">
        <v>1808</v>
      </c>
      <c r="G319" s="832" t="s">
        <v>1850</v>
      </c>
      <c r="H319" s="832" t="s">
        <v>556</v>
      </c>
      <c r="I319" s="832" t="s">
        <v>1858</v>
      </c>
      <c r="J319" s="832" t="s">
        <v>1856</v>
      </c>
      <c r="K319" s="832" t="s">
        <v>1533</v>
      </c>
      <c r="L319" s="835">
        <v>101.83</v>
      </c>
      <c r="M319" s="835">
        <v>203.66</v>
      </c>
      <c r="N319" s="832">
        <v>2</v>
      </c>
      <c r="O319" s="836">
        <v>0.5</v>
      </c>
      <c r="P319" s="835">
        <v>203.66</v>
      </c>
      <c r="Q319" s="837">
        <v>1</v>
      </c>
      <c r="R319" s="832">
        <v>2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18</v>
      </c>
      <c r="B320" s="832" t="s">
        <v>1807</v>
      </c>
      <c r="C320" s="832" t="s">
        <v>1812</v>
      </c>
      <c r="D320" s="833" t="s">
        <v>3107</v>
      </c>
      <c r="E320" s="834" t="s">
        <v>1839</v>
      </c>
      <c r="F320" s="832" t="s">
        <v>1808</v>
      </c>
      <c r="G320" s="832" t="s">
        <v>1859</v>
      </c>
      <c r="H320" s="832" t="s">
        <v>556</v>
      </c>
      <c r="I320" s="832" t="s">
        <v>1860</v>
      </c>
      <c r="J320" s="832" t="s">
        <v>1861</v>
      </c>
      <c r="K320" s="832" t="s">
        <v>1862</v>
      </c>
      <c r="L320" s="835">
        <v>55.77</v>
      </c>
      <c r="M320" s="835">
        <v>613.47</v>
      </c>
      <c r="N320" s="832">
        <v>11</v>
      </c>
      <c r="O320" s="836">
        <v>3</v>
      </c>
      <c r="P320" s="835">
        <v>223.08</v>
      </c>
      <c r="Q320" s="837">
        <v>0.36363636363636365</v>
      </c>
      <c r="R320" s="832">
        <v>4</v>
      </c>
      <c r="S320" s="837">
        <v>0.36363636363636365</v>
      </c>
      <c r="T320" s="836">
        <v>1</v>
      </c>
      <c r="U320" s="838">
        <v>0.33333333333333331</v>
      </c>
    </row>
    <row r="321" spans="1:21" ht="14.4" customHeight="1" x14ac:dyDescent="0.3">
      <c r="A321" s="831">
        <v>18</v>
      </c>
      <c r="B321" s="832" t="s">
        <v>1807</v>
      </c>
      <c r="C321" s="832" t="s">
        <v>1812</v>
      </c>
      <c r="D321" s="833" t="s">
        <v>3107</v>
      </c>
      <c r="E321" s="834" t="s">
        <v>1839</v>
      </c>
      <c r="F321" s="832" t="s">
        <v>1808</v>
      </c>
      <c r="G321" s="832" t="s">
        <v>1867</v>
      </c>
      <c r="H321" s="832" t="s">
        <v>556</v>
      </c>
      <c r="I321" s="832" t="s">
        <v>2329</v>
      </c>
      <c r="J321" s="832" t="s">
        <v>1553</v>
      </c>
      <c r="K321" s="832" t="s">
        <v>2330</v>
      </c>
      <c r="L321" s="835">
        <v>0</v>
      </c>
      <c r="M321" s="835">
        <v>0</v>
      </c>
      <c r="N321" s="832">
        <v>3</v>
      </c>
      <c r="O321" s="836">
        <v>1</v>
      </c>
      <c r="P321" s="835"/>
      <c r="Q321" s="837"/>
      <c r="R321" s="832"/>
      <c r="S321" s="837">
        <v>0</v>
      </c>
      <c r="T321" s="836"/>
      <c r="U321" s="838">
        <v>0</v>
      </c>
    </row>
    <row r="322" spans="1:21" ht="14.4" customHeight="1" x14ac:dyDescent="0.3">
      <c r="A322" s="831">
        <v>18</v>
      </c>
      <c r="B322" s="832" t="s">
        <v>1807</v>
      </c>
      <c r="C322" s="832" t="s">
        <v>1812</v>
      </c>
      <c r="D322" s="833" t="s">
        <v>3107</v>
      </c>
      <c r="E322" s="834" t="s">
        <v>1839</v>
      </c>
      <c r="F322" s="832" t="s">
        <v>1808</v>
      </c>
      <c r="G322" s="832" t="s">
        <v>1867</v>
      </c>
      <c r="H322" s="832" t="s">
        <v>601</v>
      </c>
      <c r="I322" s="832" t="s">
        <v>1552</v>
      </c>
      <c r="J322" s="832" t="s">
        <v>1553</v>
      </c>
      <c r="K322" s="832" t="s">
        <v>1554</v>
      </c>
      <c r="L322" s="835">
        <v>1296.7</v>
      </c>
      <c r="M322" s="835">
        <v>6483.5</v>
      </c>
      <c r="N322" s="832">
        <v>5</v>
      </c>
      <c r="O322" s="836">
        <v>2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18</v>
      </c>
      <c r="B323" s="832" t="s">
        <v>1807</v>
      </c>
      <c r="C323" s="832" t="s">
        <v>1812</v>
      </c>
      <c r="D323" s="833" t="s">
        <v>3107</v>
      </c>
      <c r="E323" s="834" t="s">
        <v>1839</v>
      </c>
      <c r="F323" s="832" t="s">
        <v>1808</v>
      </c>
      <c r="G323" s="832" t="s">
        <v>1867</v>
      </c>
      <c r="H323" s="832" t="s">
        <v>601</v>
      </c>
      <c r="I323" s="832" t="s">
        <v>2331</v>
      </c>
      <c r="J323" s="832" t="s">
        <v>1553</v>
      </c>
      <c r="K323" s="832" t="s">
        <v>2332</v>
      </c>
      <c r="L323" s="835">
        <v>1945.04</v>
      </c>
      <c r="M323" s="835">
        <v>23340.48</v>
      </c>
      <c r="N323" s="832">
        <v>12</v>
      </c>
      <c r="O323" s="836">
        <v>4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18</v>
      </c>
      <c r="B324" s="832" t="s">
        <v>1807</v>
      </c>
      <c r="C324" s="832" t="s">
        <v>1812</v>
      </c>
      <c r="D324" s="833" t="s">
        <v>3107</v>
      </c>
      <c r="E324" s="834" t="s">
        <v>1839</v>
      </c>
      <c r="F324" s="832" t="s">
        <v>1808</v>
      </c>
      <c r="G324" s="832" t="s">
        <v>1867</v>
      </c>
      <c r="H324" s="832" t="s">
        <v>556</v>
      </c>
      <c r="I324" s="832" t="s">
        <v>1550</v>
      </c>
      <c r="J324" s="832" t="s">
        <v>1551</v>
      </c>
      <c r="K324" s="832" t="s">
        <v>636</v>
      </c>
      <c r="L324" s="835">
        <v>1296.7</v>
      </c>
      <c r="M324" s="835">
        <v>10373.6</v>
      </c>
      <c r="N324" s="832">
        <v>8</v>
      </c>
      <c r="O324" s="836">
        <v>3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18</v>
      </c>
      <c r="B325" s="832" t="s">
        <v>1807</v>
      </c>
      <c r="C325" s="832" t="s">
        <v>1812</v>
      </c>
      <c r="D325" s="833" t="s">
        <v>3107</v>
      </c>
      <c r="E325" s="834" t="s">
        <v>1839</v>
      </c>
      <c r="F325" s="832" t="s">
        <v>1808</v>
      </c>
      <c r="G325" s="832" t="s">
        <v>1867</v>
      </c>
      <c r="H325" s="832" t="s">
        <v>556</v>
      </c>
      <c r="I325" s="832" t="s">
        <v>1654</v>
      </c>
      <c r="J325" s="832" t="s">
        <v>1551</v>
      </c>
      <c r="K325" s="832" t="s">
        <v>980</v>
      </c>
      <c r="L325" s="835">
        <v>1945.04</v>
      </c>
      <c r="M325" s="835">
        <v>33065.679999999993</v>
      </c>
      <c r="N325" s="832">
        <v>17</v>
      </c>
      <c r="O325" s="836">
        <v>3.5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18</v>
      </c>
      <c r="B326" s="832" t="s">
        <v>1807</v>
      </c>
      <c r="C326" s="832" t="s">
        <v>1812</v>
      </c>
      <c r="D326" s="833" t="s">
        <v>3107</v>
      </c>
      <c r="E326" s="834" t="s">
        <v>1839</v>
      </c>
      <c r="F326" s="832" t="s">
        <v>1808</v>
      </c>
      <c r="G326" s="832" t="s">
        <v>1867</v>
      </c>
      <c r="H326" s="832" t="s">
        <v>556</v>
      </c>
      <c r="I326" s="832" t="s">
        <v>2333</v>
      </c>
      <c r="J326" s="832" t="s">
        <v>2334</v>
      </c>
      <c r="K326" s="832" t="s">
        <v>2335</v>
      </c>
      <c r="L326" s="835">
        <v>1389.32</v>
      </c>
      <c r="M326" s="835">
        <v>13893.199999999999</v>
      </c>
      <c r="N326" s="832">
        <v>10</v>
      </c>
      <c r="O326" s="836">
        <v>3.5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18</v>
      </c>
      <c r="B327" s="832" t="s">
        <v>1807</v>
      </c>
      <c r="C327" s="832" t="s">
        <v>1812</v>
      </c>
      <c r="D327" s="833" t="s">
        <v>3107</v>
      </c>
      <c r="E327" s="834" t="s">
        <v>1839</v>
      </c>
      <c r="F327" s="832" t="s">
        <v>1808</v>
      </c>
      <c r="G327" s="832" t="s">
        <v>1867</v>
      </c>
      <c r="H327" s="832" t="s">
        <v>556</v>
      </c>
      <c r="I327" s="832" t="s">
        <v>1868</v>
      </c>
      <c r="J327" s="832" t="s">
        <v>1107</v>
      </c>
      <c r="K327" s="832" t="s">
        <v>1108</v>
      </c>
      <c r="L327" s="835">
        <v>1296.7</v>
      </c>
      <c r="M327" s="835">
        <v>1296.7</v>
      </c>
      <c r="N327" s="832">
        <v>1</v>
      </c>
      <c r="O327" s="836">
        <v>1</v>
      </c>
      <c r="P327" s="835">
        <v>1296.7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18</v>
      </c>
      <c r="B328" s="832" t="s">
        <v>1807</v>
      </c>
      <c r="C328" s="832" t="s">
        <v>1812</v>
      </c>
      <c r="D328" s="833" t="s">
        <v>3107</v>
      </c>
      <c r="E328" s="834" t="s">
        <v>1839</v>
      </c>
      <c r="F328" s="832" t="s">
        <v>1808</v>
      </c>
      <c r="G328" s="832" t="s">
        <v>1867</v>
      </c>
      <c r="H328" s="832" t="s">
        <v>556</v>
      </c>
      <c r="I328" s="832" t="s">
        <v>2336</v>
      </c>
      <c r="J328" s="832" t="s">
        <v>2337</v>
      </c>
      <c r="K328" s="832" t="s">
        <v>2338</v>
      </c>
      <c r="L328" s="835">
        <v>1296.7</v>
      </c>
      <c r="M328" s="835">
        <v>2593.4</v>
      </c>
      <c r="N328" s="832">
        <v>2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18</v>
      </c>
      <c r="B329" s="832" t="s">
        <v>1807</v>
      </c>
      <c r="C329" s="832" t="s">
        <v>1812</v>
      </c>
      <c r="D329" s="833" t="s">
        <v>3107</v>
      </c>
      <c r="E329" s="834" t="s">
        <v>1839</v>
      </c>
      <c r="F329" s="832" t="s">
        <v>1808</v>
      </c>
      <c r="G329" s="832" t="s">
        <v>1867</v>
      </c>
      <c r="H329" s="832" t="s">
        <v>556</v>
      </c>
      <c r="I329" s="832" t="s">
        <v>2339</v>
      </c>
      <c r="J329" s="832" t="s">
        <v>2340</v>
      </c>
      <c r="K329" s="832" t="s">
        <v>980</v>
      </c>
      <c r="L329" s="835">
        <v>1945.04</v>
      </c>
      <c r="M329" s="835">
        <v>11670.24</v>
      </c>
      <c r="N329" s="832">
        <v>6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18</v>
      </c>
      <c r="B330" s="832" t="s">
        <v>1807</v>
      </c>
      <c r="C330" s="832" t="s">
        <v>1812</v>
      </c>
      <c r="D330" s="833" t="s">
        <v>3107</v>
      </c>
      <c r="E330" s="834" t="s">
        <v>1839</v>
      </c>
      <c r="F330" s="832" t="s">
        <v>1808</v>
      </c>
      <c r="G330" s="832" t="s">
        <v>1870</v>
      </c>
      <c r="H330" s="832" t="s">
        <v>556</v>
      </c>
      <c r="I330" s="832" t="s">
        <v>1871</v>
      </c>
      <c r="J330" s="832" t="s">
        <v>1872</v>
      </c>
      <c r="K330" s="832" t="s">
        <v>1873</v>
      </c>
      <c r="L330" s="835">
        <v>2520.79</v>
      </c>
      <c r="M330" s="835">
        <v>15124.74</v>
      </c>
      <c r="N330" s="832">
        <v>6</v>
      </c>
      <c r="O330" s="836">
        <v>2</v>
      </c>
      <c r="P330" s="835">
        <v>10083.16</v>
      </c>
      <c r="Q330" s="837">
        <v>0.66666666666666663</v>
      </c>
      <c r="R330" s="832">
        <v>4</v>
      </c>
      <c r="S330" s="837">
        <v>0.66666666666666663</v>
      </c>
      <c r="T330" s="836">
        <v>1</v>
      </c>
      <c r="U330" s="838">
        <v>0.5</v>
      </c>
    </row>
    <row r="331" spans="1:21" ht="14.4" customHeight="1" x14ac:dyDescent="0.3">
      <c r="A331" s="831">
        <v>18</v>
      </c>
      <c r="B331" s="832" t="s">
        <v>1807</v>
      </c>
      <c r="C331" s="832" t="s">
        <v>1812</v>
      </c>
      <c r="D331" s="833" t="s">
        <v>3107</v>
      </c>
      <c r="E331" s="834" t="s">
        <v>1839</v>
      </c>
      <c r="F331" s="832" t="s">
        <v>1808</v>
      </c>
      <c r="G331" s="832" t="s">
        <v>2341</v>
      </c>
      <c r="H331" s="832" t="s">
        <v>556</v>
      </c>
      <c r="I331" s="832" t="s">
        <v>2342</v>
      </c>
      <c r="J331" s="832" t="s">
        <v>2343</v>
      </c>
      <c r="K331" s="832" t="s">
        <v>2344</v>
      </c>
      <c r="L331" s="835">
        <v>62.48</v>
      </c>
      <c r="M331" s="835">
        <v>62.48</v>
      </c>
      <c r="N331" s="832">
        <v>1</v>
      </c>
      <c r="O331" s="836">
        <v>0.5</v>
      </c>
      <c r="P331" s="835">
        <v>62.48</v>
      </c>
      <c r="Q331" s="837">
        <v>1</v>
      </c>
      <c r="R331" s="832">
        <v>1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18</v>
      </c>
      <c r="B332" s="832" t="s">
        <v>1807</v>
      </c>
      <c r="C332" s="832" t="s">
        <v>1812</v>
      </c>
      <c r="D332" s="833" t="s">
        <v>3107</v>
      </c>
      <c r="E332" s="834" t="s">
        <v>1839</v>
      </c>
      <c r="F332" s="832" t="s">
        <v>1808</v>
      </c>
      <c r="G332" s="832" t="s">
        <v>1882</v>
      </c>
      <c r="H332" s="832" t="s">
        <v>556</v>
      </c>
      <c r="I332" s="832" t="s">
        <v>1883</v>
      </c>
      <c r="J332" s="832" t="s">
        <v>611</v>
      </c>
      <c r="K332" s="832" t="s">
        <v>1884</v>
      </c>
      <c r="L332" s="835">
        <v>66.17</v>
      </c>
      <c r="M332" s="835">
        <v>2382.12</v>
      </c>
      <c r="N332" s="832">
        <v>36</v>
      </c>
      <c r="O332" s="836">
        <v>15.5</v>
      </c>
      <c r="P332" s="835">
        <v>794.04</v>
      </c>
      <c r="Q332" s="837">
        <v>0.33333333333333331</v>
      </c>
      <c r="R332" s="832">
        <v>12</v>
      </c>
      <c r="S332" s="837">
        <v>0.33333333333333331</v>
      </c>
      <c r="T332" s="836">
        <v>7.5</v>
      </c>
      <c r="U332" s="838">
        <v>0.4838709677419355</v>
      </c>
    </row>
    <row r="333" spans="1:21" ht="14.4" customHeight="1" x14ac:dyDescent="0.3">
      <c r="A333" s="831">
        <v>18</v>
      </c>
      <c r="B333" s="832" t="s">
        <v>1807</v>
      </c>
      <c r="C333" s="832" t="s">
        <v>1812</v>
      </c>
      <c r="D333" s="833" t="s">
        <v>3107</v>
      </c>
      <c r="E333" s="834" t="s">
        <v>1839</v>
      </c>
      <c r="F333" s="832" t="s">
        <v>1808</v>
      </c>
      <c r="G333" s="832" t="s">
        <v>1885</v>
      </c>
      <c r="H333" s="832" t="s">
        <v>556</v>
      </c>
      <c r="I333" s="832" t="s">
        <v>1886</v>
      </c>
      <c r="J333" s="832" t="s">
        <v>1158</v>
      </c>
      <c r="K333" s="832" t="s">
        <v>1887</v>
      </c>
      <c r="L333" s="835">
        <v>0</v>
      </c>
      <c r="M333" s="835">
        <v>0</v>
      </c>
      <c r="N333" s="832">
        <v>20</v>
      </c>
      <c r="O333" s="836">
        <v>8.5</v>
      </c>
      <c r="P333" s="835">
        <v>0</v>
      </c>
      <c r="Q333" s="837"/>
      <c r="R333" s="832">
        <v>10</v>
      </c>
      <c r="S333" s="837">
        <v>0.5</v>
      </c>
      <c r="T333" s="836">
        <v>3.5</v>
      </c>
      <c r="U333" s="838">
        <v>0.41176470588235292</v>
      </c>
    </row>
    <row r="334" spans="1:21" ht="14.4" customHeight="1" x14ac:dyDescent="0.3">
      <c r="A334" s="831">
        <v>18</v>
      </c>
      <c r="B334" s="832" t="s">
        <v>1807</v>
      </c>
      <c r="C334" s="832" t="s">
        <v>1812</v>
      </c>
      <c r="D334" s="833" t="s">
        <v>3107</v>
      </c>
      <c r="E334" s="834" t="s">
        <v>1839</v>
      </c>
      <c r="F334" s="832" t="s">
        <v>1808</v>
      </c>
      <c r="G334" s="832" t="s">
        <v>1885</v>
      </c>
      <c r="H334" s="832" t="s">
        <v>556</v>
      </c>
      <c r="I334" s="832" t="s">
        <v>1888</v>
      </c>
      <c r="J334" s="832" t="s">
        <v>1160</v>
      </c>
      <c r="K334" s="832" t="s">
        <v>1161</v>
      </c>
      <c r="L334" s="835">
        <v>0</v>
      </c>
      <c r="M334" s="835">
        <v>0</v>
      </c>
      <c r="N334" s="832">
        <v>14</v>
      </c>
      <c r="O334" s="836">
        <v>4.5</v>
      </c>
      <c r="P334" s="835">
        <v>0</v>
      </c>
      <c r="Q334" s="837"/>
      <c r="R334" s="832">
        <v>11</v>
      </c>
      <c r="S334" s="837">
        <v>0.7857142857142857</v>
      </c>
      <c r="T334" s="836">
        <v>3</v>
      </c>
      <c r="U334" s="838">
        <v>0.66666666666666663</v>
      </c>
    </row>
    <row r="335" spans="1:21" ht="14.4" customHeight="1" x14ac:dyDescent="0.3">
      <c r="A335" s="831">
        <v>18</v>
      </c>
      <c r="B335" s="832" t="s">
        <v>1807</v>
      </c>
      <c r="C335" s="832" t="s">
        <v>1812</v>
      </c>
      <c r="D335" s="833" t="s">
        <v>3107</v>
      </c>
      <c r="E335" s="834" t="s">
        <v>1839</v>
      </c>
      <c r="F335" s="832" t="s">
        <v>1808</v>
      </c>
      <c r="G335" s="832" t="s">
        <v>1885</v>
      </c>
      <c r="H335" s="832" t="s">
        <v>556</v>
      </c>
      <c r="I335" s="832" t="s">
        <v>1889</v>
      </c>
      <c r="J335" s="832" t="s">
        <v>1160</v>
      </c>
      <c r="K335" s="832" t="s">
        <v>1161</v>
      </c>
      <c r="L335" s="835">
        <v>0</v>
      </c>
      <c r="M335" s="835">
        <v>0</v>
      </c>
      <c r="N335" s="832">
        <v>2</v>
      </c>
      <c r="O335" s="836">
        <v>2</v>
      </c>
      <c r="P335" s="835">
        <v>0</v>
      </c>
      <c r="Q335" s="837"/>
      <c r="R335" s="832">
        <v>2</v>
      </c>
      <c r="S335" s="837">
        <v>1</v>
      </c>
      <c r="T335" s="836">
        <v>2</v>
      </c>
      <c r="U335" s="838">
        <v>1</v>
      </c>
    </row>
    <row r="336" spans="1:21" ht="14.4" customHeight="1" x14ac:dyDescent="0.3">
      <c r="A336" s="831">
        <v>18</v>
      </c>
      <c r="B336" s="832" t="s">
        <v>1807</v>
      </c>
      <c r="C336" s="832" t="s">
        <v>1812</v>
      </c>
      <c r="D336" s="833" t="s">
        <v>3107</v>
      </c>
      <c r="E336" s="834" t="s">
        <v>1839</v>
      </c>
      <c r="F336" s="832" t="s">
        <v>1808</v>
      </c>
      <c r="G336" s="832" t="s">
        <v>2345</v>
      </c>
      <c r="H336" s="832" t="s">
        <v>556</v>
      </c>
      <c r="I336" s="832" t="s">
        <v>2346</v>
      </c>
      <c r="J336" s="832" t="s">
        <v>2347</v>
      </c>
      <c r="K336" s="832" t="s">
        <v>2348</v>
      </c>
      <c r="L336" s="835">
        <v>0</v>
      </c>
      <c r="M336" s="835">
        <v>0</v>
      </c>
      <c r="N336" s="832">
        <v>1</v>
      </c>
      <c r="O336" s="836">
        <v>0.5</v>
      </c>
      <c r="P336" s="835">
        <v>0</v>
      </c>
      <c r="Q336" s="837"/>
      <c r="R336" s="832">
        <v>1</v>
      </c>
      <c r="S336" s="837">
        <v>1</v>
      </c>
      <c r="T336" s="836">
        <v>0.5</v>
      </c>
      <c r="U336" s="838">
        <v>1</v>
      </c>
    </row>
    <row r="337" spans="1:21" ht="14.4" customHeight="1" x14ac:dyDescent="0.3">
      <c r="A337" s="831">
        <v>18</v>
      </c>
      <c r="B337" s="832" t="s">
        <v>1807</v>
      </c>
      <c r="C337" s="832" t="s">
        <v>1812</v>
      </c>
      <c r="D337" s="833" t="s">
        <v>3107</v>
      </c>
      <c r="E337" s="834" t="s">
        <v>1839</v>
      </c>
      <c r="F337" s="832" t="s">
        <v>1808</v>
      </c>
      <c r="G337" s="832" t="s">
        <v>2349</v>
      </c>
      <c r="H337" s="832" t="s">
        <v>556</v>
      </c>
      <c r="I337" s="832" t="s">
        <v>2350</v>
      </c>
      <c r="J337" s="832" t="s">
        <v>2351</v>
      </c>
      <c r="K337" s="832" t="s">
        <v>2352</v>
      </c>
      <c r="L337" s="835">
        <v>637.15</v>
      </c>
      <c r="M337" s="835">
        <v>637.15</v>
      </c>
      <c r="N337" s="832">
        <v>1</v>
      </c>
      <c r="O337" s="836">
        <v>0.5</v>
      </c>
      <c r="P337" s="835">
        <v>637.15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18</v>
      </c>
      <c r="B338" s="832" t="s">
        <v>1807</v>
      </c>
      <c r="C338" s="832" t="s">
        <v>1812</v>
      </c>
      <c r="D338" s="833" t="s">
        <v>3107</v>
      </c>
      <c r="E338" s="834" t="s">
        <v>1839</v>
      </c>
      <c r="F338" s="832" t="s">
        <v>1808</v>
      </c>
      <c r="G338" s="832" t="s">
        <v>1892</v>
      </c>
      <c r="H338" s="832" t="s">
        <v>556</v>
      </c>
      <c r="I338" s="832" t="s">
        <v>2221</v>
      </c>
      <c r="J338" s="832" t="s">
        <v>1225</v>
      </c>
      <c r="K338" s="832" t="s">
        <v>1675</v>
      </c>
      <c r="L338" s="835">
        <v>80.53</v>
      </c>
      <c r="M338" s="835">
        <v>644.24</v>
      </c>
      <c r="N338" s="832">
        <v>8</v>
      </c>
      <c r="O338" s="836">
        <v>2</v>
      </c>
      <c r="P338" s="835">
        <v>644.24</v>
      </c>
      <c r="Q338" s="837">
        <v>1</v>
      </c>
      <c r="R338" s="832">
        <v>8</v>
      </c>
      <c r="S338" s="837">
        <v>1</v>
      </c>
      <c r="T338" s="836">
        <v>2</v>
      </c>
      <c r="U338" s="838">
        <v>1</v>
      </c>
    </row>
    <row r="339" spans="1:21" ht="14.4" customHeight="1" x14ac:dyDescent="0.3">
      <c r="A339" s="831">
        <v>18</v>
      </c>
      <c r="B339" s="832" t="s">
        <v>1807</v>
      </c>
      <c r="C339" s="832" t="s">
        <v>1812</v>
      </c>
      <c r="D339" s="833" t="s">
        <v>3107</v>
      </c>
      <c r="E339" s="834" t="s">
        <v>1839</v>
      </c>
      <c r="F339" s="832" t="s">
        <v>1808</v>
      </c>
      <c r="G339" s="832" t="s">
        <v>1892</v>
      </c>
      <c r="H339" s="832" t="s">
        <v>556</v>
      </c>
      <c r="I339" s="832" t="s">
        <v>1893</v>
      </c>
      <c r="J339" s="832" t="s">
        <v>1225</v>
      </c>
      <c r="K339" s="832" t="s">
        <v>1894</v>
      </c>
      <c r="L339" s="835">
        <v>161.06</v>
      </c>
      <c r="M339" s="835">
        <v>1127.42</v>
      </c>
      <c r="N339" s="832">
        <v>7</v>
      </c>
      <c r="O339" s="836">
        <v>3.5</v>
      </c>
      <c r="P339" s="835">
        <v>483.18</v>
      </c>
      <c r="Q339" s="837">
        <v>0.42857142857142855</v>
      </c>
      <c r="R339" s="832">
        <v>3</v>
      </c>
      <c r="S339" s="837">
        <v>0.42857142857142855</v>
      </c>
      <c r="T339" s="836">
        <v>2</v>
      </c>
      <c r="U339" s="838">
        <v>0.5714285714285714</v>
      </c>
    </row>
    <row r="340" spans="1:21" ht="14.4" customHeight="1" x14ac:dyDescent="0.3">
      <c r="A340" s="831">
        <v>18</v>
      </c>
      <c r="B340" s="832" t="s">
        <v>1807</v>
      </c>
      <c r="C340" s="832" t="s">
        <v>1812</v>
      </c>
      <c r="D340" s="833" t="s">
        <v>3107</v>
      </c>
      <c r="E340" s="834" t="s">
        <v>1839</v>
      </c>
      <c r="F340" s="832" t="s">
        <v>1808</v>
      </c>
      <c r="G340" s="832" t="s">
        <v>2353</v>
      </c>
      <c r="H340" s="832" t="s">
        <v>556</v>
      </c>
      <c r="I340" s="832" t="s">
        <v>2354</v>
      </c>
      <c r="J340" s="832" t="s">
        <v>2355</v>
      </c>
      <c r="K340" s="832" t="s">
        <v>2356</v>
      </c>
      <c r="L340" s="835">
        <v>45.92</v>
      </c>
      <c r="M340" s="835">
        <v>321.44000000000005</v>
      </c>
      <c r="N340" s="832">
        <v>7</v>
      </c>
      <c r="O340" s="836">
        <v>1.5</v>
      </c>
      <c r="P340" s="835">
        <v>321.44000000000005</v>
      </c>
      <c r="Q340" s="837">
        <v>1</v>
      </c>
      <c r="R340" s="832">
        <v>7</v>
      </c>
      <c r="S340" s="837">
        <v>1</v>
      </c>
      <c r="T340" s="836">
        <v>1.5</v>
      </c>
      <c r="U340" s="838">
        <v>1</v>
      </c>
    </row>
    <row r="341" spans="1:21" ht="14.4" customHeight="1" x14ac:dyDescent="0.3">
      <c r="A341" s="831">
        <v>18</v>
      </c>
      <c r="B341" s="832" t="s">
        <v>1807</v>
      </c>
      <c r="C341" s="832" t="s">
        <v>1812</v>
      </c>
      <c r="D341" s="833" t="s">
        <v>3107</v>
      </c>
      <c r="E341" s="834" t="s">
        <v>1839</v>
      </c>
      <c r="F341" s="832" t="s">
        <v>1808</v>
      </c>
      <c r="G341" s="832" t="s">
        <v>2357</v>
      </c>
      <c r="H341" s="832" t="s">
        <v>556</v>
      </c>
      <c r="I341" s="832" t="s">
        <v>2358</v>
      </c>
      <c r="J341" s="832" t="s">
        <v>2359</v>
      </c>
      <c r="K341" s="832" t="s">
        <v>2360</v>
      </c>
      <c r="L341" s="835">
        <v>0</v>
      </c>
      <c r="M341" s="835">
        <v>0</v>
      </c>
      <c r="N341" s="832">
        <v>1</v>
      </c>
      <c r="O341" s="836">
        <v>1</v>
      </c>
      <c r="P341" s="835">
        <v>0</v>
      </c>
      <c r="Q341" s="837"/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18</v>
      </c>
      <c r="B342" s="832" t="s">
        <v>1807</v>
      </c>
      <c r="C342" s="832" t="s">
        <v>1812</v>
      </c>
      <c r="D342" s="833" t="s">
        <v>3107</v>
      </c>
      <c r="E342" s="834" t="s">
        <v>1839</v>
      </c>
      <c r="F342" s="832" t="s">
        <v>1808</v>
      </c>
      <c r="G342" s="832" t="s">
        <v>1899</v>
      </c>
      <c r="H342" s="832" t="s">
        <v>601</v>
      </c>
      <c r="I342" s="832" t="s">
        <v>1900</v>
      </c>
      <c r="J342" s="832" t="s">
        <v>673</v>
      </c>
      <c r="K342" s="832" t="s">
        <v>1565</v>
      </c>
      <c r="L342" s="835">
        <v>132</v>
      </c>
      <c r="M342" s="835">
        <v>2112</v>
      </c>
      <c r="N342" s="832">
        <v>16</v>
      </c>
      <c r="O342" s="836">
        <v>2</v>
      </c>
      <c r="P342" s="835">
        <v>1320</v>
      </c>
      <c r="Q342" s="837">
        <v>0.625</v>
      </c>
      <c r="R342" s="832">
        <v>10</v>
      </c>
      <c r="S342" s="837">
        <v>0.625</v>
      </c>
      <c r="T342" s="836">
        <v>1</v>
      </c>
      <c r="U342" s="838">
        <v>0.5</v>
      </c>
    </row>
    <row r="343" spans="1:21" ht="14.4" customHeight="1" x14ac:dyDescent="0.3">
      <c r="A343" s="831">
        <v>18</v>
      </c>
      <c r="B343" s="832" t="s">
        <v>1807</v>
      </c>
      <c r="C343" s="832" t="s">
        <v>1812</v>
      </c>
      <c r="D343" s="833" t="s">
        <v>3107</v>
      </c>
      <c r="E343" s="834" t="s">
        <v>1839</v>
      </c>
      <c r="F343" s="832" t="s">
        <v>1808</v>
      </c>
      <c r="G343" s="832" t="s">
        <v>1899</v>
      </c>
      <c r="H343" s="832" t="s">
        <v>601</v>
      </c>
      <c r="I343" s="832" t="s">
        <v>1563</v>
      </c>
      <c r="J343" s="832" t="s">
        <v>671</v>
      </c>
      <c r="K343" s="832" t="s">
        <v>1078</v>
      </c>
      <c r="L343" s="835">
        <v>65.989999999999995</v>
      </c>
      <c r="M343" s="835">
        <v>1979.6999999999998</v>
      </c>
      <c r="N343" s="832">
        <v>30</v>
      </c>
      <c r="O343" s="836">
        <v>11</v>
      </c>
      <c r="P343" s="835">
        <v>1121.83</v>
      </c>
      <c r="Q343" s="837">
        <v>0.56666666666666665</v>
      </c>
      <c r="R343" s="832">
        <v>17</v>
      </c>
      <c r="S343" s="837">
        <v>0.56666666666666665</v>
      </c>
      <c r="T343" s="836">
        <v>6</v>
      </c>
      <c r="U343" s="838">
        <v>0.54545454545454541</v>
      </c>
    </row>
    <row r="344" spans="1:21" ht="14.4" customHeight="1" x14ac:dyDescent="0.3">
      <c r="A344" s="831">
        <v>18</v>
      </c>
      <c r="B344" s="832" t="s">
        <v>1807</v>
      </c>
      <c r="C344" s="832" t="s">
        <v>1812</v>
      </c>
      <c r="D344" s="833" t="s">
        <v>3107</v>
      </c>
      <c r="E344" s="834" t="s">
        <v>1839</v>
      </c>
      <c r="F344" s="832" t="s">
        <v>1808</v>
      </c>
      <c r="G344" s="832" t="s">
        <v>1899</v>
      </c>
      <c r="H344" s="832" t="s">
        <v>601</v>
      </c>
      <c r="I344" s="832" t="s">
        <v>1564</v>
      </c>
      <c r="J344" s="832" t="s">
        <v>673</v>
      </c>
      <c r="K344" s="832" t="s">
        <v>1565</v>
      </c>
      <c r="L344" s="835">
        <v>132</v>
      </c>
      <c r="M344" s="835">
        <v>5016</v>
      </c>
      <c r="N344" s="832">
        <v>38</v>
      </c>
      <c r="O344" s="836">
        <v>10</v>
      </c>
      <c r="P344" s="835">
        <v>1716</v>
      </c>
      <c r="Q344" s="837">
        <v>0.34210526315789475</v>
      </c>
      <c r="R344" s="832">
        <v>13</v>
      </c>
      <c r="S344" s="837">
        <v>0.34210526315789475</v>
      </c>
      <c r="T344" s="836">
        <v>3</v>
      </c>
      <c r="U344" s="838">
        <v>0.3</v>
      </c>
    </row>
    <row r="345" spans="1:21" ht="14.4" customHeight="1" x14ac:dyDescent="0.3">
      <c r="A345" s="831">
        <v>18</v>
      </c>
      <c r="B345" s="832" t="s">
        <v>1807</v>
      </c>
      <c r="C345" s="832" t="s">
        <v>1812</v>
      </c>
      <c r="D345" s="833" t="s">
        <v>3107</v>
      </c>
      <c r="E345" s="834" t="s">
        <v>1839</v>
      </c>
      <c r="F345" s="832" t="s">
        <v>1808</v>
      </c>
      <c r="G345" s="832" t="s">
        <v>1899</v>
      </c>
      <c r="H345" s="832" t="s">
        <v>601</v>
      </c>
      <c r="I345" s="832" t="s">
        <v>1903</v>
      </c>
      <c r="J345" s="832" t="s">
        <v>673</v>
      </c>
      <c r="K345" s="832" t="s">
        <v>1902</v>
      </c>
      <c r="L345" s="835">
        <v>264</v>
      </c>
      <c r="M345" s="835">
        <v>1320</v>
      </c>
      <c r="N345" s="832">
        <v>5</v>
      </c>
      <c r="O345" s="836">
        <v>2.5</v>
      </c>
      <c r="P345" s="835">
        <v>792</v>
      </c>
      <c r="Q345" s="837">
        <v>0.6</v>
      </c>
      <c r="R345" s="832">
        <v>3</v>
      </c>
      <c r="S345" s="837">
        <v>0.6</v>
      </c>
      <c r="T345" s="836">
        <v>1</v>
      </c>
      <c r="U345" s="838">
        <v>0.4</v>
      </c>
    </row>
    <row r="346" spans="1:21" ht="14.4" customHeight="1" x14ac:dyDescent="0.3">
      <c r="A346" s="831">
        <v>18</v>
      </c>
      <c r="B346" s="832" t="s">
        <v>1807</v>
      </c>
      <c r="C346" s="832" t="s">
        <v>1812</v>
      </c>
      <c r="D346" s="833" t="s">
        <v>3107</v>
      </c>
      <c r="E346" s="834" t="s">
        <v>1839</v>
      </c>
      <c r="F346" s="832" t="s">
        <v>1808</v>
      </c>
      <c r="G346" s="832" t="s">
        <v>1912</v>
      </c>
      <c r="H346" s="832" t="s">
        <v>556</v>
      </c>
      <c r="I346" s="832" t="s">
        <v>1913</v>
      </c>
      <c r="J346" s="832" t="s">
        <v>692</v>
      </c>
      <c r="K346" s="832" t="s">
        <v>1914</v>
      </c>
      <c r="L346" s="835">
        <v>18.809999999999999</v>
      </c>
      <c r="M346" s="835">
        <v>244.52999999999997</v>
      </c>
      <c r="N346" s="832">
        <v>13</v>
      </c>
      <c r="O346" s="836">
        <v>4</v>
      </c>
      <c r="P346" s="835">
        <v>37.619999999999997</v>
      </c>
      <c r="Q346" s="837">
        <v>0.15384615384615385</v>
      </c>
      <c r="R346" s="832">
        <v>2</v>
      </c>
      <c r="S346" s="837">
        <v>0.15384615384615385</v>
      </c>
      <c r="T346" s="836">
        <v>1</v>
      </c>
      <c r="U346" s="838">
        <v>0.25</v>
      </c>
    </row>
    <row r="347" spans="1:21" ht="14.4" customHeight="1" x14ac:dyDescent="0.3">
      <c r="A347" s="831">
        <v>18</v>
      </c>
      <c r="B347" s="832" t="s">
        <v>1807</v>
      </c>
      <c r="C347" s="832" t="s">
        <v>1812</v>
      </c>
      <c r="D347" s="833" t="s">
        <v>3107</v>
      </c>
      <c r="E347" s="834" t="s">
        <v>1839</v>
      </c>
      <c r="F347" s="832" t="s">
        <v>1808</v>
      </c>
      <c r="G347" s="832" t="s">
        <v>1912</v>
      </c>
      <c r="H347" s="832" t="s">
        <v>556</v>
      </c>
      <c r="I347" s="832" t="s">
        <v>1915</v>
      </c>
      <c r="J347" s="832" t="s">
        <v>692</v>
      </c>
      <c r="K347" s="832" t="s">
        <v>1916</v>
      </c>
      <c r="L347" s="835">
        <v>37.61</v>
      </c>
      <c r="M347" s="835">
        <v>413.71</v>
      </c>
      <c r="N347" s="832">
        <v>11</v>
      </c>
      <c r="O347" s="836">
        <v>4.5</v>
      </c>
      <c r="P347" s="835">
        <v>112.83</v>
      </c>
      <c r="Q347" s="837">
        <v>0.27272727272727276</v>
      </c>
      <c r="R347" s="832">
        <v>3</v>
      </c>
      <c r="S347" s="837">
        <v>0.27272727272727271</v>
      </c>
      <c r="T347" s="836">
        <v>2</v>
      </c>
      <c r="U347" s="838">
        <v>0.44444444444444442</v>
      </c>
    </row>
    <row r="348" spans="1:21" ht="14.4" customHeight="1" x14ac:dyDescent="0.3">
      <c r="A348" s="831">
        <v>18</v>
      </c>
      <c r="B348" s="832" t="s">
        <v>1807</v>
      </c>
      <c r="C348" s="832" t="s">
        <v>1812</v>
      </c>
      <c r="D348" s="833" t="s">
        <v>3107</v>
      </c>
      <c r="E348" s="834" t="s">
        <v>1839</v>
      </c>
      <c r="F348" s="832" t="s">
        <v>1808</v>
      </c>
      <c r="G348" s="832" t="s">
        <v>1912</v>
      </c>
      <c r="H348" s="832" t="s">
        <v>556</v>
      </c>
      <c r="I348" s="832" t="s">
        <v>1917</v>
      </c>
      <c r="J348" s="832" t="s">
        <v>692</v>
      </c>
      <c r="K348" s="832" t="s">
        <v>1918</v>
      </c>
      <c r="L348" s="835">
        <v>37.61</v>
      </c>
      <c r="M348" s="835">
        <v>112.83</v>
      </c>
      <c r="N348" s="832">
        <v>3</v>
      </c>
      <c r="O348" s="836">
        <v>2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18</v>
      </c>
      <c r="B349" s="832" t="s">
        <v>1807</v>
      </c>
      <c r="C349" s="832" t="s">
        <v>1812</v>
      </c>
      <c r="D349" s="833" t="s">
        <v>3107</v>
      </c>
      <c r="E349" s="834" t="s">
        <v>1839</v>
      </c>
      <c r="F349" s="832" t="s">
        <v>1808</v>
      </c>
      <c r="G349" s="832" t="s">
        <v>2361</v>
      </c>
      <c r="H349" s="832" t="s">
        <v>556</v>
      </c>
      <c r="I349" s="832" t="s">
        <v>2362</v>
      </c>
      <c r="J349" s="832" t="s">
        <v>2363</v>
      </c>
      <c r="K349" s="832" t="s">
        <v>2364</v>
      </c>
      <c r="L349" s="835">
        <v>0</v>
      </c>
      <c r="M349" s="835">
        <v>0</v>
      </c>
      <c r="N349" s="832">
        <v>2</v>
      </c>
      <c r="O349" s="836">
        <v>2</v>
      </c>
      <c r="P349" s="835">
        <v>0</v>
      </c>
      <c r="Q349" s="837"/>
      <c r="R349" s="832">
        <v>1</v>
      </c>
      <c r="S349" s="837">
        <v>0.5</v>
      </c>
      <c r="T349" s="836">
        <v>1</v>
      </c>
      <c r="U349" s="838">
        <v>0.5</v>
      </c>
    </row>
    <row r="350" spans="1:21" ht="14.4" customHeight="1" x14ac:dyDescent="0.3">
      <c r="A350" s="831">
        <v>18</v>
      </c>
      <c r="B350" s="832" t="s">
        <v>1807</v>
      </c>
      <c r="C350" s="832" t="s">
        <v>1812</v>
      </c>
      <c r="D350" s="833" t="s">
        <v>3107</v>
      </c>
      <c r="E350" s="834" t="s">
        <v>1839</v>
      </c>
      <c r="F350" s="832" t="s">
        <v>1808</v>
      </c>
      <c r="G350" s="832" t="s">
        <v>1919</v>
      </c>
      <c r="H350" s="832" t="s">
        <v>556</v>
      </c>
      <c r="I350" s="832" t="s">
        <v>2365</v>
      </c>
      <c r="J350" s="832" t="s">
        <v>1924</v>
      </c>
      <c r="K350" s="832" t="s">
        <v>1574</v>
      </c>
      <c r="L350" s="835">
        <v>528.44000000000005</v>
      </c>
      <c r="M350" s="835">
        <v>1585.3200000000002</v>
      </c>
      <c r="N350" s="832">
        <v>3</v>
      </c>
      <c r="O350" s="836">
        <v>0.5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18</v>
      </c>
      <c r="B351" s="832" t="s">
        <v>1807</v>
      </c>
      <c r="C351" s="832" t="s">
        <v>1812</v>
      </c>
      <c r="D351" s="833" t="s">
        <v>3107</v>
      </c>
      <c r="E351" s="834" t="s">
        <v>1839</v>
      </c>
      <c r="F351" s="832" t="s">
        <v>1808</v>
      </c>
      <c r="G351" s="832" t="s">
        <v>1919</v>
      </c>
      <c r="H351" s="832" t="s">
        <v>556</v>
      </c>
      <c r="I351" s="832" t="s">
        <v>2366</v>
      </c>
      <c r="J351" s="832" t="s">
        <v>1595</v>
      </c>
      <c r="K351" s="832" t="s">
        <v>1574</v>
      </c>
      <c r="L351" s="835">
        <v>528.44000000000005</v>
      </c>
      <c r="M351" s="835">
        <v>1056.8800000000001</v>
      </c>
      <c r="N351" s="832">
        <v>2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18</v>
      </c>
      <c r="B352" s="832" t="s">
        <v>1807</v>
      </c>
      <c r="C352" s="832" t="s">
        <v>1812</v>
      </c>
      <c r="D352" s="833" t="s">
        <v>3107</v>
      </c>
      <c r="E352" s="834" t="s">
        <v>1839</v>
      </c>
      <c r="F352" s="832" t="s">
        <v>1808</v>
      </c>
      <c r="G352" s="832" t="s">
        <v>1919</v>
      </c>
      <c r="H352" s="832" t="s">
        <v>601</v>
      </c>
      <c r="I352" s="832" t="s">
        <v>1590</v>
      </c>
      <c r="J352" s="832" t="s">
        <v>1591</v>
      </c>
      <c r="K352" s="832" t="s">
        <v>700</v>
      </c>
      <c r="L352" s="835">
        <v>264.23</v>
      </c>
      <c r="M352" s="835">
        <v>1056.92</v>
      </c>
      <c r="N352" s="832">
        <v>4</v>
      </c>
      <c r="O352" s="836">
        <v>1</v>
      </c>
      <c r="P352" s="835">
        <v>528.46</v>
      </c>
      <c r="Q352" s="837">
        <v>0.5</v>
      </c>
      <c r="R352" s="832">
        <v>2</v>
      </c>
      <c r="S352" s="837">
        <v>0.5</v>
      </c>
      <c r="T352" s="836">
        <v>0.5</v>
      </c>
      <c r="U352" s="838">
        <v>0.5</v>
      </c>
    </row>
    <row r="353" spans="1:21" ht="14.4" customHeight="1" x14ac:dyDescent="0.3">
      <c r="A353" s="831">
        <v>18</v>
      </c>
      <c r="B353" s="832" t="s">
        <v>1807</v>
      </c>
      <c r="C353" s="832" t="s">
        <v>1812</v>
      </c>
      <c r="D353" s="833" t="s">
        <v>3107</v>
      </c>
      <c r="E353" s="834" t="s">
        <v>1839</v>
      </c>
      <c r="F353" s="832" t="s">
        <v>1808</v>
      </c>
      <c r="G353" s="832" t="s">
        <v>1919</v>
      </c>
      <c r="H353" s="832" t="s">
        <v>556</v>
      </c>
      <c r="I353" s="832" t="s">
        <v>1928</v>
      </c>
      <c r="J353" s="832" t="s">
        <v>1924</v>
      </c>
      <c r="K353" s="832" t="s">
        <v>1667</v>
      </c>
      <c r="L353" s="835">
        <v>1849.56</v>
      </c>
      <c r="M353" s="835">
        <v>9247.7999999999993</v>
      </c>
      <c r="N353" s="832">
        <v>5</v>
      </c>
      <c r="O353" s="836">
        <v>3.5</v>
      </c>
      <c r="P353" s="835">
        <v>1849.56</v>
      </c>
      <c r="Q353" s="837">
        <v>0.2</v>
      </c>
      <c r="R353" s="832">
        <v>1</v>
      </c>
      <c r="S353" s="837">
        <v>0.2</v>
      </c>
      <c r="T353" s="836">
        <v>0.5</v>
      </c>
      <c r="U353" s="838">
        <v>0.14285714285714285</v>
      </c>
    </row>
    <row r="354" spans="1:21" ht="14.4" customHeight="1" x14ac:dyDescent="0.3">
      <c r="A354" s="831">
        <v>18</v>
      </c>
      <c r="B354" s="832" t="s">
        <v>1807</v>
      </c>
      <c r="C354" s="832" t="s">
        <v>1812</v>
      </c>
      <c r="D354" s="833" t="s">
        <v>3107</v>
      </c>
      <c r="E354" s="834" t="s">
        <v>1839</v>
      </c>
      <c r="F354" s="832" t="s">
        <v>1808</v>
      </c>
      <c r="G354" s="832" t="s">
        <v>1919</v>
      </c>
      <c r="H354" s="832" t="s">
        <v>556</v>
      </c>
      <c r="I354" s="832" t="s">
        <v>1929</v>
      </c>
      <c r="J354" s="832" t="s">
        <v>1591</v>
      </c>
      <c r="K354" s="832" t="s">
        <v>1574</v>
      </c>
      <c r="L354" s="835">
        <v>528.44000000000005</v>
      </c>
      <c r="M354" s="835">
        <v>1585.3200000000002</v>
      </c>
      <c r="N354" s="832">
        <v>3</v>
      </c>
      <c r="O354" s="836">
        <v>1</v>
      </c>
      <c r="P354" s="835">
        <v>1585.3200000000002</v>
      </c>
      <c r="Q354" s="837">
        <v>1</v>
      </c>
      <c r="R354" s="832">
        <v>3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18</v>
      </c>
      <c r="B355" s="832" t="s">
        <v>1807</v>
      </c>
      <c r="C355" s="832" t="s">
        <v>1812</v>
      </c>
      <c r="D355" s="833" t="s">
        <v>3107</v>
      </c>
      <c r="E355" s="834" t="s">
        <v>1839</v>
      </c>
      <c r="F355" s="832" t="s">
        <v>1808</v>
      </c>
      <c r="G355" s="832" t="s">
        <v>1919</v>
      </c>
      <c r="H355" s="832" t="s">
        <v>556</v>
      </c>
      <c r="I355" s="832" t="s">
        <v>2367</v>
      </c>
      <c r="J355" s="832" t="s">
        <v>1595</v>
      </c>
      <c r="K355" s="832" t="s">
        <v>1574</v>
      </c>
      <c r="L355" s="835">
        <v>528.44000000000005</v>
      </c>
      <c r="M355" s="835">
        <v>1585.3200000000002</v>
      </c>
      <c r="N355" s="832">
        <v>3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18</v>
      </c>
      <c r="B356" s="832" t="s">
        <v>1807</v>
      </c>
      <c r="C356" s="832" t="s">
        <v>1812</v>
      </c>
      <c r="D356" s="833" t="s">
        <v>3107</v>
      </c>
      <c r="E356" s="834" t="s">
        <v>1839</v>
      </c>
      <c r="F356" s="832" t="s">
        <v>1808</v>
      </c>
      <c r="G356" s="832" t="s">
        <v>1919</v>
      </c>
      <c r="H356" s="832" t="s">
        <v>601</v>
      </c>
      <c r="I356" s="832" t="s">
        <v>1930</v>
      </c>
      <c r="J356" s="832" t="s">
        <v>1591</v>
      </c>
      <c r="K356" s="832" t="s">
        <v>1931</v>
      </c>
      <c r="L356" s="835">
        <v>1585.33</v>
      </c>
      <c r="M356" s="835">
        <v>3170.66</v>
      </c>
      <c r="N356" s="832">
        <v>2</v>
      </c>
      <c r="O356" s="836">
        <v>1.5</v>
      </c>
      <c r="P356" s="835">
        <v>1585.33</v>
      </c>
      <c r="Q356" s="837">
        <v>0.5</v>
      </c>
      <c r="R356" s="832">
        <v>1</v>
      </c>
      <c r="S356" s="837">
        <v>0.5</v>
      </c>
      <c r="T356" s="836">
        <v>0.5</v>
      </c>
      <c r="U356" s="838">
        <v>0.33333333333333331</v>
      </c>
    </row>
    <row r="357" spans="1:21" ht="14.4" customHeight="1" x14ac:dyDescent="0.3">
      <c r="A357" s="831">
        <v>18</v>
      </c>
      <c r="B357" s="832" t="s">
        <v>1807</v>
      </c>
      <c r="C357" s="832" t="s">
        <v>1812</v>
      </c>
      <c r="D357" s="833" t="s">
        <v>3107</v>
      </c>
      <c r="E357" s="834" t="s">
        <v>1839</v>
      </c>
      <c r="F357" s="832" t="s">
        <v>1808</v>
      </c>
      <c r="G357" s="832" t="s">
        <v>1919</v>
      </c>
      <c r="H357" s="832" t="s">
        <v>556</v>
      </c>
      <c r="I357" s="832" t="s">
        <v>1932</v>
      </c>
      <c r="J357" s="832" t="s">
        <v>1924</v>
      </c>
      <c r="K357" s="832" t="s">
        <v>1933</v>
      </c>
      <c r="L357" s="835">
        <v>924.78</v>
      </c>
      <c r="M357" s="835">
        <v>2774.34</v>
      </c>
      <c r="N357" s="832">
        <v>3</v>
      </c>
      <c r="O357" s="836">
        <v>2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18</v>
      </c>
      <c r="B358" s="832" t="s">
        <v>1807</v>
      </c>
      <c r="C358" s="832" t="s">
        <v>1812</v>
      </c>
      <c r="D358" s="833" t="s">
        <v>3107</v>
      </c>
      <c r="E358" s="834" t="s">
        <v>1839</v>
      </c>
      <c r="F358" s="832" t="s">
        <v>1808</v>
      </c>
      <c r="G358" s="832" t="s">
        <v>1934</v>
      </c>
      <c r="H358" s="832" t="s">
        <v>556</v>
      </c>
      <c r="I358" s="832" t="s">
        <v>1935</v>
      </c>
      <c r="J358" s="832" t="s">
        <v>1029</v>
      </c>
      <c r="K358" s="832" t="s">
        <v>1936</v>
      </c>
      <c r="L358" s="835">
        <v>29.13</v>
      </c>
      <c r="M358" s="835">
        <v>495.21</v>
      </c>
      <c r="N358" s="832">
        <v>17</v>
      </c>
      <c r="O358" s="836">
        <v>3.5</v>
      </c>
      <c r="P358" s="835">
        <v>116.52</v>
      </c>
      <c r="Q358" s="837">
        <v>0.23529411764705882</v>
      </c>
      <c r="R358" s="832">
        <v>4</v>
      </c>
      <c r="S358" s="837">
        <v>0.23529411764705882</v>
      </c>
      <c r="T358" s="836">
        <v>0.5</v>
      </c>
      <c r="U358" s="838">
        <v>0.14285714285714285</v>
      </c>
    </row>
    <row r="359" spans="1:21" ht="14.4" customHeight="1" x14ac:dyDescent="0.3">
      <c r="A359" s="831">
        <v>18</v>
      </c>
      <c r="B359" s="832" t="s">
        <v>1807</v>
      </c>
      <c r="C359" s="832" t="s">
        <v>1812</v>
      </c>
      <c r="D359" s="833" t="s">
        <v>3107</v>
      </c>
      <c r="E359" s="834" t="s">
        <v>1839</v>
      </c>
      <c r="F359" s="832" t="s">
        <v>1808</v>
      </c>
      <c r="G359" s="832" t="s">
        <v>1934</v>
      </c>
      <c r="H359" s="832" t="s">
        <v>556</v>
      </c>
      <c r="I359" s="832" t="s">
        <v>1937</v>
      </c>
      <c r="J359" s="832" t="s">
        <v>1029</v>
      </c>
      <c r="K359" s="832" t="s">
        <v>1938</v>
      </c>
      <c r="L359" s="835">
        <v>80.319999999999993</v>
      </c>
      <c r="M359" s="835">
        <v>401.59999999999997</v>
      </c>
      <c r="N359" s="832">
        <v>5</v>
      </c>
      <c r="O359" s="836">
        <v>2</v>
      </c>
      <c r="P359" s="835">
        <v>321.27999999999997</v>
      </c>
      <c r="Q359" s="837">
        <v>0.8</v>
      </c>
      <c r="R359" s="832">
        <v>4</v>
      </c>
      <c r="S359" s="837">
        <v>0.8</v>
      </c>
      <c r="T359" s="836">
        <v>1.5</v>
      </c>
      <c r="U359" s="838">
        <v>0.75</v>
      </c>
    </row>
    <row r="360" spans="1:21" ht="14.4" customHeight="1" x14ac:dyDescent="0.3">
      <c r="A360" s="831">
        <v>18</v>
      </c>
      <c r="B360" s="832" t="s">
        <v>1807</v>
      </c>
      <c r="C360" s="832" t="s">
        <v>1812</v>
      </c>
      <c r="D360" s="833" t="s">
        <v>3107</v>
      </c>
      <c r="E360" s="834" t="s">
        <v>1839</v>
      </c>
      <c r="F360" s="832" t="s">
        <v>1808</v>
      </c>
      <c r="G360" s="832" t="s">
        <v>2368</v>
      </c>
      <c r="H360" s="832" t="s">
        <v>556</v>
      </c>
      <c r="I360" s="832" t="s">
        <v>2369</v>
      </c>
      <c r="J360" s="832" t="s">
        <v>2370</v>
      </c>
      <c r="K360" s="832" t="s">
        <v>2371</v>
      </c>
      <c r="L360" s="835">
        <v>37.520000000000003</v>
      </c>
      <c r="M360" s="835">
        <v>112.56</v>
      </c>
      <c r="N360" s="832">
        <v>3</v>
      </c>
      <c r="O360" s="836">
        <v>0.5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18</v>
      </c>
      <c r="B361" s="832" t="s">
        <v>1807</v>
      </c>
      <c r="C361" s="832" t="s">
        <v>1812</v>
      </c>
      <c r="D361" s="833" t="s">
        <v>3107</v>
      </c>
      <c r="E361" s="834" t="s">
        <v>1839</v>
      </c>
      <c r="F361" s="832" t="s">
        <v>1808</v>
      </c>
      <c r="G361" s="832" t="s">
        <v>1943</v>
      </c>
      <c r="H361" s="832" t="s">
        <v>556</v>
      </c>
      <c r="I361" s="832" t="s">
        <v>1944</v>
      </c>
      <c r="J361" s="832" t="s">
        <v>1945</v>
      </c>
      <c r="K361" s="832" t="s">
        <v>1946</v>
      </c>
      <c r="L361" s="835">
        <v>132</v>
      </c>
      <c r="M361" s="835">
        <v>264</v>
      </c>
      <c r="N361" s="832">
        <v>2</v>
      </c>
      <c r="O361" s="836">
        <v>0.5</v>
      </c>
      <c r="P361" s="835">
        <v>264</v>
      </c>
      <c r="Q361" s="837">
        <v>1</v>
      </c>
      <c r="R361" s="832">
        <v>2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18</v>
      </c>
      <c r="B362" s="832" t="s">
        <v>1807</v>
      </c>
      <c r="C362" s="832" t="s">
        <v>1812</v>
      </c>
      <c r="D362" s="833" t="s">
        <v>3107</v>
      </c>
      <c r="E362" s="834" t="s">
        <v>1839</v>
      </c>
      <c r="F362" s="832" t="s">
        <v>1808</v>
      </c>
      <c r="G362" s="832" t="s">
        <v>1943</v>
      </c>
      <c r="H362" s="832" t="s">
        <v>601</v>
      </c>
      <c r="I362" s="832" t="s">
        <v>1573</v>
      </c>
      <c r="J362" s="832" t="s">
        <v>711</v>
      </c>
      <c r="K362" s="832" t="s">
        <v>1574</v>
      </c>
      <c r="L362" s="835">
        <v>123.2</v>
      </c>
      <c r="M362" s="835">
        <v>2464.0000000000005</v>
      </c>
      <c r="N362" s="832">
        <v>20</v>
      </c>
      <c r="O362" s="836">
        <v>16</v>
      </c>
      <c r="P362" s="835">
        <v>1232.0000000000002</v>
      </c>
      <c r="Q362" s="837">
        <v>0.5</v>
      </c>
      <c r="R362" s="832">
        <v>10</v>
      </c>
      <c r="S362" s="837">
        <v>0.5</v>
      </c>
      <c r="T362" s="836">
        <v>7</v>
      </c>
      <c r="U362" s="838">
        <v>0.4375</v>
      </c>
    </row>
    <row r="363" spans="1:21" ht="14.4" customHeight="1" x14ac:dyDescent="0.3">
      <c r="A363" s="831">
        <v>18</v>
      </c>
      <c r="B363" s="832" t="s">
        <v>1807</v>
      </c>
      <c r="C363" s="832" t="s">
        <v>1812</v>
      </c>
      <c r="D363" s="833" t="s">
        <v>3107</v>
      </c>
      <c r="E363" s="834" t="s">
        <v>1839</v>
      </c>
      <c r="F363" s="832" t="s">
        <v>1808</v>
      </c>
      <c r="G363" s="832" t="s">
        <v>1943</v>
      </c>
      <c r="H363" s="832" t="s">
        <v>556</v>
      </c>
      <c r="I363" s="832" t="s">
        <v>2285</v>
      </c>
      <c r="J363" s="832" t="s">
        <v>711</v>
      </c>
      <c r="K363" s="832" t="s">
        <v>1677</v>
      </c>
      <c r="L363" s="835">
        <v>395.98</v>
      </c>
      <c r="M363" s="835">
        <v>395.98</v>
      </c>
      <c r="N363" s="832">
        <v>1</v>
      </c>
      <c r="O363" s="836">
        <v>0.5</v>
      </c>
      <c r="P363" s="835">
        <v>395.98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18</v>
      </c>
      <c r="B364" s="832" t="s">
        <v>1807</v>
      </c>
      <c r="C364" s="832" t="s">
        <v>1812</v>
      </c>
      <c r="D364" s="833" t="s">
        <v>3107</v>
      </c>
      <c r="E364" s="834" t="s">
        <v>1839</v>
      </c>
      <c r="F364" s="832" t="s">
        <v>1808</v>
      </c>
      <c r="G364" s="832" t="s">
        <v>1943</v>
      </c>
      <c r="H364" s="832" t="s">
        <v>556</v>
      </c>
      <c r="I364" s="832" t="s">
        <v>1949</v>
      </c>
      <c r="J364" s="832" t="s">
        <v>1950</v>
      </c>
      <c r="K364" s="832" t="s">
        <v>1078</v>
      </c>
      <c r="L364" s="835">
        <v>132</v>
      </c>
      <c r="M364" s="835">
        <v>8712</v>
      </c>
      <c r="N364" s="832">
        <v>66</v>
      </c>
      <c r="O364" s="836">
        <v>13.5</v>
      </c>
      <c r="P364" s="835">
        <v>5148</v>
      </c>
      <c r="Q364" s="837">
        <v>0.59090909090909094</v>
      </c>
      <c r="R364" s="832">
        <v>39</v>
      </c>
      <c r="S364" s="837">
        <v>0.59090909090909094</v>
      </c>
      <c r="T364" s="836">
        <v>7</v>
      </c>
      <c r="U364" s="838">
        <v>0.51851851851851849</v>
      </c>
    </row>
    <row r="365" spans="1:21" ht="14.4" customHeight="1" x14ac:dyDescent="0.3">
      <c r="A365" s="831">
        <v>18</v>
      </c>
      <c r="B365" s="832" t="s">
        <v>1807</v>
      </c>
      <c r="C365" s="832" t="s">
        <v>1812</v>
      </c>
      <c r="D365" s="833" t="s">
        <v>3107</v>
      </c>
      <c r="E365" s="834" t="s">
        <v>1839</v>
      </c>
      <c r="F365" s="832" t="s">
        <v>1808</v>
      </c>
      <c r="G365" s="832" t="s">
        <v>1943</v>
      </c>
      <c r="H365" s="832" t="s">
        <v>556</v>
      </c>
      <c r="I365" s="832" t="s">
        <v>2286</v>
      </c>
      <c r="J365" s="832" t="s">
        <v>1945</v>
      </c>
      <c r="K365" s="832" t="s">
        <v>2287</v>
      </c>
      <c r="L365" s="835">
        <v>123.2</v>
      </c>
      <c r="M365" s="835">
        <v>739.2</v>
      </c>
      <c r="N365" s="832">
        <v>6</v>
      </c>
      <c r="O365" s="836">
        <v>2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18</v>
      </c>
      <c r="B366" s="832" t="s">
        <v>1807</v>
      </c>
      <c r="C366" s="832" t="s">
        <v>1812</v>
      </c>
      <c r="D366" s="833" t="s">
        <v>3107</v>
      </c>
      <c r="E366" s="834" t="s">
        <v>1839</v>
      </c>
      <c r="F366" s="832" t="s">
        <v>1808</v>
      </c>
      <c r="G366" s="832" t="s">
        <v>1943</v>
      </c>
      <c r="H366" s="832" t="s">
        <v>601</v>
      </c>
      <c r="I366" s="832" t="s">
        <v>1666</v>
      </c>
      <c r="J366" s="832" t="s">
        <v>711</v>
      </c>
      <c r="K366" s="832" t="s">
        <v>1667</v>
      </c>
      <c r="L366" s="835">
        <v>726.27</v>
      </c>
      <c r="M366" s="835">
        <v>101677.7999999999</v>
      </c>
      <c r="N366" s="832">
        <v>140</v>
      </c>
      <c r="O366" s="836">
        <v>100</v>
      </c>
      <c r="P366" s="835">
        <v>41397.389999999985</v>
      </c>
      <c r="Q366" s="837">
        <v>0.40714285714285742</v>
      </c>
      <c r="R366" s="832">
        <v>57</v>
      </c>
      <c r="S366" s="837">
        <v>0.40714285714285714</v>
      </c>
      <c r="T366" s="836">
        <v>39</v>
      </c>
      <c r="U366" s="838">
        <v>0.39</v>
      </c>
    </row>
    <row r="367" spans="1:21" ht="14.4" customHeight="1" x14ac:dyDescent="0.3">
      <c r="A367" s="831">
        <v>18</v>
      </c>
      <c r="B367" s="832" t="s">
        <v>1807</v>
      </c>
      <c r="C367" s="832" t="s">
        <v>1812</v>
      </c>
      <c r="D367" s="833" t="s">
        <v>3107</v>
      </c>
      <c r="E367" s="834" t="s">
        <v>1839</v>
      </c>
      <c r="F367" s="832" t="s">
        <v>1808</v>
      </c>
      <c r="G367" s="832" t="s">
        <v>1943</v>
      </c>
      <c r="H367" s="832" t="s">
        <v>556</v>
      </c>
      <c r="I367" s="832" t="s">
        <v>1953</v>
      </c>
      <c r="J367" s="832" t="s">
        <v>1945</v>
      </c>
      <c r="K367" s="832" t="s">
        <v>1954</v>
      </c>
      <c r="L367" s="835">
        <v>741.1</v>
      </c>
      <c r="M367" s="835">
        <v>1482.2</v>
      </c>
      <c r="N367" s="832">
        <v>2</v>
      </c>
      <c r="O367" s="836">
        <v>1</v>
      </c>
      <c r="P367" s="835">
        <v>1482.2</v>
      </c>
      <c r="Q367" s="837">
        <v>1</v>
      </c>
      <c r="R367" s="832">
        <v>2</v>
      </c>
      <c r="S367" s="837">
        <v>1</v>
      </c>
      <c r="T367" s="836">
        <v>1</v>
      </c>
      <c r="U367" s="838">
        <v>1</v>
      </c>
    </row>
    <row r="368" spans="1:21" ht="14.4" customHeight="1" x14ac:dyDescent="0.3">
      <c r="A368" s="831">
        <v>18</v>
      </c>
      <c r="B368" s="832" t="s">
        <v>1807</v>
      </c>
      <c r="C368" s="832" t="s">
        <v>1812</v>
      </c>
      <c r="D368" s="833" t="s">
        <v>3107</v>
      </c>
      <c r="E368" s="834" t="s">
        <v>1839</v>
      </c>
      <c r="F368" s="832" t="s">
        <v>1808</v>
      </c>
      <c r="G368" s="832" t="s">
        <v>1943</v>
      </c>
      <c r="H368" s="832" t="s">
        <v>601</v>
      </c>
      <c r="I368" s="832" t="s">
        <v>1575</v>
      </c>
      <c r="J368" s="832" t="s">
        <v>711</v>
      </c>
      <c r="K368" s="832" t="s">
        <v>712</v>
      </c>
      <c r="L368" s="835">
        <v>246.39</v>
      </c>
      <c r="M368" s="835">
        <v>4435.0199999999986</v>
      </c>
      <c r="N368" s="832">
        <v>18</v>
      </c>
      <c r="O368" s="836">
        <v>15.5</v>
      </c>
      <c r="P368" s="835">
        <v>1724.7299999999996</v>
      </c>
      <c r="Q368" s="837">
        <v>0.3888888888888889</v>
      </c>
      <c r="R368" s="832">
        <v>7</v>
      </c>
      <c r="S368" s="837">
        <v>0.3888888888888889</v>
      </c>
      <c r="T368" s="836">
        <v>6</v>
      </c>
      <c r="U368" s="838">
        <v>0.38709677419354838</v>
      </c>
    </row>
    <row r="369" spans="1:21" ht="14.4" customHeight="1" x14ac:dyDescent="0.3">
      <c r="A369" s="831">
        <v>18</v>
      </c>
      <c r="B369" s="832" t="s">
        <v>1807</v>
      </c>
      <c r="C369" s="832" t="s">
        <v>1812</v>
      </c>
      <c r="D369" s="833" t="s">
        <v>3107</v>
      </c>
      <c r="E369" s="834" t="s">
        <v>1839</v>
      </c>
      <c r="F369" s="832" t="s">
        <v>1808</v>
      </c>
      <c r="G369" s="832" t="s">
        <v>1943</v>
      </c>
      <c r="H369" s="832" t="s">
        <v>601</v>
      </c>
      <c r="I369" s="832" t="s">
        <v>1668</v>
      </c>
      <c r="J369" s="832" t="s">
        <v>711</v>
      </c>
      <c r="K369" s="832" t="s">
        <v>1617</v>
      </c>
      <c r="L369" s="835">
        <v>246.39</v>
      </c>
      <c r="M369" s="835">
        <v>1478.34</v>
      </c>
      <c r="N369" s="832">
        <v>6</v>
      </c>
      <c r="O369" s="836">
        <v>1.5</v>
      </c>
      <c r="P369" s="835">
        <v>1478.34</v>
      </c>
      <c r="Q369" s="837">
        <v>1</v>
      </c>
      <c r="R369" s="832">
        <v>6</v>
      </c>
      <c r="S369" s="837">
        <v>1</v>
      </c>
      <c r="T369" s="836">
        <v>1.5</v>
      </c>
      <c r="U369" s="838">
        <v>1</v>
      </c>
    </row>
    <row r="370" spans="1:21" ht="14.4" customHeight="1" x14ac:dyDescent="0.3">
      <c r="A370" s="831">
        <v>18</v>
      </c>
      <c r="B370" s="832" t="s">
        <v>1807</v>
      </c>
      <c r="C370" s="832" t="s">
        <v>1812</v>
      </c>
      <c r="D370" s="833" t="s">
        <v>3107</v>
      </c>
      <c r="E370" s="834" t="s">
        <v>1839</v>
      </c>
      <c r="F370" s="832" t="s">
        <v>1808</v>
      </c>
      <c r="G370" s="832" t="s">
        <v>1943</v>
      </c>
      <c r="H370" s="832" t="s">
        <v>601</v>
      </c>
      <c r="I370" s="832" t="s">
        <v>2372</v>
      </c>
      <c r="J370" s="832" t="s">
        <v>2373</v>
      </c>
      <c r="K370" s="832" t="s">
        <v>2374</v>
      </c>
      <c r="L370" s="835">
        <v>123.2</v>
      </c>
      <c r="M370" s="835">
        <v>246.4</v>
      </c>
      <c r="N370" s="832">
        <v>2</v>
      </c>
      <c r="O370" s="836">
        <v>0.5</v>
      </c>
      <c r="P370" s="835">
        <v>246.4</v>
      </c>
      <c r="Q370" s="837">
        <v>1</v>
      </c>
      <c r="R370" s="832">
        <v>2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18</v>
      </c>
      <c r="B371" s="832" t="s">
        <v>1807</v>
      </c>
      <c r="C371" s="832" t="s">
        <v>1812</v>
      </c>
      <c r="D371" s="833" t="s">
        <v>3107</v>
      </c>
      <c r="E371" s="834" t="s">
        <v>1839</v>
      </c>
      <c r="F371" s="832" t="s">
        <v>1808</v>
      </c>
      <c r="G371" s="832" t="s">
        <v>1943</v>
      </c>
      <c r="H371" s="832" t="s">
        <v>556</v>
      </c>
      <c r="I371" s="832" t="s">
        <v>2375</v>
      </c>
      <c r="J371" s="832" t="s">
        <v>2373</v>
      </c>
      <c r="K371" s="832" t="s">
        <v>2376</v>
      </c>
      <c r="L371" s="835">
        <v>395.98</v>
      </c>
      <c r="M371" s="835">
        <v>395.98</v>
      </c>
      <c r="N371" s="832">
        <v>1</v>
      </c>
      <c r="O371" s="836">
        <v>0.5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18</v>
      </c>
      <c r="B372" s="832" t="s">
        <v>1807</v>
      </c>
      <c r="C372" s="832" t="s">
        <v>1812</v>
      </c>
      <c r="D372" s="833" t="s">
        <v>3107</v>
      </c>
      <c r="E372" s="834" t="s">
        <v>1839</v>
      </c>
      <c r="F372" s="832" t="s">
        <v>1808</v>
      </c>
      <c r="G372" s="832" t="s">
        <v>1943</v>
      </c>
      <c r="H372" s="832" t="s">
        <v>601</v>
      </c>
      <c r="I372" s="832" t="s">
        <v>2377</v>
      </c>
      <c r="J372" s="832" t="s">
        <v>2373</v>
      </c>
      <c r="K372" s="832" t="s">
        <v>2378</v>
      </c>
      <c r="L372" s="835">
        <v>61.59</v>
      </c>
      <c r="M372" s="835">
        <v>61.59</v>
      </c>
      <c r="N372" s="832">
        <v>1</v>
      </c>
      <c r="O372" s="836">
        <v>1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18</v>
      </c>
      <c r="B373" s="832" t="s">
        <v>1807</v>
      </c>
      <c r="C373" s="832" t="s">
        <v>1812</v>
      </c>
      <c r="D373" s="833" t="s">
        <v>3107</v>
      </c>
      <c r="E373" s="834" t="s">
        <v>1839</v>
      </c>
      <c r="F373" s="832" t="s">
        <v>1808</v>
      </c>
      <c r="G373" s="832" t="s">
        <v>2379</v>
      </c>
      <c r="H373" s="832" t="s">
        <v>556</v>
      </c>
      <c r="I373" s="832" t="s">
        <v>2380</v>
      </c>
      <c r="J373" s="832" t="s">
        <v>2381</v>
      </c>
      <c r="K373" s="832" t="s">
        <v>2382</v>
      </c>
      <c r="L373" s="835">
        <v>0</v>
      </c>
      <c r="M373" s="835">
        <v>0</v>
      </c>
      <c r="N373" s="832">
        <v>1</v>
      </c>
      <c r="O373" s="836">
        <v>1</v>
      </c>
      <c r="P373" s="835"/>
      <c r="Q373" s="837"/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18</v>
      </c>
      <c r="B374" s="832" t="s">
        <v>1807</v>
      </c>
      <c r="C374" s="832" t="s">
        <v>1812</v>
      </c>
      <c r="D374" s="833" t="s">
        <v>3107</v>
      </c>
      <c r="E374" s="834" t="s">
        <v>1839</v>
      </c>
      <c r="F374" s="832" t="s">
        <v>1808</v>
      </c>
      <c r="G374" s="832" t="s">
        <v>1959</v>
      </c>
      <c r="H374" s="832" t="s">
        <v>556</v>
      </c>
      <c r="I374" s="832" t="s">
        <v>2383</v>
      </c>
      <c r="J374" s="832" t="s">
        <v>686</v>
      </c>
      <c r="K374" s="832" t="s">
        <v>1962</v>
      </c>
      <c r="L374" s="835">
        <v>132</v>
      </c>
      <c r="M374" s="835">
        <v>2112</v>
      </c>
      <c r="N374" s="832">
        <v>16</v>
      </c>
      <c r="O374" s="836">
        <v>3.5</v>
      </c>
      <c r="P374" s="835">
        <v>528</v>
      </c>
      <c r="Q374" s="837">
        <v>0.25</v>
      </c>
      <c r="R374" s="832">
        <v>4</v>
      </c>
      <c r="S374" s="837">
        <v>0.25</v>
      </c>
      <c r="T374" s="836">
        <v>1</v>
      </c>
      <c r="U374" s="838">
        <v>0.2857142857142857</v>
      </c>
    </row>
    <row r="375" spans="1:21" ht="14.4" customHeight="1" x14ac:dyDescent="0.3">
      <c r="A375" s="831">
        <v>18</v>
      </c>
      <c r="B375" s="832" t="s">
        <v>1807</v>
      </c>
      <c r="C375" s="832" t="s">
        <v>1812</v>
      </c>
      <c r="D375" s="833" t="s">
        <v>3107</v>
      </c>
      <c r="E375" s="834" t="s">
        <v>1839</v>
      </c>
      <c r="F375" s="832" t="s">
        <v>1808</v>
      </c>
      <c r="G375" s="832" t="s">
        <v>1959</v>
      </c>
      <c r="H375" s="832" t="s">
        <v>556</v>
      </c>
      <c r="I375" s="832" t="s">
        <v>1960</v>
      </c>
      <c r="J375" s="832" t="s">
        <v>1961</v>
      </c>
      <c r="K375" s="832" t="s">
        <v>1962</v>
      </c>
      <c r="L375" s="835">
        <v>132</v>
      </c>
      <c r="M375" s="835">
        <v>792</v>
      </c>
      <c r="N375" s="832">
        <v>6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18</v>
      </c>
      <c r="B376" s="832" t="s">
        <v>1807</v>
      </c>
      <c r="C376" s="832" t="s">
        <v>1812</v>
      </c>
      <c r="D376" s="833" t="s">
        <v>3107</v>
      </c>
      <c r="E376" s="834" t="s">
        <v>1839</v>
      </c>
      <c r="F376" s="832" t="s">
        <v>1808</v>
      </c>
      <c r="G376" s="832" t="s">
        <v>1967</v>
      </c>
      <c r="H376" s="832" t="s">
        <v>601</v>
      </c>
      <c r="I376" s="832" t="s">
        <v>1663</v>
      </c>
      <c r="J376" s="832" t="s">
        <v>1664</v>
      </c>
      <c r="K376" s="832" t="s">
        <v>1665</v>
      </c>
      <c r="L376" s="835">
        <v>65.989999999999995</v>
      </c>
      <c r="M376" s="835">
        <v>1451.7799999999997</v>
      </c>
      <c r="N376" s="832">
        <v>22</v>
      </c>
      <c r="O376" s="836">
        <v>1.5</v>
      </c>
      <c r="P376" s="835">
        <v>1451.7799999999997</v>
      </c>
      <c r="Q376" s="837">
        <v>1</v>
      </c>
      <c r="R376" s="832">
        <v>22</v>
      </c>
      <c r="S376" s="837">
        <v>1</v>
      </c>
      <c r="T376" s="836">
        <v>1.5</v>
      </c>
      <c r="U376" s="838">
        <v>1</v>
      </c>
    </row>
    <row r="377" spans="1:21" ht="14.4" customHeight="1" x14ac:dyDescent="0.3">
      <c r="A377" s="831">
        <v>18</v>
      </c>
      <c r="B377" s="832" t="s">
        <v>1807</v>
      </c>
      <c r="C377" s="832" t="s">
        <v>1812</v>
      </c>
      <c r="D377" s="833" t="s">
        <v>3107</v>
      </c>
      <c r="E377" s="834" t="s">
        <v>1839</v>
      </c>
      <c r="F377" s="832" t="s">
        <v>1808</v>
      </c>
      <c r="G377" s="832" t="s">
        <v>1967</v>
      </c>
      <c r="H377" s="832" t="s">
        <v>601</v>
      </c>
      <c r="I377" s="832" t="s">
        <v>1771</v>
      </c>
      <c r="J377" s="832" t="s">
        <v>1664</v>
      </c>
      <c r="K377" s="832" t="s">
        <v>1772</v>
      </c>
      <c r="L377" s="835">
        <v>132</v>
      </c>
      <c r="M377" s="835">
        <v>1452</v>
      </c>
      <c r="N377" s="832">
        <v>11</v>
      </c>
      <c r="O377" s="836">
        <v>2</v>
      </c>
      <c r="P377" s="835">
        <v>792</v>
      </c>
      <c r="Q377" s="837">
        <v>0.54545454545454541</v>
      </c>
      <c r="R377" s="832">
        <v>6</v>
      </c>
      <c r="S377" s="837">
        <v>0.54545454545454541</v>
      </c>
      <c r="T377" s="836">
        <v>1.5</v>
      </c>
      <c r="U377" s="838">
        <v>0.75</v>
      </c>
    </row>
    <row r="378" spans="1:21" ht="14.4" customHeight="1" x14ac:dyDescent="0.3">
      <c r="A378" s="831">
        <v>18</v>
      </c>
      <c r="B378" s="832" t="s">
        <v>1807</v>
      </c>
      <c r="C378" s="832" t="s">
        <v>1812</v>
      </c>
      <c r="D378" s="833" t="s">
        <v>3107</v>
      </c>
      <c r="E378" s="834" t="s">
        <v>1839</v>
      </c>
      <c r="F378" s="832" t="s">
        <v>1808</v>
      </c>
      <c r="G378" s="832" t="s">
        <v>2384</v>
      </c>
      <c r="H378" s="832" t="s">
        <v>556</v>
      </c>
      <c r="I378" s="832" t="s">
        <v>1711</v>
      </c>
      <c r="J378" s="832" t="s">
        <v>1121</v>
      </c>
      <c r="K378" s="832" t="s">
        <v>1396</v>
      </c>
      <c r="L378" s="835">
        <v>42.51</v>
      </c>
      <c r="M378" s="835">
        <v>42.51</v>
      </c>
      <c r="N378" s="832">
        <v>1</v>
      </c>
      <c r="O378" s="836">
        <v>1</v>
      </c>
      <c r="P378" s="835"/>
      <c r="Q378" s="837">
        <v>0</v>
      </c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18</v>
      </c>
      <c r="B379" s="832" t="s">
        <v>1807</v>
      </c>
      <c r="C379" s="832" t="s">
        <v>1812</v>
      </c>
      <c r="D379" s="833" t="s">
        <v>3107</v>
      </c>
      <c r="E379" s="834" t="s">
        <v>1839</v>
      </c>
      <c r="F379" s="832" t="s">
        <v>1808</v>
      </c>
      <c r="G379" s="832" t="s">
        <v>1972</v>
      </c>
      <c r="H379" s="832" t="s">
        <v>556</v>
      </c>
      <c r="I379" s="832" t="s">
        <v>2385</v>
      </c>
      <c r="J379" s="832" t="s">
        <v>1974</v>
      </c>
      <c r="K379" s="832" t="s">
        <v>2386</v>
      </c>
      <c r="L379" s="835">
        <v>565.94000000000005</v>
      </c>
      <c r="M379" s="835">
        <v>2263.7600000000002</v>
      </c>
      <c r="N379" s="832">
        <v>4</v>
      </c>
      <c r="O379" s="836">
        <v>0.5</v>
      </c>
      <c r="P379" s="835">
        <v>2263.7600000000002</v>
      </c>
      <c r="Q379" s="837">
        <v>1</v>
      </c>
      <c r="R379" s="832">
        <v>4</v>
      </c>
      <c r="S379" s="837">
        <v>1</v>
      </c>
      <c r="T379" s="836">
        <v>0.5</v>
      </c>
      <c r="U379" s="838">
        <v>1</v>
      </c>
    </row>
    <row r="380" spans="1:21" ht="14.4" customHeight="1" x14ac:dyDescent="0.3">
      <c r="A380" s="831">
        <v>18</v>
      </c>
      <c r="B380" s="832" t="s">
        <v>1807</v>
      </c>
      <c r="C380" s="832" t="s">
        <v>1812</v>
      </c>
      <c r="D380" s="833" t="s">
        <v>3107</v>
      </c>
      <c r="E380" s="834" t="s">
        <v>1839</v>
      </c>
      <c r="F380" s="832" t="s">
        <v>1808</v>
      </c>
      <c r="G380" s="832" t="s">
        <v>1972</v>
      </c>
      <c r="H380" s="832" t="s">
        <v>556</v>
      </c>
      <c r="I380" s="832" t="s">
        <v>1973</v>
      </c>
      <c r="J380" s="832" t="s">
        <v>1974</v>
      </c>
      <c r="K380" s="832" t="s">
        <v>1975</v>
      </c>
      <c r="L380" s="835">
        <v>848.49</v>
      </c>
      <c r="M380" s="835">
        <v>5090.9400000000005</v>
      </c>
      <c r="N380" s="832">
        <v>6</v>
      </c>
      <c r="O380" s="836">
        <v>2</v>
      </c>
      <c r="P380" s="835">
        <v>5090.9400000000005</v>
      </c>
      <c r="Q380" s="837">
        <v>1</v>
      </c>
      <c r="R380" s="832">
        <v>6</v>
      </c>
      <c r="S380" s="837">
        <v>1</v>
      </c>
      <c r="T380" s="836">
        <v>2</v>
      </c>
      <c r="U380" s="838">
        <v>1</v>
      </c>
    </row>
    <row r="381" spans="1:21" ht="14.4" customHeight="1" x14ac:dyDescent="0.3">
      <c r="A381" s="831">
        <v>18</v>
      </c>
      <c r="B381" s="832" t="s">
        <v>1807</v>
      </c>
      <c r="C381" s="832" t="s">
        <v>1812</v>
      </c>
      <c r="D381" s="833" t="s">
        <v>3107</v>
      </c>
      <c r="E381" s="834" t="s">
        <v>1839</v>
      </c>
      <c r="F381" s="832" t="s">
        <v>1808</v>
      </c>
      <c r="G381" s="832" t="s">
        <v>1972</v>
      </c>
      <c r="H381" s="832" t="s">
        <v>556</v>
      </c>
      <c r="I381" s="832" t="s">
        <v>2387</v>
      </c>
      <c r="J381" s="832" t="s">
        <v>1974</v>
      </c>
      <c r="K381" s="832" t="s">
        <v>2388</v>
      </c>
      <c r="L381" s="835">
        <v>478.07</v>
      </c>
      <c r="M381" s="835">
        <v>3824.56</v>
      </c>
      <c r="N381" s="832">
        <v>8</v>
      </c>
      <c r="O381" s="836">
        <v>1</v>
      </c>
      <c r="P381" s="835">
        <v>3824.56</v>
      </c>
      <c r="Q381" s="837">
        <v>1</v>
      </c>
      <c r="R381" s="832">
        <v>8</v>
      </c>
      <c r="S381" s="837">
        <v>1</v>
      </c>
      <c r="T381" s="836">
        <v>1</v>
      </c>
      <c r="U381" s="838">
        <v>1</v>
      </c>
    </row>
    <row r="382" spans="1:21" ht="14.4" customHeight="1" x14ac:dyDescent="0.3">
      <c r="A382" s="831">
        <v>18</v>
      </c>
      <c r="B382" s="832" t="s">
        <v>1807</v>
      </c>
      <c r="C382" s="832" t="s">
        <v>1812</v>
      </c>
      <c r="D382" s="833" t="s">
        <v>3107</v>
      </c>
      <c r="E382" s="834" t="s">
        <v>1839</v>
      </c>
      <c r="F382" s="832" t="s">
        <v>1808</v>
      </c>
      <c r="G382" s="832" t="s">
        <v>2389</v>
      </c>
      <c r="H382" s="832" t="s">
        <v>556</v>
      </c>
      <c r="I382" s="832" t="s">
        <v>2390</v>
      </c>
      <c r="J382" s="832" t="s">
        <v>2391</v>
      </c>
      <c r="K382" s="832" t="s">
        <v>2392</v>
      </c>
      <c r="L382" s="835">
        <v>283.08999999999997</v>
      </c>
      <c r="M382" s="835">
        <v>849.27</v>
      </c>
      <c r="N382" s="832">
        <v>3</v>
      </c>
      <c r="O382" s="836">
        <v>1</v>
      </c>
      <c r="P382" s="835">
        <v>849.27</v>
      </c>
      <c r="Q382" s="837">
        <v>1</v>
      </c>
      <c r="R382" s="832">
        <v>3</v>
      </c>
      <c r="S382" s="837">
        <v>1</v>
      </c>
      <c r="T382" s="836">
        <v>1</v>
      </c>
      <c r="U382" s="838">
        <v>1</v>
      </c>
    </row>
    <row r="383" spans="1:21" ht="14.4" customHeight="1" x14ac:dyDescent="0.3">
      <c r="A383" s="831">
        <v>18</v>
      </c>
      <c r="B383" s="832" t="s">
        <v>1807</v>
      </c>
      <c r="C383" s="832" t="s">
        <v>1812</v>
      </c>
      <c r="D383" s="833" t="s">
        <v>3107</v>
      </c>
      <c r="E383" s="834" t="s">
        <v>1839</v>
      </c>
      <c r="F383" s="832" t="s">
        <v>1808</v>
      </c>
      <c r="G383" s="832" t="s">
        <v>1976</v>
      </c>
      <c r="H383" s="832" t="s">
        <v>556</v>
      </c>
      <c r="I383" s="832" t="s">
        <v>1977</v>
      </c>
      <c r="J383" s="832" t="s">
        <v>1128</v>
      </c>
      <c r="K383" s="832" t="s">
        <v>1978</v>
      </c>
      <c r="L383" s="835">
        <v>0</v>
      </c>
      <c r="M383" s="835">
        <v>0</v>
      </c>
      <c r="N383" s="832">
        <v>6</v>
      </c>
      <c r="O383" s="836">
        <v>2.5</v>
      </c>
      <c r="P383" s="835">
        <v>0</v>
      </c>
      <c r="Q383" s="837"/>
      <c r="R383" s="832">
        <v>3</v>
      </c>
      <c r="S383" s="837">
        <v>0.5</v>
      </c>
      <c r="T383" s="836">
        <v>0.5</v>
      </c>
      <c r="U383" s="838">
        <v>0.2</v>
      </c>
    </row>
    <row r="384" spans="1:21" ht="14.4" customHeight="1" x14ac:dyDescent="0.3">
      <c r="A384" s="831">
        <v>18</v>
      </c>
      <c r="B384" s="832" t="s">
        <v>1807</v>
      </c>
      <c r="C384" s="832" t="s">
        <v>1812</v>
      </c>
      <c r="D384" s="833" t="s">
        <v>3107</v>
      </c>
      <c r="E384" s="834" t="s">
        <v>1839</v>
      </c>
      <c r="F384" s="832" t="s">
        <v>1808</v>
      </c>
      <c r="G384" s="832" t="s">
        <v>741</v>
      </c>
      <c r="H384" s="832" t="s">
        <v>556</v>
      </c>
      <c r="I384" s="832" t="s">
        <v>1979</v>
      </c>
      <c r="J384" s="832" t="s">
        <v>1980</v>
      </c>
      <c r="K384" s="832" t="s">
        <v>1981</v>
      </c>
      <c r="L384" s="835">
        <v>51.51</v>
      </c>
      <c r="M384" s="835">
        <v>1442.28</v>
      </c>
      <c r="N384" s="832">
        <v>28</v>
      </c>
      <c r="O384" s="836">
        <v>6.5</v>
      </c>
      <c r="P384" s="835">
        <v>360.57</v>
      </c>
      <c r="Q384" s="837">
        <v>0.25</v>
      </c>
      <c r="R384" s="832">
        <v>7</v>
      </c>
      <c r="S384" s="837">
        <v>0.25</v>
      </c>
      <c r="T384" s="836">
        <v>2</v>
      </c>
      <c r="U384" s="838">
        <v>0.30769230769230771</v>
      </c>
    </row>
    <row r="385" spans="1:21" ht="14.4" customHeight="1" x14ac:dyDescent="0.3">
      <c r="A385" s="831">
        <v>18</v>
      </c>
      <c r="B385" s="832" t="s">
        <v>1807</v>
      </c>
      <c r="C385" s="832" t="s">
        <v>1812</v>
      </c>
      <c r="D385" s="833" t="s">
        <v>3107</v>
      </c>
      <c r="E385" s="834" t="s">
        <v>1839</v>
      </c>
      <c r="F385" s="832" t="s">
        <v>1808</v>
      </c>
      <c r="G385" s="832" t="s">
        <v>1982</v>
      </c>
      <c r="H385" s="832" t="s">
        <v>556</v>
      </c>
      <c r="I385" s="832" t="s">
        <v>1983</v>
      </c>
      <c r="J385" s="832" t="s">
        <v>1170</v>
      </c>
      <c r="K385" s="832" t="s">
        <v>1984</v>
      </c>
      <c r="L385" s="835">
        <v>107.27</v>
      </c>
      <c r="M385" s="835">
        <v>4076.26</v>
      </c>
      <c r="N385" s="832">
        <v>38</v>
      </c>
      <c r="O385" s="836">
        <v>8</v>
      </c>
      <c r="P385" s="835">
        <v>2252.67</v>
      </c>
      <c r="Q385" s="837">
        <v>0.55263157894736836</v>
      </c>
      <c r="R385" s="832">
        <v>21</v>
      </c>
      <c r="S385" s="837">
        <v>0.55263157894736847</v>
      </c>
      <c r="T385" s="836">
        <v>4.5</v>
      </c>
      <c r="U385" s="838">
        <v>0.5625</v>
      </c>
    </row>
    <row r="386" spans="1:21" ht="14.4" customHeight="1" x14ac:dyDescent="0.3">
      <c r="A386" s="831">
        <v>18</v>
      </c>
      <c r="B386" s="832" t="s">
        <v>1807</v>
      </c>
      <c r="C386" s="832" t="s">
        <v>1812</v>
      </c>
      <c r="D386" s="833" t="s">
        <v>3107</v>
      </c>
      <c r="E386" s="834" t="s">
        <v>1839</v>
      </c>
      <c r="F386" s="832" t="s">
        <v>1808</v>
      </c>
      <c r="G386" s="832" t="s">
        <v>1989</v>
      </c>
      <c r="H386" s="832" t="s">
        <v>556</v>
      </c>
      <c r="I386" s="832" t="s">
        <v>1990</v>
      </c>
      <c r="J386" s="832" t="s">
        <v>1991</v>
      </c>
      <c r="K386" s="832" t="s">
        <v>1665</v>
      </c>
      <c r="L386" s="835">
        <v>36.35</v>
      </c>
      <c r="M386" s="835">
        <v>181.75</v>
      </c>
      <c r="N386" s="832">
        <v>5</v>
      </c>
      <c r="O386" s="836">
        <v>1.5</v>
      </c>
      <c r="P386" s="835">
        <v>36.35</v>
      </c>
      <c r="Q386" s="837">
        <v>0.2</v>
      </c>
      <c r="R386" s="832">
        <v>1</v>
      </c>
      <c r="S386" s="837">
        <v>0.2</v>
      </c>
      <c r="T386" s="836">
        <v>0.5</v>
      </c>
      <c r="U386" s="838">
        <v>0.33333333333333331</v>
      </c>
    </row>
    <row r="387" spans="1:21" ht="14.4" customHeight="1" x14ac:dyDescent="0.3">
      <c r="A387" s="831">
        <v>18</v>
      </c>
      <c r="B387" s="832" t="s">
        <v>1807</v>
      </c>
      <c r="C387" s="832" t="s">
        <v>1812</v>
      </c>
      <c r="D387" s="833" t="s">
        <v>3107</v>
      </c>
      <c r="E387" s="834" t="s">
        <v>1839</v>
      </c>
      <c r="F387" s="832" t="s">
        <v>1808</v>
      </c>
      <c r="G387" s="832" t="s">
        <v>1989</v>
      </c>
      <c r="H387" s="832" t="s">
        <v>556</v>
      </c>
      <c r="I387" s="832" t="s">
        <v>2393</v>
      </c>
      <c r="J387" s="832" t="s">
        <v>1993</v>
      </c>
      <c r="K387" s="832" t="s">
        <v>2394</v>
      </c>
      <c r="L387" s="835">
        <v>0</v>
      </c>
      <c r="M387" s="835">
        <v>0</v>
      </c>
      <c r="N387" s="832">
        <v>4</v>
      </c>
      <c r="O387" s="836">
        <v>1</v>
      </c>
      <c r="P387" s="835">
        <v>0</v>
      </c>
      <c r="Q387" s="837"/>
      <c r="R387" s="832">
        <v>4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18</v>
      </c>
      <c r="B388" s="832" t="s">
        <v>1807</v>
      </c>
      <c r="C388" s="832" t="s">
        <v>1812</v>
      </c>
      <c r="D388" s="833" t="s">
        <v>3107</v>
      </c>
      <c r="E388" s="834" t="s">
        <v>1839</v>
      </c>
      <c r="F388" s="832" t="s">
        <v>1808</v>
      </c>
      <c r="G388" s="832" t="s">
        <v>1989</v>
      </c>
      <c r="H388" s="832" t="s">
        <v>556</v>
      </c>
      <c r="I388" s="832" t="s">
        <v>1992</v>
      </c>
      <c r="J388" s="832" t="s">
        <v>1993</v>
      </c>
      <c r="K388" s="832" t="s">
        <v>1994</v>
      </c>
      <c r="L388" s="835">
        <v>22.06</v>
      </c>
      <c r="M388" s="835">
        <v>860.33999999999992</v>
      </c>
      <c r="N388" s="832">
        <v>39</v>
      </c>
      <c r="O388" s="836">
        <v>6</v>
      </c>
      <c r="P388" s="835">
        <v>286.77999999999997</v>
      </c>
      <c r="Q388" s="837">
        <v>0.33333333333333331</v>
      </c>
      <c r="R388" s="832">
        <v>13</v>
      </c>
      <c r="S388" s="837">
        <v>0.33333333333333331</v>
      </c>
      <c r="T388" s="836">
        <v>2</v>
      </c>
      <c r="U388" s="838">
        <v>0.33333333333333331</v>
      </c>
    </row>
    <row r="389" spans="1:21" ht="14.4" customHeight="1" x14ac:dyDescent="0.3">
      <c r="A389" s="831">
        <v>18</v>
      </c>
      <c r="B389" s="832" t="s">
        <v>1807</v>
      </c>
      <c r="C389" s="832" t="s">
        <v>1812</v>
      </c>
      <c r="D389" s="833" t="s">
        <v>3107</v>
      </c>
      <c r="E389" s="834" t="s">
        <v>1839</v>
      </c>
      <c r="F389" s="832" t="s">
        <v>1808</v>
      </c>
      <c r="G389" s="832" t="s">
        <v>2395</v>
      </c>
      <c r="H389" s="832" t="s">
        <v>556</v>
      </c>
      <c r="I389" s="832" t="s">
        <v>2396</v>
      </c>
      <c r="J389" s="832" t="s">
        <v>2397</v>
      </c>
      <c r="K389" s="832" t="s">
        <v>2398</v>
      </c>
      <c r="L389" s="835">
        <v>34.15</v>
      </c>
      <c r="M389" s="835">
        <v>34.15</v>
      </c>
      <c r="N389" s="832">
        <v>1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18</v>
      </c>
      <c r="B390" s="832" t="s">
        <v>1807</v>
      </c>
      <c r="C390" s="832" t="s">
        <v>1812</v>
      </c>
      <c r="D390" s="833" t="s">
        <v>3107</v>
      </c>
      <c r="E390" s="834" t="s">
        <v>1839</v>
      </c>
      <c r="F390" s="832" t="s">
        <v>1808</v>
      </c>
      <c r="G390" s="832" t="s">
        <v>2395</v>
      </c>
      <c r="H390" s="832" t="s">
        <v>556</v>
      </c>
      <c r="I390" s="832" t="s">
        <v>2399</v>
      </c>
      <c r="J390" s="832" t="s">
        <v>2397</v>
      </c>
      <c r="K390" s="832" t="s">
        <v>2398</v>
      </c>
      <c r="L390" s="835">
        <v>34.15</v>
      </c>
      <c r="M390" s="835">
        <v>34.15</v>
      </c>
      <c r="N390" s="832">
        <v>1</v>
      </c>
      <c r="O390" s="836">
        <v>0.5</v>
      </c>
      <c r="P390" s="835">
        <v>34.15</v>
      </c>
      <c r="Q390" s="837">
        <v>1</v>
      </c>
      <c r="R390" s="832">
        <v>1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18</v>
      </c>
      <c r="B391" s="832" t="s">
        <v>1807</v>
      </c>
      <c r="C391" s="832" t="s">
        <v>1812</v>
      </c>
      <c r="D391" s="833" t="s">
        <v>3107</v>
      </c>
      <c r="E391" s="834" t="s">
        <v>1839</v>
      </c>
      <c r="F391" s="832" t="s">
        <v>1808</v>
      </c>
      <c r="G391" s="832" t="s">
        <v>2400</v>
      </c>
      <c r="H391" s="832" t="s">
        <v>556</v>
      </c>
      <c r="I391" s="832" t="s">
        <v>2401</v>
      </c>
      <c r="J391" s="832" t="s">
        <v>2402</v>
      </c>
      <c r="K391" s="832" t="s">
        <v>2403</v>
      </c>
      <c r="L391" s="835">
        <v>0</v>
      </c>
      <c r="M391" s="835">
        <v>0</v>
      </c>
      <c r="N391" s="832">
        <v>1</v>
      </c>
      <c r="O391" s="836">
        <v>0.5</v>
      </c>
      <c r="P391" s="835">
        <v>0</v>
      </c>
      <c r="Q391" s="837"/>
      <c r="R391" s="832">
        <v>1</v>
      </c>
      <c r="S391" s="837">
        <v>1</v>
      </c>
      <c r="T391" s="836">
        <v>0.5</v>
      </c>
      <c r="U391" s="838">
        <v>1</v>
      </c>
    </row>
    <row r="392" spans="1:21" ht="14.4" customHeight="1" x14ac:dyDescent="0.3">
      <c r="A392" s="831">
        <v>18</v>
      </c>
      <c r="B392" s="832" t="s">
        <v>1807</v>
      </c>
      <c r="C392" s="832" t="s">
        <v>1812</v>
      </c>
      <c r="D392" s="833" t="s">
        <v>3107</v>
      </c>
      <c r="E392" s="834" t="s">
        <v>1839</v>
      </c>
      <c r="F392" s="832" t="s">
        <v>1808</v>
      </c>
      <c r="G392" s="832" t="s">
        <v>2213</v>
      </c>
      <c r="H392" s="832" t="s">
        <v>556</v>
      </c>
      <c r="I392" s="832" t="s">
        <v>2404</v>
      </c>
      <c r="J392" s="832" t="s">
        <v>2215</v>
      </c>
      <c r="K392" s="832"/>
      <c r="L392" s="835">
        <v>393.63</v>
      </c>
      <c r="M392" s="835">
        <v>1968.15</v>
      </c>
      <c r="N392" s="832">
        <v>5</v>
      </c>
      <c r="O392" s="836">
        <v>1</v>
      </c>
      <c r="P392" s="835">
        <v>1968.15</v>
      </c>
      <c r="Q392" s="837">
        <v>1</v>
      </c>
      <c r="R392" s="832">
        <v>5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18</v>
      </c>
      <c r="B393" s="832" t="s">
        <v>1807</v>
      </c>
      <c r="C393" s="832" t="s">
        <v>1812</v>
      </c>
      <c r="D393" s="833" t="s">
        <v>3107</v>
      </c>
      <c r="E393" s="834" t="s">
        <v>1839</v>
      </c>
      <c r="F393" s="832" t="s">
        <v>1808</v>
      </c>
      <c r="G393" s="832" t="s">
        <v>2213</v>
      </c>
      <c r="H393" s="832" t="s">
        <v>556</v>
      </c>
      <c r="I393" s="832" t="s">
        <v>2405</v>
      </c>
      <c r="J393" s="832" t="s">
        <v>2215</v>
      </c>
      <c r="K393" s="832"/>
      <c r="L393" s="835">
        <v>0</v>
      </c>
      <c r="M393" s="835">
        <v>0</v>
      </c>
      <c r="N393" s="832">
        <v>5</v>
      </c>
      <c r="O393" s="836">
        <v>1.5</v>
      </c>
      <c r="P393" s="835">
        <v>0</v>
      </c>
      <c r="Q393" s="837"/>
      <c r="R393" s="832">
        <v>5</v>
      </c>
      <c r="S393" s="837">
        <v>1</v>
      </c>
      <c r="T393" s="836">
        <v>1.5</v>
      </c>
      <c r="U393" s="838">
        <v>1</v>
      </c>
    </row>
    <row r="394" spans="1:21" ht="14.4" customHeight="1" x14ac:dyDescent="0.3">
      <c r="A394" s="831">
        <v>18</v>
      </c>
      <c r="B394" s="832" t="s">
        <v>1807</v>
      </c>
      <c r="C394" s="832" t="s">
        <v>1812</v>
      </c>
      <c r="D394" s="833" t="s">
        <v>3107</v>
      </c>
      <c r="E394" s="834" t="s">
        <v>1839</v>
      </c>
      <c r="F394" s="832" t="s">
        <v>1808</v>
      </c>
      <c r="G394" s="832" t="s">
        <v>2222</v>
      </c>
      <c r="H394" s="832" t="s">
        <v>556</v>
      </c>
      <c r="I394" s="832" t="s">
        <v>2320</v>
      </c>
      <c r="J394" s="832" t="s">
        <v>966</v>
      </c>
      <c r="K394" s="832" t="s">
        <v>2321</v>
      </c>
      <c r="L394" s="835">
        <v>48.09</v>
      </c>
      <c r="M394" s="835">
        <v>48.09</v>
      </c>
      <c r="N394" s="832">
        <v>1</v>
      </c>
      <c r="O394" s="836">
        <v>1</v>
      </c>
      <c r="P394" s="835">
        <v>48.09</v>
      </c>
      <c r="Q394" s="837">
        <v>1</v>
      </c>
      <c r="R394" s="832">
        <v>1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18</v>
      </c>
      <c r="B395" s="832" t="s">
        <v>1807</v>
      </c>
      <c r="C395" s="832" t="s">
        <v>1812</v>
      </c>
      <c r="D395" s="833" t="s">
        <v>3107</v>
      </c>
      <c r="E395" s="834" t="s">
        <v>1839</v>
      </c>
      <c r="F395" s="832" t="s">
        <v>1808</v>
      </c>
      <c r="G395" s="832" t="s">
        <v>2406</v>
      </c>
      <c r="H395" s="832" t="s">
        <v>556</v>
      </c>
      <c r="I395" s="832" t="s">
        <v>2407</v>
      </c>
      <c r="J395" s="832" t="s">
        <v>2408</v>
      </c>
      <c r="K395" s="832" t="s">
        <v>2409</v>
      </c>
      <c r="L395" s="835">
        <v>27.28</v>
      </c>
      <c r="M395" s="835">
        <v>245.52</v>
      </c>
      <c r="N395" s="832">
        <v>9</v>
      </c>
      <c r="O395" s="836">
        <v>1</v>
      </c>
      <c r="P395" s="835">
        <v>245.52</v>
      </c>
      <c r="Q395" s="837">
        <v>1</v>
      </c>
      <c r="R395" s="832">
        <v>9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18</v>
      </c>
      <c r="B396" s="832" t="s">
        <v>1807</v>
      </c>
      <c r="C396" s="832" t="s">
        <v>1812</v>
      </c>
      <c r="D396" s="833" t="s">
        <v>3107</v>
      </c>
      <c r="E396" s="834" t="s">
        <v>1839</v>
      </c>
      <c r="F396" s="832" t="s">
        <v>1808</v>
      </c>
      <c r="G396" s="832" t="s">
        <v>2410</v>
      </c>
      <c r="H396" s="832" t="s">
        <v>556</v>
      </c>
      <c r="I396" s="832" t="s">
        <v>2411</v>
      </c>
      <c r="J396" s="832" t="s">
        <v>2412</v>
      </c>
      <c r="K396" s="832" t="s">
        <v>2413</v>
      </c>
      <c r="L396" s="835">
        <v>74.64</v>
      </c>
      <c r="M396" s="835">
        <v>895.68000000000006</v>
      </c>
      <c r="N396" s="832">
        <v>12</v>
      </c>
      <c r="O396" s="836">
        <v>1.5</v>
      </c>
      <c r="P396" s="835">
        <v>671.76</v>
      </c>
      <c r="Q396" s="837">
        <v>0.74999999999999989</v>
      </c>
      <c r="R396" s="832">
        <v>9</v>
      </c>
      <c r="S396" s="837">
        <v>0.75</v>
      </c>
      <c r="T396" s="836">
        <v>1</v>
      </c>
      <c r="U396" s="838">
        <v>0.66666666666666663</v>
      </c>
    </row>
    <row r="397" spans="1:21" ht="14.4" customHeight="1" x14ac:dyDescent="0.3">
      <c r="A397" s="831">
        <v>18</v>
      </c>
      <c r="B397" s="832" t="s">
        <v>1807</v>
      </c>
      <c r="C397" s="832" t="s">
        <v>1812</v>
      </c>
      <c r="D397" s="833" t="s">
        <v>3107</v>
      </c>
      <c r="E397" s="834" t="s">
        <v>1839</v>
      </c>
      <c r="F397" s="832" t="s">
        <v>1808</v>
      </c>
      <c r="G397" s="832" t="s">
        <v>2410</v>
      </c>
      <c r="H397" s="832" t="s">
        <v>556</v>
      </c>
      <c r="I397" s="832" t="s">
        <v>2414</v>
      </c>
      <c r="J397" s="832" t="s">
        <v>2412</v>
      </c>
      <c r="K397" s="832" t="s">
        <v>2415</v>
      </c>
      <c r="L397" s="835">
        <v>82.31</v>
      </c>
      <c r="M397" s="835">
        <v>164.62</v>
      </c>
      <c r="N397" s="832">
        <v>2</v>
      </c>
      <c r="O397" s="836">
        <v>1</v>
      </c>
      <c r="P397" s="835">
        <v>164.62</v>
      </c>
      <c r="Q397" s="837">
        <v>1</v>
      </c>
      <c r="R397" s="832">
        <v>2</v>
      </c>
      <c r="S397" s="837">
        <v>1</v>
      </c>
      <c r="T397" s="836">
        <v>1</v>
      </c>
      <c r="U397" s="838">
        <v>1</v>
      </c>
    </row>
    <row r="398" spans="1:21" ht="14.4" customHeight="1" x14ac:dyDescent="0.3">
      <c r="A398" s="831">
        <v>18</v>
      </c>
      <c r="B398" s="832" t="s">
        <v>1807</v>
      </c>
      <c r="C398" s="832" t="s">
        <v>1812</v>
      </c>
      <c r="D398" s="833" t="s">
        <v>3107</v>
      </c>
      <c r="E398" s="834" t="s">
        <v>1839</v>
      </c>
      <c r="F398" s="832" t="s">
        <v>1808</v>
      </c>
      <c r="G398" s="832" t="s">
        <v>2410</v>
      </c>
      <c r="H398" s="832" t="s">
        <v>556</v>
      </c>
      <c r="I398" s="832" t="s">
        <v>2416</v>
      </c>
      <c r="J398" s="832" t="s">
        <v>2417</v>
      </c>
      <c r="K398" s="832" t="s">
        <v>2418</v>
      </c>
      <c r="L398" s="835">
        <v>62.42</v>
      </c>
      <c r="M398" s="835">
        <v>249.68</v>
      </c>
      <c r="N398" s="832">
        <v>4</v>
      </c>
      <c r="O398" s="836">
        <v>1</v>
      </c>
      <c r="P398" s="835">
        <v>124.84</v>
      </c>
      <c r="Q398" s="837">
        <v>0.5</v>
      </c>
      <c r="R398" s="832">
        <v>2</v>
      </c>
      <c r="S398" s="837">
        <v>0.5</v>
      </c>
      <c r="T398" s="836">
        <v>0.5</v>
      </c>
      <c r="U398" s="838">
        <v>0.5</v>
      </c>
    </row>
    <row r="399" spans="1:21" ht="14.4" customHeight="1" x14ac:dyDescent="0.3">
      <c r="A399" s="831">
        <v>18</v>
      </c>
      <c r="B399" s="832" t="s">
        <v>1807</v>
      </c>
      <c r="C399" s="832" t="s">
        <v>1812</v>
      </c>
      <c r="D399" s="833" t="s">
        <v>3107</v>
      </c>
      <c r="E399" s="834" t="s">
        <v>1839</v>
      </c>
      <c r="F399" s="832" t="s">
        <v>1808</v>
      </c>
      <c r="G399" s="832" t="s">
        <v>2419</v>
      </c>
      <c r="H399" s="832" t="s">
        <v>556</v>
      </c>
      <c r="I399" s="832" t="s">
        <v>2420</v>
      </c>
      <c r="J399" s="832" t="s">
        <v>968</v>
      </c>
      <c r="K399" s="832" t="s">
        <v>2421</v>
      </c>
      <c r="L399" s="835">
        <v>98.75</v>
      </c>
      <c r="M399" s="835">
        <v>98.75</v>
      </c>
      <c r="N399" s="832">
        <v>1</v>
      </c>
      <c r="O399" s="836">
        <v>1</v>
      </c>
      <c r="P399" s="835">
        <v>98.75</v>
      </c>
      <c r="Q399" s="837">
        <v>1</v>
      </c>
      <c r="R399" s="832">
        <v>1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18</v>
      </c>
      <c r="B400" s="832" t="s">
        <v>1807</v>
      </c>
      <c r="C400" s="832" t="s">
        <v>1812</v>
      </c>
      <c r="D400" s="833" t="s">
        <v>3107</v>
      </c>
      <c r="E400" s="834" t="s">
        <v>1839</v>
      </c>
      <c r="F400" s="832" t="s">
        <v>1808</v>
      </c>
      <c r="G400" s="832" t="s">
        <v>1999</v>
      </c>
      <c r="H400" s="832" t="s">
        <v>556</v>
      </c>
      <c r="I400" s="832" t="s">
        <v>2000</v>
      </c>
      <c r="J400" s="832" t="s">
        <v>625</v>
      </c>
      <c r="K400" s="832" t="s">
        <v>2001</v>
      </c>
      <c r="L400" s="835">
        <v>53.54</v>
      </c>
      <c r="M400" s="835">
        <v>1231.42</v>
      </c>
      <c r="N400" s="832">
        <v>23</v>
      </c>
      <c r="O400" s="836">
        <v>1.5</v>
      </c>
      <c r="P400" s="835">
        <v>535.4</v>
      </c>
      <c r="Q400" s="837">
        <v>0.43478260869565211</v>
      </c>
      <c r="R400" s="832">
        <v>10</v>
      </c>
      <c r="S400" s="837">
        <v>0.43478260869565216</v>
      </c>
      <c r="T400" s="836">
        <v>0.5</v>
      </c>
      <c r="U400" s="838">
        <v>0.33333333333333331</v>
      </c>
    </row>
    <row r="401" spans="1:21" ht="14.4" customHeight="1" x14ac:dyDescent="0.3">
      <c r="A401" s="831">
        <v>18</v>
      </c>
      <c r="B401" s="832" t="s">
        <v>1807</v>
      </c>
      <c r="C401" s="832" t="s">
        <v>1812</v>
      </c>
      <c r="D401" s="833" t="s">
        <v>3107</v>
      </c>
      <c r="E401" s="834" t="s">
        <v>1839</v>
      </c>
      <c r="F401" s="832" t="s">
        <v>1808</v>
      </c>
      <c r="G401" s="832" t="s">
        <v>1999</v>
      </c>
      <c r="H401" s="832" t="s">
        <v>556</v>
      </c>
      <c r="I401" s="832" t="s">
        <v>2002</v>
      </c>
      <c r="J401" s="832" t="s">
        <v>1071</v>
      </c>
      <c r="K401" s="832" t="s">
        <v>1936</v>
      </c>
      <c r="L401" s="835">
        <v>29.13</v>
      </c>
      <c r="M401" s="835">
        <v>233.04</v>
      </c>
      <c r="N401" s="832">
        <v>8</v>
      </c>
      <c r="O401" s="836">
        <v>1</v>
      </c>
      <c r="P401" s="835">
        <v>58.26</v>
      </c>
      <c r="Q401" s="837">
        <v>0.25</v>
      </c>
      <c r="R401" s="832">
        <v>2</v>
      </c>
      <c r="S401" s="837">
        <v>0.25</v>
      </c>
      <c r="T401" s="836">
        <v>0.5</v>
      </c>
      <c r="U401" s="838">
        <v>0.5</v>
      </c>
    </row>
    <row r="402" spans="1:21" ht="14.4" customHeight="1" x14ac:dyDescent="0.3">
      <c r="A402" s="831">
        <v>18</v>
      </c>
      <c r="B402" s="832" t="s">
        <v>1807</v>
      </c>
      <c r="C402" s="832" t="s">
        <v>1812</v>
      </c>
      <c r="D402" s="833" t="s">
        <v>3107</v>
      </c>
      <c r="E402" s="834" t="s">
        <v>1839</v>
      </c>
      <c r="F402" s="832" t="s">
        <v>1808</v>
      </c>
      <c r="G402" s="832" t="s">
        <v>2003</v>
      </c>
      <c r="H402" s="832" t="s">
        <v>556</v>
      </c>
      <c r="I402" s="832" t="s">
        <v>2004</v>
      </c>
      <c r="J402" s="832" t="s">
        <v>862</v>
      </c>
      <c r="K402" s="832" t="s">
        <v>2005</v>
      </c>
      <c r="L402" s="835">
        <v>24.37</v>
      </c>
      <c r="M402" s="835">
        <v>1340.35</v>
      </c>
      <c r="N402" s="832">
        <v>55</v>
      </c>
      <c r="O402" s="836">
        <v>22</v>
      </c>
      <c r="P402" s="835">
        <v>804.21</v>
      </c>
      <c r="Q402" s="837">
        <v>0.60000000000000009</v>
      </c>
      <c r="R402" s="832">
        <v>33</v>
      </c>
      <c r="S402" s="837">
        <v>0.6</v>
      </c>
      <c r="T402" s="836">
        <v>14</v>
      </c>
      <c r="U402" s="838">
        <v>0.63636363636363635</v>
      </c>
    </row>
    <row r="403" spans="1:21" ht="14.4" customHeight="1" x14ac:dyDescent="0.3">
      <c r="A403" s="831">
        <v>18</v>
      </c>
      <c r="B403" s="832" t="s">
        <v>1807</v>
      </c>
      <c r="C403" s="832" t="s">
        <v>1812</v>
      </c>
      <c r="D403" s="833" t="s">
        <v>3107</v>
      </c>
      <c r="E403" s="834" t="s">
        <v>1839</v>
      </c>
      <c r="F403" s="832" t="s">
        <v>1808</v>
      </c>
      <c r="G403" s="832" t="s">
        <v>2003</v>
      </c>
      <c r="H403" s="832" t="s">
        <v>556</v>
      </c>
      <c r="I403" s="832" t="s">
        <v>2007</v>
      </c>
      <c r="J403" s="832" t="s">
        <v>862</v>
      </c>
      <c r="K403" s="832" t="s">
        <v>2008</v>
      </c>
      <c r="L403" s="835">
        <v>16.079999999999998</v>
      </c>
      <c r="M403" s="835">
        <v>80.399999999999991</v>
      </c>
      <c r="N403" s="832">
        <v>5</v>
      </c>
      <c r="O403" s="836">
        <v>1</v>
      </c>
      <c r="P403" s="835">
        <v>32.159999999999997</v>
      </c>
      <c r="Q403" s="837">
        <v>0.4</v>
      </c>
      <c r="R403" s="832">
        <v>2</v>
      </c>
      <c r="S403" s="837">
        <v>0.4</v>
      </c>
      <c r="T403" s="836">
        <v>0.5</v>
      </c>
      <c r="U403" s="838">
        <v>0.5</v>
      </c>
    </row>
    <row r="404" spans="1:21" ht="14.4" customHeight="1" x14ac:dyDescent="0.3">
      <c r="A404" s="831">
        <v>18</v>
      </c>
      <c r="B404" s="832" t="s">
        <v>1807</v>
      </c>
      <c r="C404" s="832" t="s">
        <v>1812</v>
      </c>
      <c r="D404" s="833" t="s">
        <v>3107</v>
      </c>
      <c r="E404" s="834" t="s">
        <v>1839</v>
      </c>
      <c r="F404" s="832" t="s">
        <v>1808</v>
      </c>
      <c r="G404" s="832" t="s">
        <v>2009</v>
      </c>
      <c r="H404" s="832" t="s">
        <v>556</v>
      </c>
      <c r="I404" s="832" t="s">
        <v>2010</v>
      </c>
      <c r="J404" s="832" t="s">
        <v>2011</v>
      </c>
      <c r="K404" s="832" t="s">
        <v>2012</v>
      </c>
      <c r="L404" s="835">
        <v>153.31</v>
      </c>
      <c r="M404" s="835">
        <v>2912.8900000000003</v>
      </c>
      <c r="N404" s="832">
        <v>19</v>
      </c>
      <c r="O404" s="836">
        <v>2.5</v>
      </c>
      <c r="P404" s="835">
        <v>2146.34</v>
      </c>
      <c r="Q404" s="837">
        <v>0.73684210526315785</v>
      </c>
      <c r="R404" s="832">
        <v>14</v>
      </c>
      <c r="S404" s="837">
        <v>0.73684210526315785</v>
      </c>
      <c r="T404" s="836">
        <v>1.5</v>
      </c>
      <c r="U404" s="838">
        <v>0.6</v>
      </c>
    </row>
    <row r="405" spans="1:21" ht="14.4" customHeight="1" x14ac:dyDescent="0.3">
      <c r="A405" s="831">
        <v>18</v>
      </c>
      <c r="B405" s="832" t="s">
        <v>1807</v>
      </c>
      <c r="C405" s="832" t="s">
        <v>1812</v>
      </c>
      <c r="D405" s="833" t="s">
        <v>3107</v>
      </c>
      <c r="E405" s="834" t="s">
        <v>1839</v>
      </c>
      <c r="F405" s="832" t="s">
        <v>1808</v>
      </c>
      <c r="G405" s="832" t="s">
        <v>2009</v>
      </c>
      <c r="H405" s="832" t="s">
        <v>556</v>
      </c>
      <c r="I405" s="832" t="s">
        <v>2422</v>
      </c>
      <c r="J405" s="832" t="s">
        <v>2011</v>
      </c>
      <c r="K405" s="832" t="s">
        <v>2423</v>
      </c>
      <c r="L405" s="835">
        <v>613.24</v>
      </c>
      <c r="M405" s="835">
        <v>11038.32</v>
      </c>
      <c r="N405" s="832">
        <v>18</v>
      </c>
      <c r="O405" s="836">
        <v>5</v>
      </c>
      <c r="P405" s="835">
        <v>4905.92</v>
      </c>
      <c r="Q405" s="837">
        <v>0.44444444444444448</v>
      </c>
      <c r="R405" s="832">
        <v>8</v>
      </c>
      <c r="S405" s="837">
        <v>0.44444444444444442</v>
      </c>
      <c r="T405" s="836">
        <v>2</v>
      </c>
      <c r="U405" s="838">
        <v>0.4</v>
      </c>
    </row>
    <row r="406" spans="1:21" ht="14.4" customHeight="1" x14ac:dyDescent="0.3">
      <c r="A406" s="831">
        <v>18</v>
      </c>
      <c r="B406" s="832" t="s">
        <v>1807</v>
      </c>
      <c r="C406" s="832" t="s">
        <v>1812</v>
      </c>
      <c r="D406" s="833" t="s">
        <v>3107</v>
      </c>
      <c r="E406" s="834" t="s">
        <v>1839</v>
      </c>
      <c r="F406" s="832" t="s">
        <v>1808</v>
      </c>
      <c r="G406" s="832" t="s">
        <v>2009</v>
      </c>
      <c r="H406" s="832" t="s">
        <v>556</v>
      </c>
      <c r="I406" s="832" t="s">
        <v>2424</v>
      </c>
      <c r="J406" s="832" t="s">
        <v>2016</v>
      </c>
      <c r="K406" s="832" t="s">
        <v>675</v>
      </c>
      <c r="L406" s="835">
        <v>367.94</v>
      </c>
      <c r="M406" s="835">
        <v>10670.259999999998</v>
      </c>
      <c r="N406" s="832">
        <v>29</v>
      </c>
      <c r="O406" s="836">
        <v>5.5</v>
      </c>
      <c r="P406" s="835">
        <v>6990.86</v>
      </c>
      <c r="Q406" s="837">
        <v>0.65517241379310354</v>
      </c>
      <c r="R406" s="832">
        <v>19</v>
      </c>
      <c r="S406" s="837">
        <v>0.65517241379310343</v>
      </c>
      <c r="T406" s="836">
        <v>4</v>
      </c>
      <c r="U406" s="838">
        <v>0.72727272727272729</v>
      </c>
    </row>
    <row r="407" spans="1:21" ht="14.4" customHeight="1" x14ac:dyDescent="0.3">
      <c r="A407" s="831">
        <v>18</v>
      </c>
      <c r="B407" s="832" t="s">
        <v>1807</v>
      </c>
      <c r="C407" s="832" t="s">
        <v>1812</v>
      </c>
      <c r="D407" s="833" t="s">
        <v>3107</v>
      </c>
      <c r="E407" s="834" t="s">
        <v>1839</v>
      </c>
      <c r="F407" s="832" t="s">
        <v>1808</v>
      </c>
      <c r="G407" s="832" t="s">
        <v>2009</v>
      </c>
      <c r="H407" s="832" t="s">
        <v>556</v>
      </c>
      <c r="I407" s="832" t="s">
        <v>2013</v>
      </c>
      <c r="J407" s="832" t="s">
        <v>2011</v>
      </c>
      <c r="K407" s="832" t="s">
        <v>2014</v>
      </c>
      <c r="L407" s="835">
        <v>613.24</v>
      </c>
      <c r="M407" s="835">
        <v>1839.72</v>
      </c>
      <c r="N407" s="832">
        <v>3</v>
      </c>
      <c r="O407" s="836">
        <v>0.5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18</v>
      </c>
      <c r="B408" s="832" t="s">
        <v>1807</v>
      </c>
      <c r="C408" s="832" t="s">
        <v>1812</v>
      </c>
      <c r="D408" s="833" t="s">
        <v>3107</v>
      </c>
      <c r="E408" s="834" t="s">
        <v>1839</v>
      </c>
      <c r="F408" s="832" t="s">
        <v>1808</v>
      </c>
      <c r="G408" s="832" t="s">
        <v>2009</v>
      </c>
      <c r="H408" s="832" t="s">
        <v>556</v>
      </c>
      <c r="I408" s="832" t="s">
        <v>2425</v>
      </c>
      <c r="J408" s="832" t="s">
        <v>2016</v>
      </c>
      <c r="K408" s="832" t="s">
        <v>2047</v>
      </c>
      <c r="L408" s="835">
        <v>91.99</v>
      </c>
      <c r="M408" s="835">
        <v>2575.7199999999998</v>
      </c>
      <c r="N408" s="832">
        <v>28</v>
      </c>
      <c r="O408" s="836">
        <v>5.5</v>
      </c>
      <c r="P408" s="835">
        <v>2115.77</v>
      </c>
      <c r="Q408" s="837">
        <v>0.82142857142857151</v>
      </c>
      <c r="R408" s="832">
        <v>23</v>
      </c>
      <c r="S408" s="837">
        <v>0.8214285714285714</v>
      </c>
      <c r="T408" s="836">
        <v>4.5</v>
      </c>
      <c r="U408" s="838">
        <v>0.81818181818181823</v>
      </c>
    </row>
    <row r="409" spans="1:21" ht="14.4" customHeight="1" x14ac:dyDescent="0.3">
      <c r="A409" s="831">
        <v>18</v>
      </c>
      <c r="B409" s="832" t="s">
        <v>1807</v>
      </c>
      <c r="C409" s="832" t="s">
        <v>1812</v>
      </c>
      <c r="D409" s="833" t="s">
        <v>3107</v>
      </c>
      <c r="E409" s="834" t="s">
        <v>1839</v>
      </c>
      <c r="F409" s="832" t="s">
        <v>1808</v>
      </c>
      <c r="G409" s="832" t="s">
        <v>2009</v>
      </c>
      <c r="H409" s="832" t="s">
        <v>556</v>
      </c>
      <c r="I409" s="832" t="s">
        <v>2015</v>
      </c>
      <c r="J409" s="832" t="s">
        <v>2016</v>
      </c>
      <c r="K409" s="832" t="s">
        <v>675</v>
      </c>
      <c r="L409" s="835">
        <v>367.94</v>
      </c>
      <c r="M409" s="835">
        <v>735.88</v>
      </c>
      <c r="N409" s="832">
        <v>2</v>
      </c>
      <c r="O409" s="836">
        <v>0.5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18</v>
      </c>
      <c r="B410" s="832" t="s">
        <v>1807</v>
      </c>
      <c r="C410" s="832" t="s">
        <v>1812</v>
      </c>
      <c r="D410" s="833" t="s">
        <v>3107</v>
      </c>
      <c r="E410" s="834" t="s">
        <v>1839</v>
      </c>
      <c r="F410" s="832" t="s">
        <v>1808</v>
      </c>
      <c r="G410" s="832" t="s">
        <v>2009</v>
      </c>
      <c r="H410" s="832" t="s">
        <v>556</v>
      </c>
      <c r="I410" s="832" t="s">
        <v>2017</v>
      </c>
      <c r="J410" s="832" t="s">
        <v>2011</v>
      </c>
      <c r="K410" s="832" t="s">
        <v>2012</v>
      </c>
      <c r="L410" s="835">
        <v>153.31</v>
      </c>
      <c r="M410" s="835">
        <v>919.86</v>
      </c>
      <c r="N410" s="832">
        <v>6</v>
      </c>
      <c r="O410" s="836">
        <v>1.5</v>
      </c>
      <c r="P410" s="835">
        <v>306.62</v>
      </c>
      <c r="Q410" s="837">
        <v>0.33333333333333331</v>
      </c>
      <c r="R410" s="832">
        <v>2</v>
      </c>
      <c r="S410" s="837">
        <v>0.33333333333333331</v>
      </c>
      <c r="T410" s="836">
        <v>0.5</v>
      </c>
      <c r="U410" s="838">
        <v>0.33333333333333331</v>
      </c>
    </row>
    <row r="411" spans="1:21" ht="14.4" customHeight="1" x14ac:dyDescent="0.3">
      <c r="A411" s="831">
        <v>18</v>
      </c>
      <c r="B411" s="832" t="s">
        <v>1807</v>
      </c>
      <c r="C411" s="832" t="s">
        <v>1812</v>
      </c>
      <c r="D411" s="833" t="s">
        <v>3107</v>
      </c>
      <c r="E411" s="834" t="s">
        <v>1839</v>
      </c>
      <c r="F411" s="832" t="s">
        <v>1808</v>
      </c>
      <c r="G411" s="832" t="s">
        <v>2426</v>
      </c>
      <c r="H411" s="832" t="s">
        <v>556</v>
      </c>
      <c r="I411" s="832" t="s">
        <v>2427</v>
      </c>
      <c r="J411" s="832" t="s">
        <v>2428</v>
      </c>
      <c r="K411" s="832" t="s">
        <v>2429</v>
      </c>
      <c r="L411" s="835">
        <v>73.989999999999995</v>
      </c>
      <c r="M411" s="835">
        <v>73.989999999999995</v>
      </c>
      <c r="N411" s="832">
        <v>1</v>
      </c>
      <c r="O411" s="836">
        <v>1</v>
      </c>
      <c r="P411" s="835">
        <v>73.989999999999995</v>
      </c>
      <c r="Q411" s="837">
        <v>1</v>
      </c>
      <c r="R411" s="832">
        <v>1</v>
      </c>
      <c r="S411" s="837">
        <v>1</v>
      </c>
      <c r="T411" s="836">
        <v>1</v>
      </c>
      <c r="U411" s="838">
        <v>1</v>
      </c>
    </row>
    <row r="412" spans="1:21" ht="14.4" customHeight="1" x14ac:dyDescent="0.3">
      <c r="A412" s="831">
        <v>18</v>
      </c>
      <c r="B412" s="832" t="s">
        <v>1807</v>
      </c>
      <c r="C412" s="832" t="s">
        <v>1812</v>
      </c>
      <c r="D412" s="833" t="s">
        <v>3107</v>
      </c>
      <c r="E412" s="834" t="s">
        <v>1839</v>
      </c>
      <c r="F412" s="832" t="s">
        <v>1808</v>
      </c>
      <c r="G412" s="832" t="s">
        <v>2018</v>
      </c>
      <c r="H412" s="832" t="s">
        <v>556</v>
      </c>
      <c r="I412" s="832" t="s">
        <v>2430</v>
      </c>
      <c r="J412" s="832" t="s">
        <v>2431</v>
      </c>
      <c r="K412" s="832" t="s">
        <v>2432</v>
      </c>
      <c r="L412" s="835">
        <v>1704.6</v>
      </c>
      <c r="M412" s="835">
        <v>6818.4</v>
      </c>
      <c r="N412" s="832">
        <v>4</v>
      </c>
      <c r="O412" s="836">
        <v>2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18</v>
      </c>
      <c r="B413" s="832" t="s">
        <v>1807</v>
      </c>
      <c r="C413" s="832" t="s">
        <v>1812</v>
      </c>
      <c r="D413" s="833" t="s">
        <v>3107</v>
      </c>
      <c r="E413" s="834" t="s">
        <v>1839</v>
      </c>
      <c r="F413" s="832" t="s">
        <v>1808</v>
      </c>
      <c r="G413" s="832" t="s">
        <v>2018</v>
      </c>
      <c r="H413" s="832" t="s">
        <v>556</v>
      </c>
      <c r="I413" s="832" t="s">
        <v>2433</v>
      </c>
      <c r="J413" s="832" t="s">
        <v>2026</v>
      </c>
      <c r="K413" s="832" t="s">
        <v>2021</v>
      </c>
      <c r="L413" s="835">
        <v>122.25</v>
      </c>
      <c r="M413" s="835">
        <v>2322.75</v>
      </c>
      <c r="N413" s="832">
        <v>19</v>
      </c>
      <c r="O413" s="836">
        <v>3.5</v>
      </c>
      <c r="P413" s="835">
        <v>366.75</v>
      </c>
      <c r="Q413" s="837">
        <v>0.15789473684210525</v>
      </c>
      <c r="R413" s="832">
        <v>3</v>
      </c>
      <c r="S413" s="837">
        <v>0.15789473684210525</v>
      </c>
      <c r="T413" s="836">
        <v>0.5</v>
      </c>
      <c r="U413" s="838">
        <v>0.14285714285714285</v>
      </c>
    </row>
    <row r="414" spans="1:21" ht="14.4" customHeight="1" x14ac:dyDescent="0.3">
      <c r="A414" s="831">
        <v>18</v>
      </c>
      <c r="B414" s="832" t="s">
        <v>1807</v>
      </c>
      <c r="C414" s="832" t="s">
        <v>1812</v>
      </c>
      <c r="D414" s="833" t="s">
        <v>3107</v>
      </c>
      <c r="E414" s="834" t="s">
        <v>1839</v>
      </c>
      <c r="F414" s="832" t="s">
        <v>1808</v>
      </c>
      <c r="G414" s="832" t="s">
        <v>2018</v>
      </c>
      <c r="H414" s="832" t="s">
        <v>556</v>
      </c>
      <c r="I414" s="832" t="s">
        <v>2434</v>
      </c>
      <c r="J414" s="832" t="s">
        <v>2431</v>
      </c>
      <c r="K414" s="832" t="s">
        <v>2435</v>
      </c>
      <c r="L414" s="835">
        <v>1706.26</v>
      </c>
      <c r="M414" s="835">
        <v>3412.52</v>
      </c>
      <c r="N414" s="832">
        <v>2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18</v>
      </c>
      <c r="B415" s="832" t="s">
        <v>1807</v>
      </c>
      <c r="C415" s="832" t="s">
        <v>1812</v>
      </c>
      <c r="D415" s="833" t="s">
        <v>3107</v>
      </c>
      <c r="E415" s="834" t="s">
        <v>1839</v>
      </c>
      <c r="F415" s="832" t="s">
        <v>1808</v>
      </c>
      <c r="G415" s="832" t="s">
        <v>2018</v>
      </c>
      <c r="H415" s="832" t="s">
        <v>556</v>
      </c>
      <c r="I415" s="832" t="s">
        <v>2022</v>
      </c>
      <c r="J415" s="832" t="s">
        <v>2023</v>
      </c>
      <c r="K415" s="832" t="s">
        <v>2024</v>
      </c>
      <c r="L415" s="835">
        <v>295.22000000000003</v>
      </c>
      <c r="M415" s="835">
        <v>885.66000000000008</v>
      </c>
      <c r="N415" s="832">
        <v>3</v>
      </c>
      <c r="O415" s="836">
        <v>1</v>
      </c>
      <c r="P415" s="835">
        <v>885.66000000000008</v>
      </c>
      <c r="Q415" s="837">
        <v>1</v>
      </c>
      <c r="R415" s="832">
        <v>3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18</v>
      </c>
      <c r="B416" s="832" t="s">
        <v>1807</v>
      </c>
      <c r="C416" s="832" t="s">
        <v>1812</v>
      </c>
      <c r="D416" s="833" t="s">
        <v>3107</v>
      </c>
      <c r="E416" s="834" t="s">
        <v>1839</v>
      </c>
      <c r="F416" s="832" t="s">
        <v>1808</v>
      </c>
      <c r="G416" s="832" t="s">
        <v>2018</v>
      </c>
      <c r="H416" s="832" t="s">
        <v>556</v>
      </c>
      <c r="I416" s="832" t="s">
        <v>2025</v>
      </c>
      <c r="J416" s="832" t="s">
        <v>2026</v>
      </c>
      <c r="K416" s="832" t="s">
        <v>2024</v>
      </c>
      <c r="L416" s="835">
        <v>295.22000000000003</v>
      </c>
      <c r="M416" s="835">
        <v>590.44000000000005</v>
      </c>
      <c r="N416" s="832">
        <v>2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18</v>
      </c>
      <c r="B417" s="832" t="s">
        <v>1807</v>
      </c>
      <c r="C417" s="832" t="s">
        <v>1812</v>
      </c>
      <c r="D417" s="833" t="s">
        <v>3107</v>
      </c>
      <c r="E417" s="834" t="s">
        <v>1839</v>
      </c>
      <c r="F417" s="832" t="s">
        <v>1808</v>
      </c>
      <c r="G417" s="832" t="s">
        <v>2018</v>
      </c>
      <c r="H417" s="832" t="s">
        <v>556</v>
      </c>
      <c r="I417" s="832" t="s">
        <v>2436</v>
      </c>
      <c r="J417" s="832" t="s">
        <v>2437</v>
      </c>
      <c r="K417" s="832" t="s">
        <v>2029</v>
      </c>
      <c r="L417" s="835">
        <v>393.63</v>
      </c>
      <c r="M417" s="835">
        <v>393.63</v>
      </c>
      <c r="N417" s="832">
        <v>1</v>
      </c>
      <c r="O417" s="836">
        <v>0.5</v>
      </c>
      <c r="P417" s="835">
        <v>393.63</v>
      </c>
      <c r="Q417" s="837">
        <v>1</v>
      </c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18</v>
      </c>
      <c r="B418" s="832" t="s">
        <v>1807</v>
      </c>
      <c r="C418" s="832" t="s">
        <v>1812</v>
      </c>
      <c r="D418" s="833" t="s">
        <v>3107</v>
      </c>
      <c r="E418" s="834" t="s">
        <v>1839</v>
      </c>
      <c r="F418" s="832" t="s">
        <v>1808</v>
      </c>
      <c r="G418" s="832" t="s">
        <v>2018</v>
      </c>
      <c r="H418" s="832" t="s">
        <v>601</v>
      </c>
      <c r="I418" s="832" t="s">
        <v>1529</v>
      </c>
      <c r="J418" s="832" t="s">
        <v>1525</v>
      </c>
      <c r="K418" s="832" t="s">
        <v>1530</v>
      </c>
      <c r="L418" s="835">
        <v>913.98</v>
      </c>
      <c r="M418" s="835">
        <v>1827.96</v>
      </c>
      <c r="N418" s="832">
        <v>2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18</v>
      </c>
      <c r="B419" s="832" t="s">
        <v>1807</v>
      </c>
      <c r="C419" s="832" t="s">
        <v>1812</v>
      </c>
      <c r="D419" s="833" t="s">
        <v>3107</v>
      </c>
      <c r="E419" s="834" t="s">
        <v>1839</v>
      </c>
      <c r="F419" s="832" t="s">
        <v>1808</v>
      </c>
      <c r="G419" s="832" t="s">
        <v>2018</v>
      </c>
      <c r="H419" s="832" t="s">
        <v>556</v>
      </c>
      <c r="I419" s="832" t="s">
        <v>2438</v>
      </c>
      <c r="J419" s="832" t="s">
        <v>2439</v>
      </c>
      <c r="K419" s="832" t="s">
        <v>2440</v>
      </c>
      <c r="L419" s="835">
        <v>36.909999999999997</v>
      </c>
      <c r="M419" s="835">
        <v>110.72999999999999</v>
      </c>
      <c r="N419" s="832">
        <v>3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18</v>
      </c>
      <c r="B420" s="832" t="s">
        <v>1807</v>
      </c>
      <c r="C420" s="832" t="s">
        <v>1812</v>
      </c>
      <c r="D420" s="833" t="s">
        <v>3107</v>
      </c>
      <c r="E420" s="834" t="s">
        <v>1839</v>
      </c>
      <c r="F420" s="832" t="s">
        <v>1808</v>
      </c>
      <c r="G420" s="832" t="s">
        <v>2018</v>
      </c>
      <c r="H420" s="832" t="s">
        <v>556</v>
      </c>
      <c r="I420" s="832" t="s">
        <v>2441</v>
      </c>
      <c r="J420" s="832" t="s">
        <v>2442</v>
      </c>
      <c r="K420" s="832" t="s">
        <v>2021</v>
      </c>
      <c r="L420" s="835">
        <v>36.909999999999997</v>
      </c>
      <c r="M420" s="835">
        <v>73.819999999999993</v>
      </c>
      <c r="N420" s="832">
        <v>2</v>
      </c>
      <c r="O420" s="836">
        <v>0.5</v>
      </c>
      <c r="P420" s="835">
        <v>73.819999999999993</v>
      </c>
      <c r="Q420" s="837">
        <v>1</v>
      </c>
      <c r="R420" s="832">
        <v>2</v>
      </c>
      <c r="S420" s="837">
        <v>1</v>
      </c>
      <c r="T420" s="836">
        <v>0.5</v>
      </c>
      <c r="U420" s="838">
        <v>1</v>
      </c>
    </row>
    <row r="421" spans="1:21" ht="14.4" customHeight="1" x14ac:dyDescent="0.3">
      <c r="A421" s="831">
        <v>18</v>
      </c>
      <c r="B421" s="832" t="s">
        <v>1807</v>
      </c>
      <c r="C421" s="832" t="s">
        <v>1812</v>
      </c>
      <c r="D421" s="833" t="s">
        <v>3107</v>
      </c>
      <c r="E421" s="834" t="s">
        <v>1839</v>
      </c>
      <c r="F421" s="832" t="s">
        <v>1808</v>
      </c>
      <c r="G421" s="832" t="s">
        <v>2018</v>
      </c>
      <c r="H421" s="832" t="s">
        <v>601</v>
      </c>
      <c r="I421" s="832" t="s">
        <v>1524</v>
      </c>
      <c r="J421" s="832" t="s">
        <v>1525</v>
      </c>
      <c r="K421" s="832" t="s">
        <v>1526</v>
      </c>
      <c r="L421" s="835">
        <v>88.92</v>
      </c>
      <c r="M421" s="835">
        <v>9870.1200000000008</v>
      </c>
      <c r="N421" s="832">
        <v>111</v>
      </c>
      <c r="O421" s="836">
        <v>27.5</v>
      </c>
      <c r="P421" s="835">
        <v>5335.2000000000007</v>
      </c>
      <c r="Q421" s="837">
        <v>0.54054054054054057</v>
      </c>
      <c r="R421" s="832">
        <v>60</v>
      </c>
      <c r="S421" s="837">
        <v>0.54054054054054057</v>
      </c>
      <c r="T421" s="836">
        <v>15</v>
      </c>
      <c r="U421" s="838">
        <v>0.54545454545454541</v>
      </c>
    </row>
    <row r="422" spans="1:21" ht="14.4" customHeight="1" x14ac:dyDescent="0.3">
      <c r="A422" s="831">
        <v>18</v>
      </c>
      <c r="B422" s="832" t="s">
        <v>1807</v>
      </c>
      <c r="C422" s="832" t="s">
        <v>1812</v>
      </c>
      <c r="D422" s="833" t="s">
        <v>3107</v>
      </c>
      <c r="E422" s="834" t="s">
        <v>1839</v>
      </c>
      <c r="F422" s="832" t="s">
        <v>1808</v>
      </c>
      <c r="G422" s="832" t="s">
        <v>2018</v>
      </c>
      <c r="H422" s="832" t="s">
        <v>601</v>
      </c>
      <c r="I422" s="832" t="s">
        <v>1527</v>
      </c>
      <c r="J422" s="832" t="s">
        <v>1525</v>
      </c>
      <c r="K422" s="832" t="s">
        <v>1528</v>
      </c>
      <c r="L422" s="835">
        <v>467.28</v>
      </c>
      <c r="M422" s="835">
        <v>7476.4799999999987</v>
      </c>
      <c r="N422" s="832">
        <v>16</v>
      </c>
      <c r="O422" s="836">
        <v>7.5</v>
      </c>
      <c r="P422" s="835">
        <v>6074.6399999999985</v>
      </c>
      <c r="Q422" s="837">
        <v>0.8125</v>
      </c>
      <c r="R422" s="832">
        <v>13</v>
      </c>
      <c r="S422" s="837">
        <v>0.8125</v>
      </c>
      <c r="T422" s="836">
        <v>6</v>
      </c>
      <c r="U422" s="838">
        <v>0.8</v>
      </c>
    </row>
    <row r="423" spans="1:21" ht="14.4" customHeight="1" x14ac:dyDescent="0.3">
      <c r="A423" s="831">
        <v>18</v>
      </c>
      <c r="B423" s="832" t="s">
        <v>1807</v>
      </c>
      <c r="C423" s="832" t="s">
        <v>1812</v>
      </c>
      <c r="D423" s="833" t="s">
        <v>3107</v>
      </c>
      <c r="E423" s="834" t="s">
        <v>1839</v>
      </c>
      <c r="F423" s="832" t="s">
        <v>1808</v>
      </c>
      <c r="G423" s="832" t="s">
        <v>2018</v>
      </c>
      <c r="H423" s="832" t="s">
        <v>556</v>
      </c>
      <c r="I423" s="832" t="s">
        <v>2443</v>
      </c>
      <c r="J423" s="832" t="s">
        <v>2026</v>
      </c>
      <c r="K423" s="832" t="s">
        <v>2444</v>
      </c>
      <c r="L423" s="835">
        <v>0</v>
      </c>
      <c r="M423" s="835">
        <v>0</v>
      </c>
      <c r="N423" s="832">
        <v>3</v>
      </c>
      <c r="O423" s="836">
        <v>0.5</v>
      </c>
      <c r="P423" s="835"/>
      <c r="Q423" s="837"/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18</v>
      </c>
      <c r="B424" s="832" t="s">
        <v>1807</v>
      </c>
      <c r="C424" s="832" t="s">
        <v>1812</v>
      </c>
      <c r="D424" s="833" t="s">
        <v>3107</v>
      </c>
      <c r="E424" s="834" t="s">
        <v>1839</v>
      </c>
      <c r="F424" s="832" t="s">
        <v>1808</v>
      </c>
      <c r="G424" s="832" t="s">
        <v>2018</v>
      </c>
      <c r="H424" s="832" t="s">
        <v>556</v>
      </c>
      <c r="I424" s="832" t="s">
        <v>2030</v>
      </c>
      <c r="J424" s="832" t="s">
        <v>2026</v>
      </c>
      <c r="K424" s="832" t="s">
        <v>2031</v>
      </c>
      <c r="L424" s="835">
        <v>1702.95</v>
      </c>
      <c r="M424" s="835">
        <v>45979.650000000009</v>
      </c>
      <c r="N424" s="832">
        <v>27</v>
      </c>
      <c r="O424" s="836">
        <v>10.5</v>
      </c>
      <c r="P424" s="835">
        <v>22138.350000000002</v>
      </c>
      <c r="Q424" s="837">
        <v>0.48148148148148145</v>
      </c>
      <c r="R424" s="832">
        <v>13</v>
      </c>
      <c r="S424" s="837">
        <v>0.48148148148148145</v>
      </c>
      <c r="T424" s="836">
        <v>5</v>
      </c>
      <c r="U424" s="838">
        <v>0.47619047619047616</v>
      </c>
    </row>
    <row r="425" spans="1:21" ht="14.4" customHeight="1" x14ac:dyDescent="0.3">
      <c r="A425" s="831">
        <v>18</v>
      </c>
      <c r="B425" s="832" t="s">
        <v>1807</v>
      </c>
      <c r="C425" s="832" t="s">
        <v>1812</v>
      </c>
      <c r="D425" s="833" t="s">
        <v>3107</v>
      </c>
      <c r="E425" s="834" t="s">
        <v>1839</v>
      </c>
      <c r="F425" s="832" t="s">
        <v>1808</v>
      </c>
      <c r="G425" s="832" t="s">
        <v>2018</v>
      </c>
      <c r="H425" s="832" t="s">
        <v>556</v>
      </c>
      <c r="I425" s="832" t="s">
        <v>2445</v>
      </c>
      <c r="J425" s="832" t="s">
        <v>2026</v>
      </c>
      <c r="K425" s="832" t="s">
        <v>2432</v>
      </c>
      <c r="L425" s="835">
        <v>1704.6</v>
      </c>
      <c r="M425" s="835">
        <v>13636.8</v>
      </c>
      <c r="N425" s="832">
        <v>8</v>
      </c>
      <c r="O425" s="836">
        <v>2.5</v>
      </c>
      <c r="P425" s="835">
        <v>8523</v>
      </c>
      <c r="Q425" s="837">
        <v>0.625</v>
      </c>
      <c r="R425" s="832">
        <v>5</v>
      </c>
      <c r="S425" s="837">
        <v>0.625</v>
      </c>
      <c r="T425" s="836">
        <v>2</v>
      </c>
      <c r="U425" s="838">
        <v>0.8</v>
      </c>
    </row>
    <row r="426" spans="1:21" ht="14.4" customHeight="1" x14ac:dyDescent="0.3">
      <c r="A426" s="831">
        <v>18</v>
      </c>
      <c r="B426" s="832" t="s">
        <v>1807</v>
      </c>
      <c r="C426" s="832" t="s">
        <v>1812</v>
      </c>
      <c r="D426" s="833" t="s">
        <v>3107</v>
      </c>
      <c r="E426" s="834" t="s">
        <v>1839</v>
      </c>
      <c r="F426" s="832" t="s">
        <v>1808</v>
      </c>
      <c r="G426" s="832" t="s">
        <v>2018</v>
      </c>
      <c r="H426" s="832" t="s">
        <v>556</v>
      </c>
      <c r="I426" s="832" t="s">
        <v>2446</v>
      </c>
      <c r="J426" s="832" t="s">
        <v>2447</v>
      </c>
      <c r="K426" s="832" t="s">
        <v>2031</v>
      </c>
      <c r="L426" s="835">
        <v>1702.95</v>
      </c>
      <c r="M426" s="835">
        <v>3405.9</v>
      </c>
      <c r="N426" s="832">
        <v>2</v>
      </c>
      <c r="O426" s="836">
        <v>1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18</v>
      </c>
      <c r="B427" s="832" t="s">
        <v>1807</v>
      </c>
      <c r="C427" s="832" t="s">
        <v>1812</v>
      </c>
      <c r="D427" s="833" t="s">
        <v>3107</v>
      </c>
      <c r="E427" s="834" t="s">
        <v>1839</v>
      </c>
      <c r="F427" s="832" t="s">
        <v>1808</v>
      </c>
      <c r="G427" s="832" t="s">
        <v>2018</v>
      </c>
      <c r="H427" s="832" t="s">
        <v>556</v>
      </c>
      <c r="I427" s="832" t="s">
        <v>2448</v>
      </c>
      <c r="J427" s="832" t="s">
        <v>2431</v>
      </c>
      <c r="K427" s="832" t="s">
        <v>2031</v>
      </c>
      <c r="L427" s="835">
        <v>1702.95</v>
      </c>
      <c r="M427" s="835">
        <v>5108.8500000000004</v>
      </c>
      <c r="N427" s="832">
        <v>3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18</v>
      </c>
      <c r="B428" s="832" t="s">
        <v>1807</v>
      </c>
      <c r="C428" s="832" t="s">
        <v>1812</v>
      </c>
      <c r="D428" s="833" t="s">
        <v>3107</v>
      </c>
      <c r="E428" s="834" t="s">
        <v>1839</v>
      </c>
      <c r="F428" s="832" t="s">
        <v>1808</v>
      </c>
      <c r="G428" s="832" t="s">
        <v>2018</v>
      </c>
      <c r="H428" s="832" t="s">
        <v>556</v>
      </c>
      <c r="I428" s="832" t="s">
        <v>2449</v>
      </c>
      <c r="J428" s="832" t="s">
        <v>2023</v>
      </c>
      <c r="K428" s="832" t="s">
        <v>2029</v>
      </c>
      <c r="L428" s="835">
        <v>393.63</v>
      </c>
      <c r="M428" s="835">
        <v>787.26</v>
      </c>
      <c r="N428" s="832">
        <v>2</v>
      </c>
      <c r="O428" s="836">
        <v>0.5</v>
      </c>
      <c r="P428" s="835">
        <v>787.26</v>
      </c>
      <c r="Q428" s="837">
        <v>1</v>
      </c>
      <c r="R428" s="832">
        <v>2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18</v>
      </c>
      <c r="B429" s="832" t="s">
        <v>1807</v>
      </c>
      <c r="C429" s="832" t="s">
        <v>1812</v>
      </c>
      <c r="D429" s="833" t="s">
        <v>3107</v>
      </c>
      <c r="E429" s="834" t="s">
        <v>1839</v>
      </c>
      <c r="F429" s="832" t="s">
        <v>1808</v>
      </c>
      <c r="G429" s="832" t="s">
        <v>2018</v>
      </c>
      <c r="H429" s="832" t="s">
        <v>556</v>
      </c>
      <c r="I429" s="832" t="s">
        <v>2450</v>
      </c>
      <c r="J429" s="832" t="s">
        <v>2023</v>
      </c>
      <c r="K429" s="832" t="s">
        <v>2451</v>
      </c>
      <c r="L429" s="835">
        <v>1866.11</v>
      </c>
      <c r="M429" s="835">
        <v>1866.11</v>
      </c>
      <c r="N429" s="832">
        <v>1</v>
      </c>
      <c r="O429" s="836">
        <v>0.5</v>
      </c>
      <c r="P429" s="835">
        <v>1866.11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18</v>
      </c>
      <c r="B430" s="832" t="s">
        <v>1807</v>
      </c>
      <c r="C430" s="832" t="s">
        <v>1812</v>
      </c>
      <c r="D430" s="833" t="s">
        <v>3107</v>
      </c>
      <c r="E430" s="834" t="s">
        <v>1839</v>
      </c>
      <c r="F430" s="832" t="s">
        <v>1808</v>
      </c>
      <c r="G430" s="832" t="s">
        <v>2038</v>
      </c>
      <c r="H430" s="832" t="s">
        <v>556</v>
      </c>
      <c r="I430" s="832" t="s">
        <v>2039</v>
      </c>
      <c r="J430" s="832" t="s">
        <v>2040</v>
      </c>
      <c r="K430" s="832" t="s">
        <v>2041</v>
      </c>
      <c r="L430" s="835">
        <v>88.76</v>
      </c>
      <c r="M430" s="835">
        <v>355.04</v>
      </c>
      <c r="N430" s="832">
        <v>4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18</v>
      </c>
      <c r="B431" s="832" t="s">
        <v>1807</v>
      </c>
      <c r="C431" s="832" t="s">
        <v>1812</v>
      </c>
      <c r="D431" s="833" t="s">
        <v>3107</v>
      </c>
      <c r="E431" s="834" t="s">
        <v>1839</v>
      </c>
      <c r="F431" s="832" t="s">
        <v>1808</v>
      </c>
      <c r="G431" s="832" t="s">
        <v>2042</v>
      </c>
      <c r="H431" s="832" t="s">
        <v>601</v>
      </c>
      <c r="I431" s="832" t="s">
        <v>1486</v>
      </c>
      <c r="J431" s="832" t="s">
        <v>1487</v>
      </c>
      <c r="K431" s="832" t="s">
        <v>1488</v>
      </c>
      <c r="L431" s="835">
        <v>366.31</v>
      </c>
      <c r="M431" s="835">
        <v>4395.72</v>
      </c>
      <c r="N431" s="832">
        <v>12</v>
      </c>
      <c r="O431" s="836">
        <v>6.5</v>
      </c>
      <c r="P431" s="835">
        <v>2197.86</v>
      </c>
      <c r="Q431" s="837">
        <v>0.5</v>
      </c>
      <c r="R431" s="832">
        <v>6</v>
      </c>
      <c r="S431" s="837">
        <v>0.5</v>
      </c>
      <c r="T431" s="836">
        <v>3</v>
      </c>
      <c r="U431" s="838">
        <v>0.46153846153846156</v>
      </c>
    </row>
    <row r="432" spans="1:21" ht="14.4" customHeight="1" x14ac:dyDescent="0.3">
      <c r="A432" s="831">
        <v>18</v>
      </c>
      <c r="B432" s="832" t="s">
        <v>1807</v>
      </c>
      <c r="C432" s="832" t="s">
        <v>1812</v>
      </c>
      <c r="D432" s="833" t="s">
        <v>3107</v>
      </c>
      <c r="E432" s="834" t="s">
        <v>1839</v>
      </c>
      <c r="F432" s="832" t="s">
        <v>1808</v>
      </c>
      <c r="G432" s="832" t="s">
        <v>2042</v>
      </c>
      <c r="H432" s="832" t="s">
        <v>601</v>
      </c>
      <c r="I432" s="832" t="s">
        <v>1489</v>
      </c>
      <c r="J432" s="832" t="s">
        <v>1490</v>
      </c>
      <c r="K432" s="832" t="s">
        <v>1491</v>
      </c>
      <c r="L432" s="835">
        <v>219.78</v>
      </c>
      <c r="M432" s="835">
        <v>1978.02</v>
      </c>
      <c r="N432" s="832">
        <v>9</v>
      </c>
      <c r="O432" s="836">
        <v>3.5</v>
      </c>
      <c r="P432" s="835">
        <v>659.34</v>
      </c>
      <c r="Q432" s="837">
        <v>0.33333333333333337</v>
      </c>
      <c r="R432" s="832">
        <v>3</v>
      </c>
      <c r="S432" s="837">
        <v>0.33333333333333331</v>
      </c>
      <c r="T432" s="836">
        <v>1</v>
      </c>
      <c r="U432" s="838">
        <v>0.2857142857142857</v>
      </c>
    </row>
    <row r="433" spans="1:21" ht="14.4" customHeight="1" x14ac:dyDescent="0.3">
      <c r="A433" s="831">
        <v>18</v>
      </c>
      <c r="B433" s="832" t="s">
        <v>1807</v>
      </c>
      <c r="C433" s="832" t="s">
        <v>1812</v>
      </c>
      <c r="D433" s="833" t="s">
        <v>3107</v>
      </c>
      <c r="E433" s="834" t="s">
        <v>1839</v>
      </c>
      <c r="F433" s="832" t="s">
        <v>1808</v>
      </c>
      <c r="G433" s="832" t="s">
        <v>2043</v>
      </c>
      <c r="H433" s="832" t="s">
        <v>601</v>
      </c>
      <c r="I433" s="832" t="s">
        <v>1640</v>
      </c>
      <c r="J433" s="832" t="s">
        <v>1496</v>
      </c>
      <c r="K433" s="832" t="s">
        <v>1641</v>
      </c>
      <c r="L433" s="835">
        <v>516.71</v>
      </c>
      <c r="M433" s="835">
        <v>7750.6500000000005</v>
      </c>
      <c r="N433" s="832">
        <v>15</v>
      </c>
      <c r="O433" s="836">
        <v>5</v>
      </c>
      <c r="P433" s="835">
        <v>2583.5500000000002</v>
      </c>
      <c r="Q433" s="837">
        <v>0.33333333333333331</v>
      </c>
      <c r="R433" s="832">
        <v>5</v>
      </c>
      <c r="S433" s="837">
        <v>0.33333333333333331</v>
      </c>
      <c r="T433" s="836">
        <v>1</v>
      </c>
      <c r="U433" s="838">
        <v>0.2</v>
      </c>
    </row>
    <row r="434" spans="1:21" ht="14.4" customHeight="1" x14ac:dyDescent="0.3">
      <c r="A434" s="831">
        <v>18</v>
      </c>
      <c r="B434" s="832" t="s">
        <v>1807</v>
      </c>
      <c r="C434" s="832" t="s">
        <v>1812</v>
      </c>
      <c r="D434" s="833" t="s">
        <v>3107</v>
      </c>
      <c r="E434" s="834" t="s">
        <v>1839</v>
      </c>
      <c r="F434" s="832" t="s">
        <v>1808</v>
      </c>
      <c r="G434" s="832" t="s">
        <v>2043</v>
      </c>
      <c r="H434" s="832" t="s">
        <v>601</v>
      </c>
      <c r="I434" s="832" t="s">
        <v>1500</v>
      </c>
      <c r="J434" s="832" t="s">
        <v>1496</v>
      </c>
      <c r="K434" s="832" t="s">
        <v>1501</v>
      </c>
      <c r="L434" s="835">
        <v>110.73</v>
      </c>
      <c r="M434" s="835">
        <v>2436.06</v>
      </c>
      <c r="N434" s="832">
        <v>22</v>
      </c>
      <c r="O434" s="836">
        <v>3.5</v>
      </c>
      <c r="P434" s="835">
        <v>885.84</v>
      </c>
      <c r="Q434" s="837">
        <v>0.36363636363636365</v>
      </c>
      <c r="R434" s="832">
        <v>8</v>
      </c>
      <c r="S434" s="837">
        <v>0.36363636363636365</v>
      </c>
      <c r="T434" s="836">
        <v>1.5</v>
      </c>
      <c r="U434" s="838">
        <v>0.42857142857142855</v>
      </c>
    </row>
    <row r="435" spans="1:21" ht="14.4" customHeight="1" x14ac:dyDescent="0.3">
      <c r="A435" s="831">
        <v>18</v>
      </c>
      <c r="B435" s="832" t="s">
        <v>1807</v>
      </c>
      <c r="C435" s="832" t="s">
        <v>1812</v>
      </c>
      <c r="D435" s="833" t="s">
        <v>3107</v>
      </c>
      <c r="E435" s="834" t="s">
        <v>1839</v>
      </c>
      <c r="F435" s="832" t="s">
        <v>1808</v>
      </c>
      <c r="G435" s="832" t="s">
        <v>2043</v>
      </c>
      <c r="H435" s="832" t="s">
        <v>556</v>
      </c>
      <c r="I435" s="832" t="s">
        <v>2452</v>
      </c>
      <c r="J435" s="832" t="s">
        <v>2453</v>
      </c>
      <c r="K435" s="832" t="s">
        <v>675</v>
      </c>
      <c r="L435" s="835">
        <v>158.16999999999999</v>
      </c>
      <c r="M435" s="835">
        <v>158.16999999999999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18</v>
      </c>
      <c r="B436" s="832" t="s">
        <v>1807</v>
      </c>
      <c r="C436" s="832" t="s">
        <v>1812</v>
      </c>
      <c r="D436" s="833" t="s">
        <v>3107</v>
      </c>
      <c r="E436" s="834" t="s">
        <v>1839</v>
      </c>
      <c r="F436" s="832" t="s">
        <v>1808</v>
      </c>
      <c r="G436" s="832" t="s">
        <v>2048</v>
      </c>
      <c r="H436" s="832" t="s">
        <v>556</v>
      </c>
      <c r="I436" s="832" t="s">
        <v>2049</v>
      </c>
      <c r="J436" s="832" t="s">
        <v>900</v>
      </c>
      <c r="K436" s="832" t="s">
        <v>1862</v>
      </c>
      <c r="L436" s="835">
        <v>57.6</v>
      </c>
      <c r="M436" s="835">
        <v>1958.4</v>
      </c>
      <c r="N436" s="832">
        <v>34</v>
      </c>
      <c r="O436" s="836">
        <v>12.5</v>
      </c>
      <c r="P436" s="835">
        <v>921.60000000000014</v>
      </c>
      <c r="Q436" s="837">
        <v>0.4705882352941177</v>
      </c>
      <c r="R436" s="832">
        <v>16</v>
      </c>
      <c r="S436" s="837">
        <v>0.47058823529411764</v>
      </c>
      <c r="T436" s="836">
        <v>8</v>
      </c>
      <c r="U436" s="838">
        <v>0.64</v>
      </c>
    </row>
    <row r="437" spans="1:21" ht="14.4" customHeight="1" x14ac:dyDescent="0.3">
      <c r="A437" s="831">
        <v>18</v>
      </c>
      <c r="B437" s="832" t="s">
        <v>1807</v>
      </c>
      <c r="C437" s="832" t="s">
        <v>1812</v>
      </c>
      <c r="D437" s="833" t="s">
        <v>3107</v>
      </c>
      <c r="E437" s="834" t="s">
        <v>1839</v>
      </c>
      <c r="F437" s="832" t="s">
        <v>1808</v>
      </c>
      <c r="G437" s="832" t="s">
        <v>2050</v>
      </c>
      <c r="H437" s="832" t="s">
        <v>556</v>
      </c>
      <c r="I437" s="832" t="s">
        <v>2051</v>
      </c>
      <c r="J437" s="832" t="s">
        <v>1013</v>
      </c>
      <c r="K437" s="832" t="s">
        <v>2052</v>
      </c>
      <c r="L437" s="835">
        <v>202.03</v>
      </c>
      <c r="M437" s="835">
        <v>1616.24</v>
      </c>
      <c r="N437" s="832">
        <v>8</v>
      </c>
      <c r="O437" s="836">
        <v>3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18</v>
      </c>
      <c r="B438" s="832" t="s">
        <v>1807</v>
      </c>
      <c r="C438" s="832" t="s">
        <v>1812</v>
      </c>
      <c r="D438" s="833" t="s">
        <v>3107</v>
      </c>
      <c r="E438" s="834" t="s">
        <v>1839</v>
      </c>
      <c r="F438" s="832" t="s">
        <v>1808</v>
      </c>
      <c r="G438" s="832" t="s">
        <v>2454</v>
      </c>
      <c r="H438" s="832" t="s">
        <v>556</v>
      </c>
      <c r="I438" s="832" t="s">
        <v>2455</v>
      </c>
      <c r="J438" s="832" t="s">
        <v>800</v>
      </c>
      <c r="K438" s="832" t="s">
        <v>2456</v>
      </c>
      <c r="L438" s="835">
        <v>0</v>
      </c>
      <c r="M438" s="835">
        <v>0</v>
      </c>
      <c r="N438" s="832">
        <v>2</v>
      </c>
      <c r="O438" s="836">
        <v>1.5</v>
      </c>
      <c r="P438" s="835"/>
      <c r="Q438" s="837"/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18</v>
      </c>
      <c r="B439" s="832" t="s">
        <v>1807</v>
      </c>
      <c r="C439" s="832" t="s">
        <v>1812</v>
      </c>
      <c r="D439" s="833" t="s">
        <v>3107</v>
      </c>
      <c r="E439" s="834" t="s">
        <v>1839</v>
      </c>
      <c r="F439" s="832" t="s">
        <v>1808</v>
      </c>
      <c r="G439" s="832" t="s">
        <v>2457</v>
      </c>
      <c r="H439" s="832" t="s">
        <v>556</v>
      </c>
      <c r="I439" s="832" t="s">
        <v>2458</v>
      </c>
      <c r="J439" s="832" t="s">
        <v>2459</v>
      </c>
      <c r="K439" s="832" t="s">
        <v>1540</v>
      </c>
      <c r="L439" s="835">
        <v>38.56</v>
      </c>
      <c r="M439" s="835">
        <v>38.56</v>
      </c>
      <c r="N439" s="832">
        <v>1</v>
      </c>
      <c r="O439" s="836">
        <v>0.5</v>
      </c>
      <c r="P439" s="835">
        <v>38.56</v>
      </c>
      <c r="Q439" s="837">
        <v>1</v>
      </c>
      <c r="R439" s="832">
        <v>1</v>
      </c>
      <c r="S439" s="837">
        <v>1</v>
      </c>
      <c r="T439" s="836">
        <v>0.5</v>
      </c>
      <c r="U439" s="838">
        <v>1</v>
      </c>
    </row>
    <row r="440" spans="1:21" ht="14.4" customHeight="1" x14ac:dyDescent="0.3">
      <c r="A440" s="831">
        <v>18</v>
      </c>
      <c r="B440" s="832" t="s">
        <v>1807</v>
      </c>
      <c r="C440" s="832" t="s">
        <v>1812</v>
      </c>
      <c r="D440" s="833" t="s">
        <v>3107</v>
      </c>
      <c r="E440" s="834" t="s">
        <v>1839</v>
      </c>
      <c r="F440" s="832" t="s">
        <v>1808</v>
      </c>
      <c r="G440" s="832" t="s">
        <v>2053</v>
      </c>
      <c r="H440" s="832" t="s">
        <v>556</v>
      </c>
      <c r="I440" s="832" t="s">
        <v>2054</v>
      </c>
      <c r="J440" s="832" t="s">
        <v>2055</v>
      </c>
      <c r="K440" s="832" t="s">
        <v>2056</v>
      </c>
      <c r="L440" s="835">
        <v>122.73</v>
      </c>
      <c r="M440" s="835">
        <v>1227.3</v>
      </c>
      <c r="N440" s="832">
        <v>10</v>
      </c>
      <c r="O440" s="836">
        <v>2</v>
      </c>
      <c r="P440" s="835">
        <v>490.92</v>
      </c>
      <c r="Q440" s="837">
        <v>0.4</v>
      </c>
      <c r="R440" s="832">
        <v>4</v>
      </c>
      <c r="S440" s="837">
        <v>0.4</v>
      </c>
      <c r="T440" s="836">
        <v>0.5</v>
      </c>
      <c r="U440" s="838">
        <v>0.25</v>
      </c>
    </row>
    <row r="441" spans="1:21" ht="14.4" customHeight="1" x14ac:dyDescent="0.3">
      <c r="A441" s="831">
        <v>18</v>
      </c>
      <c r="B441" s="832" t="s">
        <v>1807</v>
      </c>
      <c r="C441" s="832" t="s">
        <v>1812</v>
      </c>
      <c r="D441" s="833" t="s">
        <v>3107</v>
      </c>
      <c r="E441" s="834" t="s">
        <v>1839</v>
      </c>
      <c r="F441" s="832" t="s">
        <v>1808</v>
      </c>
      <c r="G441" s="832" t="s">
        <v>2053</v>
      </c>
      <c r="H441" s="832" t="s">
        <v>556</v>
      </c>
      <c r="I441" s="832" t="s">
        <v>2057</v>
      </c>
      <c r="J441" s="832" t="s">
        <v>2055</v>
      </c>
      <c r="K441" s="832" t="s">
        <v>2056</v>
      </c>
      <c r="L441" s="835">
        <v>122.73</v>
      </c>
      <c r="M441" s="835">
        <v>2331.87</v>
      </c>
      <c r="N441" s="832">
        <v>19</v>
      </c>
      <c r="O441" s="836">
        <v>7.5</v>
      </c>
      <c r="P441" s="835">
        <v>859.11</v>
      </c>
      <c r="Q441" s="837">
        <v>0.36842105263157898</v>
      </c>
      <c r="R441" s="832">
        <v>7</v>
      </c>
      <c r="S441" s="837">
        <v>0.36842105263157893</v>
      </c>
      <c r="T441" s="836">
        <v>3</v>
      </c>
      <c r="U441" s="838">
        <v>0.4</v>
      </c>
    </row>
    <row r="442" spans="1:21" ht="14.4" customHeight="1" x14ac:dyDescent="0.3">
      <c r="A442" s="831">
        <v>18</v>
      </c>
      <c r="B442" s="832" t="s">
        <v>1807</v>
      </c>
      <c r="C442" s="832" t="s">
        <v>1812</v>
      </c>
      <c r="D442" s="833" t="s">
        <v>3107</v>
      </c>
      <c r="E442" s="834" t="s">
        <v>1839</v>
      </c>
      <c r="F442" s="832" t="s">
        <v>1808</v>
      </c>
      <c r="G442" s="832" t="s">
        <v>2053</v>
      </c>
      <c r="H442" s="832" t="s">
        <v>556</v>
      </c>
      <c r="I442" s="832" t="s">
        <v>2460</v>
      </c>
      <c r="J442" s="832" t="s">
        <v>2055</v>
      </c>
      <c r="K442" s="832" t="s">
        <v>1862</v>
      </c>
      <c r="L442" s="835">
        <v>122.73</v>
      </c>
      <c r="M442" s="835">
        <v>122.73</v>
      </c>
      <c r="N442" s="832">
        <v>1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18</v>
      </c>
      <c r="B443" s="832" t="s">
        <v>1807</v>
      </c>
      <c r="C443" s="832" t="s">
        <v>1812</v>
      </c>
      <c r="D443" s="833" t="s">
        <v>3107</v>
      </c>
      <c r="E443" s="834" t="s">
        <v>1839</v>
      </c>
      <c r="F443" s="832" t="s">
        <v>1808</v>
      </c>
      <c r="G443" s="832" t="s">
        <v>2058</v>
      </c>
      <c r="H443" s="832" t="s">
        <v>556</v>
      </c>
      <c r="I443" s="832" t="s">
        <v>2059</v>
      </c>
      <c r="J443" s="832" t="s">
        <v>2060</v>
      </c>
      <c r="K443" s="832" t="s">
        <v>2061</v>
      </c>
      <c r="L443" s="835">
        <v>1228</v>
      </c>
      <c r="M443" s="835">
        <v>42980</v>
      </c>
      <c r="N443" s="832">
        <v>35</v>
      </c>
      <c r="O443" s="836">
        <v>9</v>
      </c>
      <c r="P443" s="835">
        <v>18420</v>
      </c>
      <c r="Q443" s="837">
        <v>0.42857142857142855</v>
      </c>
      <c r="R443" s="832">
        <v>15</v>
      </c>
      <c r="S443" s="837">
        <v>0.42857142857142855</v>
      </c>
      <c r="T443" s="836">
        <v>4</v>
      </c>
      <c r="U443" s="838">
        <v>0.44444444444444442</v>
      </c>
    </row>
    <row r="444" spans="1:21" ht="14.4" customHeight="1" x14ac:dyDescent="0.3">
      <c r="A444" s="831">
        <v>18</v>
      </c>
      <c r="B444" s="832" t="s">
        <v>1807</v>
      </c>
      <c r="C444" s="832" t="s">
        <v>1812</v>
      </c>
      <c r="D444" s="833" t="s">
        <v>3107</v>
      </c>
      <c r="E444" s="834" t="s">
        <v>1839</v>
      </c>
      <c r="F444" s="832" t="s">
        <v>1808</v>
      </c>
      <c r="G444" s="832" t="s">
        <v>2058</v>
      </c>
      <c r="H444" s="832" t="s">
        <v>556</v>
      </c>
      <c r="I444" s="832" t="s">
        <v>2461</v>
      </c>
      <c r="J444" s="832" t="s">
        <v>2060</v>
      </c>
      <c r="K444" s="832" t="s">
        <v>2462</v>
      </c>
      <c r="L444" s="835">
        <v>1228</v>
      </c>
      <c r="M444" s="835">
        <v>50348</v>
      </c>
      <c r="N444" s="832">
        <v>41</v>
      </c>
      <c r="O444" s="836">
        <v>10</v>
      </c>
      <c r="P444" s="835">
        <v>20876</v>
      </c>
      <c r="Q444" s="837">
        <v>0.41463414634146339</v>
      </c>
      <c r="R444" s="832">
        <v>17</v>
      </c>
      <c r="S444" s="837">
        <v>0.41463414634146339</v>
      </c>
      <c r="T444" s="836">
        <v>3.5</v>
      </c>
      <c r="U444" s="838">
        <v>0.35</v>
      </c>
    </row>
    <row r="445" spans="1:21" ht="14.4" customHeight="1" x14ac:dyDescent="0.3">
      <c r="A445" s="831">
        <v>18</v>
      </c>
      <c r="B445" s="832" t="s">
        <v>1807</v>
      </c>
      <c r="C445" s="832" t="s">
        <v>1812</v>
      </c>
      <c r="D445" s="833" t="s">
        <v>3107</v>
      </c>
      <c r="E445" s="834" t="s">
        <v>1839</v>
      </c>
      <c r="F445" s="832" t="s">
        <v>1808</v>
      </c>
      <c r="G445" s="832" t="s">
        <v>2058</v>
      </c>
      <c r="H445" s="832" t="s">
        <v>556</v>
      </c>
      <c r="I445" s="832" t="s">
        <v>2463</v>
      </c>
      <c r="J445" s="832" t="s">
        <v>2060</v>
      </c>
      <c r="K445" s="832" t="s">
        <v>2464</v>
      </c>
      <c r="L445" s="835">
        <v>0</v>
      </c>
      <c r="M445" s="835">
        <v>0</v>
      </c>
      <c r="N445" s="832">
        <v>3</v>
      </c>
      <c r="O445" s="836">
        <v>1</v>
      </c>
      <c r="P445" s="835"/>
      <c r="Q445" s="837"/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18</v>
      </c>
      <c r="B446" s="832" t="s">
        <v>1807</v>
      </c>
      <c r="C446" s="832" t="s">
        <v>1812</v>
      </c>
      <c r="D446" s="833" t="s">
        <v>3107</v>
      </c>
      <c r="E446" s="834" t="s">
        <v>1839</v>
      </c>
      <c r="F446" s="832" t="s">
        <v>1808</v>
      </c>
      <c r="G446" s="832" t="s">
        <v>2058</v>
      </c>
      <c r="H446" s="832" t="s">
        <v>556</v>
      </c>
      <c r="I446" s="832" t="s">
        <v>2465</v>
      </c>
      <c r="J446" s="832" t="s">
        <v>2466</v>
      </c>
      <c r="K446" s="832" t="s">
        <v>712</v>
      </c>
      <c r="L446" s="835">
        <v>1228</v>
      </c>
      <c r="M446" s="835">
        <v>2456</v>
      </c>
      <c r="N446" s="832">
        <v>2</v>
      </c>
      <c r="O446" s="836">
        <v>1</v>
      </c>
      <c r="P446" s="835"/>
      <c r="Q446" s="837">
        <v>0</v>
      </c>
      <c r="R446" s="832"/>
      <c r="S446" s="837">
        <v>0</v>
      </c>
      <c r="T446" s="836"/>
      <c r="U446" s="838">
        <v>0</v>
      </c>
    </row>
    <row r="447" spans="1:21" ht="14.4" customHeight="1" x14ac:dyDescent="0.3">
      <c r="A447" s="831">
        <v>18</v>
      </c>
      <c r="B447" s="832" t="s">
        <v>1807</v>
      </c>
      <c r="C447" s="832" t="s">
        <v>1812</v>
      </c>
      <c r="D447" s="833" t="s">
        <v>3107</v>
      </c>
      <c r="E447" s="834" t="s">
        <v>1839</v>
      </c>
      <c r="F447" s="832" t="s">
        <v>1808</v>
      </c>
      <c r="G447" s="832" t="s">
        <v>2058</v>
      </c>
      <c r="H447" s="832" t="s">
        <v>556</v>
      </c>
      <c r="I447" s="832" t="s">
        <v>2467</v>
      </c>
      <c r="J447" s="832" t="s">
        <v>2468</v>
      </c>
      <c r="K447" s="832" t="s">
        <v>1565</v>
      </c>
      <c r="L447" s="835">
        <v>1315.72</v>
      </c>
      <c r="M447" s="835">
        <v>17104.36</v>
      </c>
      <c r="N447" s="832">
        <v>13</v>
      </c>
      <c r="O447" s="836">
        <v>4.5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18</v>
      </c>
      <c r="B448" s="832" t="s">
        <v>1807</v>
      </c>
      <c r="C448" s="832" t="s">
        <v>1812</v>
      </c>
      <c r="D448" s="833" t="s">
        <v>3107</v>
      </c>
      <c r="E448" s="834" t="s">
        <v>1839</v>
      </c>
      <c r="F448" s="832" t="s">
        <v>1808</v>
      </c>
      <c r="G448" s="832" t="s">
        <v>2058</v>
      </c>
      <c r="H448" s="832" t="s">
        <v>556</v>
      </c>
      <c r="I448" s="832" t="s">
        <v>2062</v>
      </c>
      <c r="J448" s="832" t="s">
        <v>2060</v>
      </c>
      <c r="K448" s="832" t="s">
        <v>2063</v>
      </c>
      <c r="L448" s="835">
        <v>4298.01</v>
      </c>
      <c r="M448" s="835">
        <v>38682.090000000004</v>
      </c>
      <c r="N448" s="832">
        <v>9</v>
      </c>
      <c r="O448" s="836">
        <v>4.5</v>
      </c>
      <c r="P448" s="835">
        <v>25788.060000000005</v>
      </c>
      <c r="Q448" s="837">
        <v>0.66666666666666674</v>
      </c>
      <c r="R448" s="832">
        <v>6</v>
      </c>
      <c r="S448" s="837">
        <v>0.66666666666666663</v>
      </c>
      <c r="T448" s="836">
        <v>3</v>
      </c>
      <c r="U448" s="838">
        <v>0.66666666666666663</v>
      </c>
    </row>
    <row r="449" spans="1:21" ht="14.4" customHeight="1" x14ac:dyDescent="0.3">
      <c r="A449" s="831">
        <v>18</v>
      </c>
      <c r="B449" s="832" t="s">
        <v>1807</v>
      </c>
      <c r="C449" s="832" t="s">
        <v>1812</v>
      </c>
      <c r="D449" s="833" t="s">
        <v>3107</v>
      </c>
      <c r="E449" s="834" t="s">
        <v>1839</v>
      </c>
      <c r="F449" s="832" t="s">
        <v>1808</v>
      </c>
      <c r="G449" s="832" t="s">
        <v>2058</v>
      </c>
      <c r="H449" s="832" t="s">
        <v>556</v>
      </c>
      <c r="I449" s="832" t="s">
        <v>2469</v>
      </c>
      <c r="J449" s="832" t="s">
        <v>2468</v>
      </c>
      <c r="K449" s="832" t="s">
        <v>1078</v>
      </c>
      <c r="L449" s="835">
        <v>657.85</v>
      </c>
      <c r="M449" s="835">
        <v>28945.4</v>
      </c>
      <c r="N449" s="832">
        <v>44</v>
      </c>
      <c r="O449" s="836">
        <v>12</v>
      </c>
      <c r="P449" s="835">
        <v>6578.5000000000009</v>
      </c>
      <c r="Q449" s="837">
        <v>0.22727272727272729</v>
      </c>
      <c r="R449" s="832">
        <v>10</v>
      </c>
      <c r="S449" s="837">
        <v>0.22727272727272727</v>
      </c>
      <c r="T449" s="836">
        <v>3</v>
      </c>
      <c r="U449" s="838">
        <v>0.25</v>
      </c>
    </row>
    <row r="450" spans="1:21" ht="14.4" customHeight="1" x14ac:dyDescent="0.3">
      <c r="A450" s="831">
        <v>18</v>
      </c>
      <c r="B450" s="832" t="s">
        <v>1807</v>
      </c>
      <c r="C450" s="832" t="s">
        <v>1812</v>
      </c>
      <c r="D450" s="833" t="s">
        <v>3107</v>
      </c>
      <c r="E450" s="834" t="s">
        <v>1839</v>
      </c>
      <c r="F450" s="832" t="s">
        <v>1808</v>
      </c>
      <c r="G450" s="832" t="s">
        <v>2058</v>
      </c>
      <c r="H450" s="832" t="s">
        <v>601</v>
      </c>
      <c r="I450" s="832" t="s">
        <v>2470</v>
      </c>
      <c r="J450" s="832" t="s">
        <v>2471</v>
      </c>
      <c r="K450" s="832" t="s">
        <v>1574</v>
      </c>
      <c r="L450" s="835">
        <v>614</v>
      </c>
      <c r="M450" s="835">
        <v>7368</v>
      </c>
      <c r="N450" s="832">
        <v>12</v>
      </c>
      <c r="O450" s="836">
        <v>3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18</v>
      </c>
      <c r="B451" s="832" t="s">
        <v>1807</v>
      </c>
      <c r="C451" s="832" t="s">
        <v>1812</v>
      </c>
      <c r="D451" s="833" t="s">
        <v>3107</v>
      </c>
      <c r="E451" s="834" t="s">
        <v>1839</v>
      </c>
      <c r="F451" s="832" t="s">
        <v>1808</v>
      </c>
      <c r="G451" s="832" t="s">
        <v>2058</v>
      </c>
      <c r="H451" s="832" t="s">
        <v>556</v>
      </c>
      <c r="I451" s="832" t="s">
        <v>2472</v>
      </c>
      <c r="J451" s="832" t="s">
        <v>2473</v>
      </c>
      <c r="K451" s="832" t="s">
        <v>1574</v>
      </c>
      <c r="L451" s="835">
        <v>614</v>
      </c>
      <c r="M451" s="835">
        <v>614</v>
      </c>
      <c r="N451" s="832">
        <v>1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18</v>
      </c>
      <c r="B452" s="832" t="s">
        <v>1807</v>
      </c>
      <c r="C452" s="832" t="s">
        <v>1812</v>
      </c>
      <c r="D452" s="833" t="s">
        <v>3107</v>
      </c>
      <c r="E452" s="834" t="s">
        <v>1839</v>
      </c>
      <c r="F452" s="832" t="s">
        <v>1808</v>
      </c>
      <c r="G452" s="832" t="s">
        <v>2297</v>
      </c>
      <c r="H452" s="832" t="s">
        <v>556</v>
      </c>
      <c r="I452" s="832" t="s">
        <v>2474</v>
      </c>
      <c r="J452" s="832" t="s">
        <v>2475</v>
      </c>
      <c r="K452" s="832" t="s">
        <v>1414</v>
      </c>
      <c r="L452" s="835">
        <v>130.41999999999999</v>
      </c>
      <c r="M452" s="835">
        <v>782.52</v>
      </c>
      <c r="N452" s="832">
        <v>6</v>
      </c>
      <c r="O452" s="836">
        <v>0.5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18</v>
      </c>
      <c r="B453" s="832" t="s">
        <v>1807</v>
      </c>
      <c r="C453" s="832" t="s">
        <v>1812</v>
      </c>
      <c r="D453" s="833" t="s">
        <v>3107</v>
      </c>
      <c r="E453" s="834" t="s">
        <v>1839</v>
      </c>
      <c r="F453" s="832" t="s">
        <v>1808</v>
      </c>
      <c r="G453" s="832" t="s">
        <v>2070</v>
      </c>
      <c r="H453" s="832" t="s">
        <v>556</v>
      </c>
      <c r="I453" s="832" t="s">
        <v>2071</v>
      </c>
      <c r="J453" s="832" t="s">
        <v>2072</v>
      </c>
      <c r="K453" s="832" t="s">
        <v>1994</v>
      </c>
      <c r="L453" s="835">
        <v>80.53</v>
      </c>
      <c r="M453" s="835">
        <v>5476.04</v>
      </c>
      <c r="N453" s="832">
        <v>68</v>
      </c>
      <c r="O453" s="836">
        <v>31</v>
      </c>
      <c r="P453" s="835">
        <v>2415.9</v>
      </c>
      <c r="Q453" s="837">
        <v>0.44117647058823534</v>
      </c>
      <c r="R453" s="832">
        <v>30</v>
      </c>
      <c r="S453" s="837">
        <v>0.44117647058823528</v>
      </c>
      <c r="T453" s="836">
        <v>10.5</v>
      </c>
      <c r="U453" s="838">
        <v>0.33870967741935482</v>
      </c>
    </row>
    <row r="454" spans="1:21" ht="14.4" customHeight="1" x14ac:dyDescent="0.3">
      <c r="A454" s="831">
        <v>18</v>
      </c>
      <c r="B454" s="832" t="s">
        <v>1807</v>
      </c>
      <c r="C454" s="832" t="s">
        <v>1812</v>
      </c>
      <c r="D454" s="833" t="s">
        <v>3107</v>
      </c>
      <c r="E454" s="834" t="s">
        <v>1839</v>
      </c>
      <c r="F454" s="832" t="s">
        <v>1808</v>
      </c>
      <c r="G454" s="832" t="s">
        <v>2070</v>
      </c>
      <c r="H454" s="832" t="s">
        <v>556</v>
      </c>
      <c r="I454" s="832" t="s">
        <v>2476</v>
      </c>
      <c r="J454" s="832" t="s">
        <v>2074</v>
      </c>
      <c r="K454" s="832" t="s">
        <v>2477</v>
      </c>
      <c r="L454" s="835">
        <v>241.59</v>
      </c>
      <c r="M454" s="835">
        <v>483.18</v>
      </c>
      <c r="N454" s="832">
        <v>2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18</v>
      </c>
      <c r="B455" s="832" t="s">
        <v>1807</v>
      </c>
      <c r="C455" s="832" t="s">
        <v>1812</v>
      </c>
      <c r="D455" s="833" t="s">
        <v>3107</v>
      </c>
      <c r="E455" s="834" t="s">
        <v>1839</v>
      </c>
      <c r="F455" s="832" t="s">
        <v>1808</v>
      </c>
      <c r="G455" s="832" t="s">
        <v>2070</v>
      </c>
      <c r="H455" s="832" t="s">
        <v>556</v>
      </c>
      <c r="I455" s="832" t="s">
        <v>2073</v>
      </c>
      <c r="J455" s="832" t="s">
        <v>2074</v>
      </c>
      <c r="K455" s="832" t="s">
        <v>2075</v>
      </c>
      <c r="L455" s="835">
        <v>161.06</v>
      </c>
      <c r="M455" s="835">
        <v>3865.44</v>
      </c>
      <c r="N455" s="832">
        <v>24</v>
      </c>
      <c r="O455" s="836">
        <v>4.5</v>
      </c>
      <c r="P455" s="835">
        <v>2415.9</v>
      </c>
      <c r="Q455" s="837">
        <v>0.625</v>
      </c>
      <c r="R455" s="832">
        <v>15</v>
      </c>
      <c r="S455" s="837">
        <v>0.625</v>
      </c>
      <c r="T455" s="836">
        <v>3</v>
      </c>
      <c r="U455" s="838">
        <v>0.66666666666666663</v>
      </c>
    </row>
    <row r="456" spans="1:21" ht="14.4" customHeight="1" x14ac:dyDescent="0.3">
      <c r="A456" s="831">
        <v>18</v>
      </c>
      <c r="B456" s="832" t="s">
        <v>1807</v>
      </c>
      <c r="C456" s="832" t="s">
        <v>1812</v>
      </c>
      <c r="D456" s="833" t="s">
        <v>3107</v>
      </c>
      <c r="E456" s="834" t="s">
        <v>1839</v>
      </c>
      <c r="F456" s="832" t="s">
        <v>1808</v>
      </c>
      <c r="G456" s="832" t="s">
        <v>2070</v>
      </c>
      <c r="H456" s="832" t="s">
        <v>556</v>
      </c>
      <c r="I456" s="832" t="s">
        <v>2076</v>
      </c>
      <c r="J456" s="832" t="s">
        <v>2072</v>
      </c>
      <c r="K456" s="832" t="s">
        <v>2075</v>
      </c>
      <c r="L456" s="835">
        <v>161.06</v>
      </c>
      <c r="M456" s="835">
        <v>1610.6</v>
      </c>
      <c r="N456" s="832">
        <v>10</v>
      </c>
      <c r="O456" s="836">
        <v>3.5</v>
      </c>
      <c r="P456" s="835">
        <v>966.36</v>
      </c>
      <c r="Q456" s="837">
        <v>0.60000000000000009</v>
      </c>
      <c r="R456" s="832">
        <v>6</v>
      </c>
      <c r="S456" s="837">
        <v>0.6</v>
      </c>
      <c r="T456" s="836">
        <v>2</v>
      </c>
      <c r="U456" s="838">
        <v>0.5714285714285714</v>
      </c>
    </row>
    <row r="457" spans="1:21" ht="14.4" customHeight="1" x14ac:dyDescent="0.3">
      <c r="A457" s="831">
        <v>18</v>
      </c>
      <c r="B457" s="832" t="s">
        <v>1807</v>
      </c>
      <c r="C457" s="832" t="s">
        <v>1812</v>
      </c>
      <c r="D457" s="833" t="s">
        <v>3107</v>
      </c>
      <c r="E457" s="834" t="s">
        <v>1839</v>
      </c>
      <c r="F457" s="832" t="s">
        <v>1808</v>
      </c>
      <c r="G457" s="832" t="s">
        <v>2070</v>
      </c>
      <c r="H457" s="832" t="s">
        <v>556</v>
      </c>
      <c r="I457" s="832" t="s">
        <v>2077</v>
      </c>
      <c r="J457" s="832" t="s">
        <v>1578</v>
      </c>
      <c r="K457" s="832" t="s">
        <v>2078</v>
      </c>
      <c r="L457" s="835">
        <v>80.53</v>
      </c>
      <c r="M457" s="835">
        <v>241.59</v>
      </c>
      <c r="N457" s="832">
        <v>3</v>
      </c>
      <c r="O457" s="836">
        <v>2.5</v>
      </c>
      <c r="P457" s="835">
        <v>80.53</v>
      </c>
      <c r="Q457" s="837">
        <v>0.33333333333333331</v>
      </c>
      <c r="R457" s="832">
        <v>1</v>
      </c>
      <c r="S457" s="837">
        <v>0.33333333333333331</v>
      </c>
      <c r="T457" s="836">
        <v>1</v>
      </c>
      <c r="U457" s="838">
        <v>0.4</v>
      </c>
    </row>
    <row r="458" spans="1:21" ht="14.4" customHeight="1" x14ac:dyDescent="0.3">
      <c r="A458" s="831">
        <v>18</v>
      </c>
      <c r="B458" s="832" t="s">
        <v>1807</v>
      </c>
      <c r="C458" s="832" t="s">
        <v>1812</v>
      </c>
      <c r="D458" s="833" t="s">
        <v>3107</v>
      </c>
      <c r="E458" s="834" t="s">
        <v>1839</v>
      </c>
      <c r="F458" s="832" t="s">
        <v>1808</v>
      </c>
      <c r="G458" s="832" t="s">
        <v>2070</v>
      </c>
      <c r="H458" s="832" t="s">
        <v>601</v>
      </c>
      <c r="I458" s="832" t="s">
        <v>2079</v>
      </c>
      <c r="J458" s="832" t="s">
        <v>1581</v>
      </c>
      <c r="K458" s="832" t="s">
        <v>1579</v>
      </c>
      <c r="L458" s="835">
        <v>161.06</v>
      </c>
      <c r="M458" s="835">
        <v>9180.42</v>
      </c>
      <c r="N458" s="832">
        <v>57</v>
      </c>
      <c r="O458" s="836">
        <v>15.5</v>
      </c>
      <c r="P458" s="835">
        <v>4348.62</v>
      </c>
      <c r="Q458" s="837">
        <v>0.47368421052631576</v>
      </c>
      <c r="R458" s="832">
        <v>27</v>
      </c>
      <c r="S458" s="837">
        <v>0.47368421052631576</v>
      </c>
      <c r="T458" s="836">
        <v>7</v>
      </c>
      <c r="U458" s="838">
        <v>0.45161290322580644</v>
      </c>
    </row>
    <row r="459" spans="1:21" ht="14.4" customHeight="1" x14ac:dyDescent="0.3">
      <c r="A459" s="831">
        <v>18</v>
      </c>
      <c r="B459" s="832" t="s">
        <v>1807</v>
      </c>
      <c r="C459" s="832" t="s">
        <v>1812</v>
      </c>
      <c r="D459" s="833" t="s">
        <v>3107</v>
      </c>
      <c r="E459" s="834" t="s">
        <v>1839</v>
      </c>
      <c r="F459" s="832" t="s">
        <v>1808</v>
      </c>
      <c r="G459" s="832" t="s">
        <v>2070</v>
      </c>
      <c r="H459" s="832" t="s">
        <v>601</v>
      </c>
      <c r="I459" s="832" t="s">
        <v>1580</v>
      </c>
      <c r="J459" s="832" t="s">
        <v>1581</v>
      </c>
      <c r="K459" s="832" t="s">
        <v>1582</v>
      </c>
      <c r="L459" s="835">
        <v>241.59</v>
      </c>
      <c r="M459" s="835">
        <v>4107.03</v>
      </c>
      <c r="N459" s="832">
        <v>17</v>
      </c>
      <c r="O459" s="836">
        <v>4.5</v>
      </c>
      <c r="P459" s="835">
        <v>1932.72</v>
      </c>
      <c r="Q459" s="837">
        <v>0.4705882352941177</v>
      </c>
      <c r="R459" s="832">
        <v>8</v>
      </c>
      <c r="S459" s="837">
        <v>0.47058823529411764</v>
      </c>
      <c r="T459" s="836">
        <v>2.5</v>
      </c>
      <c r="U459" s="838">
        <v>0.55555555555555558</v>
      </c>
    </row>
    <row r="460" spans="1:21" ht="14.4" customHeight="1" x14ac:dyDescent="0.3">
      <c r="A460" s="831">
        <v>18</v>
      </c>
      <c r="B460" s="832" t="s">
        <v>1807</v>
      </c>
      <c r="C460" s="832" t="s">
        <v>1812</v>
      </c>
      <c r="D460" s="833" t="s">
        <v>3107</v>
      </c>
      <c r="E460" s="834" t="s">
        <v>1839</v>
      </c>
      <c r="F460" s="832" t="s">
        <v>1808</v>
      </c>
      <c r="G460" s="832" t="s">
        <v>2478</v>
      </c>
      <c r="H460" s="832" t="s">
        <v>556</v>
      </c>
      <c r="I460" s="832" t="s">
        <v>2479</v>
      </c>
      <c r="J460" s="832" t="s">
        <v>2480</v>
      </c>
      <c r="K460" s="832" t="s">
        <v>2481</v>
      </c>
      <c r="L460" s="835">
        <v>249.45</v>
      </c>
      <c r="M460" s="835">
        <v>498.9</v>
      </c>
      <c r="N460" s="832">
        <v>2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18</v>
      </c>
      <c r="B461" s="832" t="s">
        <v>1807</v>
      </c>
      <c r="C461" s="832" t="s">
        <v>1812</v>
      </c>
      <c r="D461" s="833" t="s">
        <v>3107</v>
      </c>
      <c r="E461" s="834" t="s">
        <v>1839</v>
      </c>
      <c r="F461" s="832" t="s">
        <v>1808</v>
      </c>
      <c r="G461" s="832" t="s">
        <v>2478</v>
      </c>
      <c r="H461" s="832" t="s">
        <v>556</v>
      </c>
      <c r="I461" s="832" t="s">
        <v>2482</v>
      </c>
      <c r="J461" s="832" t="s">
        <v>2480</v>
      </c>
      <c r="K461" s="832" t="s">
        <v>1683</v>
      </c>
      <c r="L461" s="835">
        <v>124.73</v>
      </c>
      <c r="M461" s="835">
        <v>748.38</v>
      </c>
      <c r="N461" s="832">
        <v>6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18</v>
      </c>
      <c r="B462" s="832" t="s">
        <v>1807</v>
      </c>
      <c r="C462" s="832" t="s">
        <v>1812</v>
      </c>
      <c r="D462" s="833" t="s">
        <v>3107</v>
      </c>
      <c r="E462" s="834" t="s">
        <v>1839</v>
      </c>
      <c r="F462" s="832" t="s">
        <v>1808</v>
      </c>
      <c r="G462" s="832" t="s">
        <v>2085</v>
      </c>
      <c r="H462" s="832" t="s">
        <v>556</v>
      </c>
      <c r="I462" s="832" t="s">
        <v>2302</v>
      </c>
      <c r="J462" s="832" t="s">
        <v>2087</v>
      </c>
      <c r="K462" s="832" t="s">
        <v>1574</v>
      </c>
      <c r="L462" s="835">
        <v>282.60000000000002</v>
      </c>
      <c r="M462" s="835">
        <v>1695.6000000000001</v>
      </c>
      <c r="N462" s="832">
        <v>6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18</v>
      </c>
      <c r="B463" s="832" t="s">
        <v>1807</v>
      </c>
      <c r="C463" s="832" t="s">
        <v>1812</v>
      </c>
      <c r="D463" s="833" t="s">
        <v>3107</v>
      </c>
      <c r="E463" s="834" t="s">
        <v>1839</v>
      </c>
      <c r="F463" s="832" t="s">
        <v>1808</v>
      </c>
      <c r="G463" s="832" t="s">
        <v>2085</v>
      </c>
      <c r="H463" s="832" t="s">
        <v>556</v>
      </c>
      <c r="I463" s="832" t="s">
        <v>2086</v>
      </c>
      <c r="J463" s="832" t="s">
        <v>2087</v>
      </c>
      <c r="K463" s="832" t="s">
        <v>712</v>
      </c>
      <c r="L463" s="835">
        <v>1869.33</v>
      </c>
      <c r="M463" s="835">
        <v>1869.33</v>
      </c>
      <c r="N463" s="832">
        <v>1</v>
      </c>
      <c r="O463" s="836">
        <v>1</v>
      </c>
      <c r="P463" s="835">
        <v>1869.33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18</v>
      </c>
      <c r="B464" s="832" t="s">
        <v>1807</v>
      </c>
      <c r="C464" s="832" t="s">
        <v>1812</v>
      </c>
      <c r="D464" s="833" t="s">
        <v>3107</v>
      </c>
      <c r="E464" s="834" t="s">
        <v>1839</v>
      </c>
      <c r="F464" s="832" t="s">
        <v>1808</v>
      </c>
      <c r="G464" s="832" t="s">
        <v>2085</v>
      </c>
      <c r="H464" s="832" t="s">
        <v>556</v>
      </c>
      <c r="I464" s="832" t="s">
        <v>2483</v>
      </c>
      <c r="J464" s="832" t="s">
        <v>2484</v>
      </c>
      <c r="K464" s="832" t="s">
        <v>700</v>
      </c>
      <c r="L464" s="835">
        <v>700.43</v>
      </c>
      <c r="M464" s="835">
        <v>3502.1499999999996</v>
      </c>
      <c r="N464" s="832">
        <v>5</v>
      </c>
      <c r="O464" s="836">
        <v>1.5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18</v>
      </c>
      <c r="B465" s="832" t="s">
        <v>1807</v>
      </c>
      <c r="C465" s="832" t="s">
        <v>1812</v>
      </c>
      <c r="D465" s="833" t="s">
        <v>3107</v>
      </c>
      <c r="E465" s="834" t="s">
        <v>1839</v>
      </c>
      <c r="F465" s="832" t="s">
        <v>1808</v>
      </c>
      <c r="G465" s="832" t="s">
        <v>2085</v>
      </c>
      <c r="H465" s="832" t="s">
        <v>556</v>
      </c>
      <c r="I465" s="832" t="s">
        <v>2485</v>
      </c>
      <c r="J465" s="832" t="s">
        <v>2486</v>
      </c>
      <c r="K465" s="832" t="s">
        <v>1521</v>
      </c>
      <c r="L465" s="835">
        <v>700.43</v>
      </c>
      <c r="M465" s="835">
        <v>700.43</v>
      </c>
      <c r="N465" s="832">
        <v>1</v>
      </c>
      <c r="O465" s="836">
        <v>1</v>
      </c>
      <c r="P465" s="835">
        <v>700.43</v>
      </c>
      <c r="Q465" s="837">
        <v>1</v>
      </c>
      <c r="R465" s="832">
        <v>1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18</v>
      </c>
      <c r="B466" s="832" t="s">
        <v>1807</v>
      </c>
      <c r="C466" s="832" t="s">
        <v>1812</v>
      </c>
      <c r="D466" s="833" t="s">
        <v>3107</v>
      </c>
      <c r="E466" s="834" t="s">
        <v>1839</v>
      </c>
      <c r="F466" s="832" t="s">
        <v>1808</v>
      </c>
      <c r="G466" s="832" t="s">
        <v>2085</v>
      </c>
      <c r="H466" s="832" t="s">
        <v>556</v>
      </c>
      <c r="I466" s="832" t="s">
        <v>2487</v>
      </c>
      <c r="J466" s="832" t="s">
        <v>2488</v>
      </c>
      <c r="K466" s="832" t="s">
        <v>2489</v>
      </c>
      <c r="L466" s="835">
        <v>700.43</v>
      </c>
      <c r="M466" s="835">
        <v>700.43</v>
      </c>
      <c r="N466" s="832">
        <v>1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18</v>
      </c>
      <c r="B467" s="832" t="s">
        <v>1807</v>
      </c>
      <c r="C467" s="832" t="s">
        <v>1812</v>
      </c>
      <c r="D467" s="833" t="s">
        <v>3107</v>
      </c>
      <c r="E467" s="834" t="s">
        <v>1839</v>
      </c>
      <c r="F467" s="832" t="s">
        <v>1808</v>
      </c>
      <c r="G467" s="832" t="s">
        <v>2085</v>
      </c>
      <c r="H467" s="832" t="s">
        <v>556</v>
      </c>
      <c r="I467" s="832" t="s">
        <v>2490</v>
      </c>
      <c r="J467" s="832" t="s">
        <v>2087</v>
      </c>
      <c r="K467" s="832" t="s">
        <v>2491</v>
      </c>
      <c r="L467" s="835">
        <v>1402</v>
      </c>
      <c r="M467" s="835">
        <v>4206</v>
      </c>
      <c r="N467" s="832">
        <v>3</v>
      </c>
      <c r="O467" s="836">
        <v>1</v>
      </c>
      <c r="P467" s="835">
        <v>4206</v>
      </c>
      <c r="Q467" s="837">
        <v>1</v>
      </c>
      <c r="R467" s="832">
        <v>3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18</v>
      </c>
      <c r="B468" s="832" t="s">
        <v>1807</v>
      </c>
      <c r="C468" s="832" t="s">
        <v>1812</v>
      </c>
      <c r="D468" s="833" t="s">
        <v>3107</v>
      </c>
      <c r="E468" s="834" t="s">
        <v>1839</v>
      </c>
      <c r="F468" s="832" t="s">
        <v>1808</v>
      </c>
      <c r="G468" s="832" t="s">
        <v>2085</v>
      </c>
      <c r="H468" s="832" t="s">
        <v>601</v>
      </c>
      <c r="I468" s="832" t="s">
        <v>1522</v>
      </c>
      <c r="J468" s="832" t="s">
        <v>1520</v>
      </c>
      <c r="K468" s="832" t="s">
        <v>1108</v>
      </c>
      <c r="L468" s="835">
        <v>934.66</v>
      </c>
      <c r="M468" s="835">
        <v>6542.62</v>
      </c>
      <c r="N468" s="832">
        <v>7</v>
      </c>
      <c r="O468" s="836">
        <v>3</v>
      </c>
      <c r="P468" s="835">
        <v>6542.62</v>
      </c>
      <c r="Q468" s="837">
        <v>1</v>
      </c>
      <c r="R468" s="832">
        <v>7</v>
      </c>
      <c r="S468" s="837">
        <v>1</v>
      </c>
      <c r="T468" s="836">
        <v>3</v>
      </c>
      <c r="U468" s="838">
        <v>1</v>
      </c>
    </row>
    <row r="469" spans="1:21" ht="14.4" customHeight="1" x14ac:dyDescent="0.3">
      <c r="A469" s="831">
        <v>18</v>
      </c>
      <c r="B469" s="832" t="s">
        <v>1807</v>
      </c>
      <c r="C469" s="832" t="s">
        <v>1812</v>
      </c>
      <c r="D469" s="833" t="s">
        <v>3107</v>
      </c>
      <c r="E469" s="834" t="s">
        <v>1839</v>
      </c>
      <c r="F469" s="832" t="s">
        <v>1808</v>
      </c>
      <c r="G469" s="832" t="s">
        <v>2085</v>
      </c>
      <c r="H469" s="832" t="s">
        <v>601</v>
      </c>
      <c r="I469" s="832" t="s">
        <v>1766</v>
      </c>
      <c r="J469" s="832" t="s">
        <v>1520</v>
      </c>
      <c r="K469" s="832" t="s">
        <v>1574</v>
      </c>
      <c r="L469" s="835">
        <v>934.66</v>
      </c>
      <c r="M469" s="835">
        <v>55144.94</v>
      </c>
      <c r="N469" s="832">
        <v>59</v>
      </c>
      <c r="O469" s="836">
        <v>15.5</v>
      </c>
      <c r="P469" s="835">
        <v>15889.22</v>
      </c>
      <c r="Q469" s="837">
        <v>0.28813559322033894</v>
      </c>
      <c r="R469" s="832">
        <v>17</v>
      </c>
      <c r="S469" s="837">
        <v>0.28813559322033899</v>
      </c>
      <c r="T469" s="836">
        <v>3.5</v>
      </c>
      <c r="U469" s="838">
        <v>0.22580645161290322</v>
      </c>
    </row>
    <row r="470" spans="1:21" ht="14.4" customHeight="1" x14ac:dyDescent="0.3">
      <c r="A470" s="831">
        <v>18</v>
      </c>
      <c r="B470" s="832" t="s">
        <v>1807</v>
      </c>
      <c r="C470" s="832" t="s">
        <v>1812</v>
      </c>
      <c r="D470" s="833" t="s">
        <v>3107</v>
      </c>
      <c r="E470" s="834" t="s">
        <v>1839</v>
      </c>
      <c r="F470" s="832" t="s">
        <v>1808</v>
      </c>
      <c r="G470" s="832" t="s">
        <v>2085</v>
      </c>
      <c r="H470" s="832" t="s">
        <v>601</v>
      </c>
      <c r="I470" s="832" t="s">
        <v>2088</v>
      </c>
      <c r="J470" s="832" t="s">
        <v>1520</v>
      </c>
      <c r="K470" s="832" t="s">
        <v>700</v>
      </c>
      <c r="L470" s="835">
        <v>700.43</v>
      </c>
      <c r="M470" s="835">
        <v>38523.650000000009</v>
      </c>
      <c r="N470" s="832">
        <v>55</v>
      </c>
      <c r="O470" s="836">
        <v>17.5</v>
      </c>
      <c r="P470" s="835">
        <v>3502.1499999999996</v>
      </c>
      <c r="Q470" s="837">
        <v>9.0909090909090884E-2</v>
      </c>
      <c r="R470" s="832">
        <v>5</v>
      </c>
      <c r="S470" s="837">
        <v>9.0909090909090912E-2</v>
      </c>
      <c r="T470" s="836">
        <v>1</v>
      </c>
      <c r="U470" s="838">
        <v>5.7142857142857141E-2</v>
      </c>
    </row>
    <row r="471" spans="1:21" ht="14.4" customHeight="1" x14ac:dyDescent="0.3">
      <c r="A471" s="831">
        <v>18</v>
      </c>
      <c r="B471" s="832" t="s">
        <v>1807</v>
      </c>
      <c r="C471" s="832" t="s">
        <v>1812</v>
      </c>
      <c r="D471" s="833" t="s">
        <v>3107</v>
      </c>
      <c r="E471" s="834" t="s">
        <v>1839</v>
      </c>
      <c r="F471" s="832" t="s">
        <v>1808</v>
      </c>
      <c r="G471" s="832" t="s">
        <v>2085</v>
      </c>
      <c r="H471" s="832" t="s">
        <v>601</v>
      </c>
      <c r="I471" s="832" t="s">
        <v>1519</v>
      </c>
      <c r="J471" s="832" t="s">
        <v>1520</v>
      </c>
      <c r="K471" s="832" t="s">
        <v>1521</v>
      </c>
      <c r="L471" s="835">
        <v>700.41</v>
      </c>
      <c r="M471" s="835">
        <v>2101.23</v>
      </c>
      <c r="N471" s="832">
        <v>3</v>
      </c>
      <c r="O471" s="836">
        <v>1</v>
      </c>
      <c r="P471" s="835">
        <v>700.41</v>
      </c>
      <c r="Q471" s="837">
        <v>0.33333333333333331</v>
      </c>
      <c r="R471" s="832">
        <v>1</v>
      </c>
      <c r="S471" s="837">
        <v>0.33333333333333331</v>
      </c>
      <c r="T471" s="836">
        <v>0.5</v>
      </c>
      <c r="U471" s="838">
        <v>0.5</v>
      </c>
    </row>
    <row r="472" spans="1:21" ht="14.4" customHeight="1" x14ac:dyDescent="0.3">
      <c r="A472" s="831">
        <v>18</v>
      </c>
      <c r="B472" s="832" t="s">
        <v>1807</v>
      </c>
      <c r="C472" s="832" t="s">
        <v>1812</v>
      </c>
      <c r="D472" s="833" t="s">
        <v>3107</v>
      </c>
      <c r="E472" s="834" t="s">
        <v>1839</v>
      </c>
      <c r="F472" s="832" t="s">
        <v>1808</v>
      </c>
      <c r="G472" s="832" t="s">
        <v>2085</v>
      </c>
      <c r="H472" s="832" t="s">
        <v>556</v>
      </c>
      <c r="I472" s="832" t="s">
        <v>2492</v>
      </c>
      <c r="J472" s="832" t="s">
        <v>2484</v>
      </c>
      <c r="K472" s="832" t="s">
        <v>1574</v>
      </c>
      <c r="L472" s="835">
        <v>934.66</v>
      </c>
      <c r="M472" s="835">
        <v>934.66</v>
      </c>
      <c r="N472" s="832">
        <v>1</v>
      </c>
      <c r="O472" s="836">
        <v>0.5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18</v>
      </c>
      <c r="B473" s="832" t="s">
        <v>1807</v>
      </c>
      <c r="C473" s="832" t="s">
        <v>1812</v>
      </c>
      <c r="D473" s="833" t="s">
        <v>3107</v>
      </c>
      <c r="E473" s="834" t="s">
        <v>1839</v>
      </c>
      <c r="F473" s="832" t="s">
        <v>1808</v>
      </c>
      <c r="G473" s="832" t="s">
        <v>2085</v>
      </c>
      <c r="H473" s="832" t="s">
        <v>556</v>
      </c>
      <c r="I473" s="832" t="s">
        <v>2493</v>
      </c>
      <c r="J473" s="832" t="s">
        <v>2484</v>
      </c>
      <c r="K473" s="832" t="s">
        <v>712</v>
      </c>
      <c r="L473" s="835">
        <v>1869.33</v>
      </c>
      <c r="M473" s="835">
        <v>14954.64</v>
      </c>
      <c r="N473" s="832">
        <v>8</v>
      </c>
      <c r="O473" s="836">
        <v>4.5</v>
      </c>
      <c r="P473" s="835">
        <v>1869.33</v>
      </c>
      <c r="Q473" s="837">
        <v>0.125</v>
      </c>
      <c r="R473" s="832">
        <v>1</v>
      </c>
      <c r="S473" s="837">
        <v>0.125</v>
      </c>
      <c r="T473" s="836">
        <v>1</v>
      </c>
      <c r="U473" s="838">
        <v>0.22222222222222221</v>
      </c>
    </row>
    <row r="474" spans="1:21" ht="14.4" customHeight="1" x14ac:dyDescent="0.3">
      <c r="A474" s="831">
        <v>18</v>
      </c>
      <c r="B474" s="832" t="s">
        <v>1807</v>
      </c>
      <c r="C474" s="832" t="s">
        <v>1812</v>
      </c>
      <c r="D474" s="833" t="s">
        <v>3107</v>
      </c>
      <c r="E474" s="834" t="s">
        <v>1839</v>
      </c>
      <c r="F474" s="832" t="s">
        <v>1808</v>
      </c>
      <c r="G474" s="832" t="s">
        <v>2085</v>
      </c>
      <c r="H474" s="832" t="s">
        <v>556</v>
      </c>
      <c r="I474" s="832" t="s">
        <v>2494</v>
      </c>
      <c r="J474" s="832" t="s">
        <v>2488</v>
      </c>
      <c r="K474" s="832" t="s">
        <v>636</v>
      </c>
      <c r="L474" s="835">
        <v>934.66</v>
      </c>
      <c r="M474" s="835">
        <v>14019.9</v>
      </c>
      <c r="N474" s="832">
        <v>15</v>
      </c>
      <c r="O474" s="836">
        <v>5.5</v>
      </c>
      <c r="P474" s="835">
        <v>2803.98</v>
      </c>
      <c r="Q474" s="837">
        <v>0.2</v>
      </c>
      <c r="R474" s="832">
        <v>3</v>
      </c>
      <c r="S474" s="837">
        <v>0.2</v>
      </c>
      <c r="T474" s="836">
        <v>0.5</v>
      </c>
      <c r="U474" s="838">
        <v>9.0909090909090912E-2</v>
      </c>
    </row>
    <row r="475" spans="1:21" ht="14.4" customHeight="1" x14ac:dyDescent="0.3">
      <c r="A475" s="831">
        <v>18</v>
      </c>
      <c r="B475" s="832" t="s">
        <v>1807</v>
      </c>
      <c r="C475" s="832" t="s">
        <v>1812</v>
      </c>
      <c r="D475" s="833" t="s">
        <v>3107</v>
      </c>
      <c r="E475" s="834" t="s">
        <v>1839</v>
      </c>
      <c r="F475" s="832" t="s">
        <v>1808</v>
      </c>
      <c r="G475" s="832" t="s">
        <v>2085</v>
      </c>
      <c r="H475" s="832" t="s">
        <v>556</v>
      </c>
      <c r="I475" s="832" t="s">
        <v>2089</v>
      </c>
      <c r="J475" s="832" t="s">
        <v>2090</v>
      </c>
      <c r="K475" s="832" t="s">
        <v>2091</v>
      </c>
      <c r="L475" s="835">
        <v>1635.66</v>
      </c>
      <c r="M475" s="835">
        <v>1635.66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18</v>
      </c>
      <c r="B476" s="832" t="s">
        <v>1807</v>
      </c>
      <c r="C476" s="832" t="s">
        <v>1812</v>
      </c>
      <c r="D476" s="833" t="s">
        <v>3107</v>
      </c>
      <c r="E476" s="834" t="s">
        <v>1839</v>
      </c>
      <c r="F476" s="832" t="s">
        <v>1808</v>
      </c>
      <c r="G476" s="832" t="s">
        <v>2085</v>
      </c>
      <c r="H476" s="832" t="s">
        <v>556</v>
      </c>
      <c r="I476" s="832" t="s">
        <v>2495</v>
      </c>
      <c r="J476" s="832" t="s">
        <v>2484</v>
      </c>
      <c r="K476" s="832" t="s">
        <v>2496</v>
      </c>
      <c r="L476" s="835">
        <v>1400.85</v>
      </c>
      <c r="M476" s="835">
        <v>2801.7</v>
      </c>
      <c r="N476" s="832">
        <v>2</v>
      </c>
      <c r="O476" s="836">
        <v>0.5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18</v>
      </c>
      <c r="B477" s="832" t="s">
        <v>1807</v>
      </c>
      <c r="C477" s="832" t="s">
        <v>1812</v>
      </c>
      <c r="D477" s="833" t="s">
        <v>3107</v>
      </c>
      <c r="E477" s="834" t="s">
        <v>1839</v>
      </c>
      <c r="F477" s="832" t="s">
        <v>1808</v>
      </c>
      <c r="G477" s="832" t="s">
        <v>2092</v>
      </c>
      <c r="H477" s="832" t="s">
        <v>556</v>
      </c>
      <c r="I477" s="832" t="s">
        <v>2093</v>
      </c>
      <c r="J477" s="832" t="s">
        <v>2094</v>
      </c>
      <c r="K477" s="832" t="s">
        <v>2095</v>
      </c>
      <c r="L477" s="835">
        <v>18.809999999999999</v>
      </c>
      <c r="M477" s="835">
        <v>545.4899999999999</v>
      </c>
      <c r="N477" s="832">
        <v>29</v>
      </c>
      <c r="O477" s="836">
        <v>5.5</v>
      </c>
      <c r="P477" s="835">
        <v>263.33999999999992</v>
      </c>
      <c r="Q477" s="837">
        <v>0.48275862068965514</v>
      </c>
      <c r="R477" s="832">
        <v>14</v>
      </c>
      <c r="S477" s="837">
        <v>0.48275862068965519</v>
      </c>
      <c r="T477" s="836">
        <v>2</v>
      </c>
      <c r="U477" s="838">
        <v>0.36363636363636365</v>
      </c>
    </row>
    <row r="478" spans="1:21" ht="14.4" customHeight="1" x14ac:dyDescent="0.3">
      <c r="A478" s="831">
        <v>18</v>
      </c>
      <c r="B478" s="832" t="s">
        <v>1807</v>
      </c>
      <c r="C478" s="832" t="s">
        <v>1812</v>
      </c>
      <c r="D478" s="833" t="s">
        <v>3107</v>
      </c>
      <c r="E478" s="834" t="s">
        <v>1839</v>
      </c>
      <c r="F478" s="832" t="s">
        <v>1808</v>
      </c>
      <c r="G478" s="832" t="s">
        <v>2096</v>
      </c>
      <c r="H478" s="832" t="s">
        <v>556</v>
      </c>
      <c r="I478" s="832" t="s">
        <v>2497</v>
      </c>
      <c r="J478" s="832" t="s">
        <v>2098</v>
      </c>
      <c r="K478" s="832" t="s">
        <v>2498</v>
      </c>
      <c r="L478" s="835">
        <v>690.1</v>
      </c>
      <c r="M478" s="835">
        <v>3450.5</v>
      </c>
      <c r="N478" s="832">
        <v>5</v>
      </c>
      <c r="O478" s="836">
        <v>2.5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18</v>
      </c>
      <c r="B479" s="832" t="s">
        <v>1807</v>
      </c>
      <c r="C479" s="832" t="s">
        <v>1812</v>
      </c>
      <c r="D479" s="833" t="s">
        <v>3107</v>
      </c>
      <c r="E479" s="834" t="s">
        <v>1839</v>
      </c>
      <c r="F479" s="832" t="s">
        <v>1808</v>
      </c>
      <c r="G479" s="832" t="s">
        <v>2096</v>
      </c>
      <c r="H479" s="832" t="s">
        <v>556</v>
      </c>
      <c r="I479" s="832" t="s">
        <v>2499</v>
      </c>
      <c r="J479" s="832" t="s">
        <v>2098</v>
      </c>
      <c r="K479" s="832" t="s">
        <v>2500</v>
      </c>
      <c r="L479" s="835">
        <v>211.26</v>
      </c>
      <c r="M479" s="835">
        <v>633.78</v>
      </c>
      <c r="N479" s="832">
        <v>3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18</v>
      </c>
      <c r="B480" s="832" t="s">
        <v>1807</v>
      </c>
      <c r="C480" s="832" t="s">
        <v>1812</v>
      </c>
      <c r="D480" s="833" t="s">
        <v>3107</v>
      </c>
      <c r="E480" s="834" t="s">
        <v>1839</v>
      </c>
      <c r="F480" s="832" t="s">
        <v>1808</v>
      </c>
      <c r="G480" s="832" t="s">
        <v>2501</v>
      </c>
      <c r="H480" s="832" t="s">
        <v>556</v>
      </c>
      <c r="I480" s="832" t="s">
        <v>2502</v>
      </c>
      <c r="J480" s="832" t="s">
        <v>831</v>
      </c>
      <c r="K480" s="832" t="s">
        <v>2503</v>
      </c>
      <c r="L480" s="835">
        <v>0</v>
      </c>
      <c r="M480" s="835">
        <v>0</v>
      </c>
      <c r="N480" s="832">
        <v>1</v>
      </c>
      <c r="O480" s="836">
        <v>1</v>
      </c>
      <c r="P480" s="835">
        <v>0</v>
      </c>
      <c r="Q480" s="837"/>
      <c r="R480" s="832">
        <v>1</v>
      </c>
      <c r="S480" s="837">
        <v>1</v>
      </c>
      <c r="T480" s="836">
        <v>1</v>
      </c>
      <c r="U480" s="838">
        <v>1</v>
      </c>
    </row>
    <row r="481" spans="1:21" ht="14.4" customHeight="1" x14ac:dyDescent="0.3">
      <c r="A481" s="831">
        <v>18</v>
      </c>
      <c r="B481" s="832" t="s">
        <v>1807</v>
      </c>
      <c r="C481" s="832" t="s">
        <v>1812</v>
      </c>
      <c r="D481" s="833" t="s">
        <v>3107</v>
      </c>
      <c r="E481" s="834" t="s">
        <v>1839</v>
      </c>
      <c r="F481" s="832" t="s">
        <v>1808</v>
      </c>
      <c r="G481" s="832" t="s">
        <v>2100</v>
      </c>
      <c r="H481" s="832" t="s">
        <v>601</v>
      </c>
      <c r="I481" s="832" t="s">
        <v>1567</v>
      </c>
      <c r="J481" s="832" t="s">
        <v>631</v>
      </c>
      <c r="K481" s="832" t="s">
        <v>1565</v>
      </c>
      <c r="L481" s="835">
        <v>132</v>
      </c>
      <c r="M481" s="835">
        <v>132</v>
      </c>
      <c r="N481" s="832">
        <v>1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18</v>
      </c>
      <c r="B482" s="832" t="s">
        <v>1807</v>
      </c>
      <c r="C482" s="832" t="s">
        <v>1812</v>
      </c>
      <c r="D482" s="833" t="s">
        <v>3107</v>
      </c>
      <c r="E482" s="834" t="s">
        <v>1839</v>
      </c>
      <c r="F482" s="832" t="s">
        <v>1808</v>
      </c>
      <c r="G482" s="832" t="s">
        <v>2100</v>
      </c>
      <c r="H482" s="832" t="s">
        <v>601</v>
      </c>
      <c r="I482" s="832" t="s">
        <v>1658</v>
      </c>
      <c r="J482" s="832" t="s">
        <v>631</v>
      </c>
      <c r="K482" s="832" t="s">
        <v>1659</v>
      </c>
      <c r="L482" s="835">
        <v>439.98</v>
      </c>
      <c r="M482" s="835">
        <v>3079.86</v>
      </c>
      <c r="N482" s="832">
        <v>7</v>
      </c>
      <c r="O482" s="836">
        <v>3.5</v>
      </c>
      <c r="P482" s="835">
        <v>439.98</v>
      </c>
      <c r="Q482" s="837">
        <v>0.14285714285714285</v>
      </c>
      <c r="R482" s="832">
        <v>1</v>
      </c>
      <c r="S482" s="837">
        <v>0.14285714285714285</v>
      </c>
      <c r="T482" s="836">
        <v>0.5</v>
      </c>
      <c r="U482" s="838">
        <v>0.14285714285714285</v>
      </c>
    </row>
    <row r="483" spans="1:21" ht="14.4" customHeight="1" x14ac:dyDescent="0.3">
      <c r="A483" s="831">
        <v>18</v>
      </c>
      <c r="B483" s="832" t="s">
        <v>1807</v>
      </c>
      <c r="C483" s="832" t="s">
        <v>1812</v>
      </c>
      <c r="D483" s="833" t="s">
        <v>3107</v>
      </c>
      <c r="E483" s="834" t="s">
        <v>1839</v>
      </c>
      <c r="F483" s="832" t="s">
        <v>1808</v>
      </c>
      <c r="G483" s="832" t="s">
        <v>2504</v>
      </c>
      <c r="H483" s="832" t="s">
        <v>556</v>
      </c>
      <c r="I483" s="832" t="s">
        <v>2505</v>
      </c>
      <c r="J483" s="832" t="s">
        <v>2506</v>
      </c>
      <c r="K483" s="832" t="s">
        <v>2507</v>
      </c>
      <c r="L483" s="835">
        <v>173.31</v>
      </c>
      <c r="M483" s="835">
        <v>519.93000000000006</v>
      </c>
      <c r="N483" s="832">
        <v>3</v>
      </c>
      <c r="O483" s="836">
        <v>1.5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18</v>
      </c>
      <c r="B484" s="832" t="s">
        <v>1807</v>
      </c>
      <c r="C484" s="832" t="s">
        <v>1812</v>
      </c>
      <c r="D484" s="833" t="s">
        <v>3107</v>
      </c>
      <c r="E484" s="834" t="s">
        <v>1839</v>
      </c>
      <c r="F484" s="832" t="s">
        <v>1808</v>
      </c>
      <c r="G484" s="832" t="s">
        <v>2254</v>
      </c>
      <c r="H484" s="832" t="s">
        <v>601</v>
      </c>
      <c r="I484" s="832" t="s">
        <v>1423</v>
      </c>
      <c r="J484" s="832" t="s">
        <v>838</v>
      </c>
      <c r="K484" s="832" t="s">
        <v>1406</v>
      </c>
      <c r="L484" s="835">
        <v>47.7</v>
      </c>
      <c r="M484" s="835">
        <v>47.7</v>
      </c>
      <c r="N484" s="832">
        <v>1</v>
      </c>
      <c r="O484" s="836">
        <v>1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18</v>
      </c>
      <c r="B485" s="832" t="s">
        <v>1807</v>
      </c>
      <c r="C485" s="832" t="s">
        <v>1812</v>
      </c>
      <c r="D485" s="833" t="s">
        <v>3107</v>
      </c>
      <c r="E485" s="834" t="s">
        <v>1839</v>
      </c>
      <c r="F485" s="832" t="s">
        <v>1808</v>
      </c>
      <c r="G485" s="832" t="s">
        <v>2101</v>
      </c>
      <c r="H485" s="832" t="s">
        <v>556</v>
      </c>
      <c r="I485" s="832" t="s">
        <v>2102</v>
      </c>
      <c r="J485" s="832" t="s">
        <v>2103</v>
      </c>
      <c r="K485" s="832" t="s">
        <v>1184</v>
      </c>
      <c r="L485" s="835">
        <v>597.88</v>
      </c>
      <c r="M485" s="835">
        <v>4185.16</v>
      </c>
      <c r="N485" s="832">
        <v>7</v>
      </c>
      <c r="O485" s="836">
        <v>1.5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18</v>
      </c>
      <c r="B486" s="832" t="s">
        <v>1807</v>
      </c>
      <c r="C486" s="832" t="s">
        <v>1812</v>
      </c>
      <c r="D486" s="833" t="s">
        <v>3107</v>
      </c>
      <c r="E486" s="834" t="s">
        <v>1839</v>
      </c>
      <c r="F486" s="832" t="s">
        <v>1808</v>
      </c>
      <c r="G486" s="832" t="s">
        <v>2101</v>
      </c>
      <c r="H486" s="832" t="s">
        <v>556</v>
      </c>
      <c r="I486" s="832" t="s">
        <v>2104</v>
      </c>
      <c r="J486" s="832" t="s">
        <v>2103</v>
      </c>
      <c r="K486" s="832" t="s">
        <v>2105</v>
      </c>
      <c r="L486" s="835">
        <v>1195.75</v>
      </c>
      <c r="M486" s="835">
        <v>10761.75</v>
      </c>
      <c r="N486" s="832">
        <v>9</v>
      </c>
      <c r="O486" s="836">
        <v>2</v>
      </c>
      <c r="P486" s="835">
        <v>3587.25</v>
      </c>
      <c r="Q486" s="837">
        <v>0.33333333333333331</v>
      </c>
      <c r="R486" s="832">
        <v>3</v>
      </c>
      <c r="S486" s="837">
        <v>0.33333333333333331</v>
      </c>
      <c r="T486" s="836">
        <v>0.5</v>
      </c>
      <c r="U486" s="838">
        <v>0.25</v>
      </c>
    </row>
    <row r="487" spans="1:21" ht="14.4" customHeight="1" x14ac:dyDescent="0.3">
      <c r="A487" s="831">
        <v>18</v>
      </c>
      <c r="B487" s="832" t="s">
        <v>1807</v>
      </c>
      <c r="C487" s="832" t="s">
        <v>1812</v>
      </c>
      <c r="D487" s="833" t="s">
        <v>3107</v>
      </c>
      <c r="E487" s="834" t="s">
        <v>1839</v>
      </c>
      <c r="F487" s="832" t="s">
        <v>1808</v>
      </c>
      <c r="G487" s="832" t="s">
        <v>2101</v>
      </c>
      <c r="H487" s="832" t="s">
        <v>556</v>
      </c>
      <c r="I487" s="832" t="s">
        <v>2508</v>
      </c>
      <c r="J487" s="832" t="s">
        <v>1648</v>
      </c>
      <c r="K487" s="832" t="s">
        <v>2105</v>
      </c>
      <c r="L487" s="835">
        <v>1195.75</v>
      </c>
      <c r="M487" s="835">
        <v>3587.25</v>
      </c>
      <c r="N487" s="832">
        <v>3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18</v>
      </c>
      <c r="B488" s="832" t="s">
        <v>1807</v>
      </c>
      <c r="C488" s="832" t="s">
        <v>1812</v>
      </c>
      <c r="D488" s="833" t="s">
        <v>3107</v>
      </c>
      <c r="E488" s="834" t="s">
        <v>1839</v>
      </c>
      <c r="F488" s="832" t="s">
        <v>1808</v>
      </c>
      <c r="G488" s="832" t="s">
        <v>2101</v>
      </c>
      <c r="H488" s="832" t="s">
        <v>601</v>
      </c>
      <c r="I488" s="832" t="s">
        <v>2306</v>
      </c>
      <c r="J488" s="832" t="s">
        <v>835</v>
      </c>
      <c r="K488" s="832" t="s">
        <v>1184</v>
      </c>
      <c r="L488" s="835">
        <v>597.88</v>
      </c>
      <c r="M488" s="835">
        <v>4185.16</v>
      </c>
      <c r="N488" s="832">
        <v>7</v>
      </c>
      <c r="O488" s="836">
        <v>4</v>
      </c>
      <c r="P488" s="835">
        <v>1195.76</v>
      </c>
      <c r="Q488" s="837">
        <v>0.2857142857142857</v>
      </c>
      <c r="R488" s="832">
        <v>2</v>
      </c>
      <c r="S488" s="837">
        <v>0.2857142857142857</v>
      </c>
      <c r="T488" s="836">
        <v>1</v>
      </c>
      <c r="U488" s="838">
        <v>0.25</v>
      </c>
    </row>
    <row r="489" spans="1:21" ht="14.4" customHeight="1" x14ac:dyDescent="0.3">
      <c r="A489" s="831">
        <v>18</v>
      </c>
      <c r="B489" s="832" t="s">
        <v>1807</v>
      </c>
      <c r="C489" s="832" t="s">
        <v>1812</v>
      </c>
      <c r="D489" s="833" t="s">
        <v>3107</v>
      </c>
      <c r="E489" s="834" t="s">
        <v>1839</v>
      </c>
      <c r="F489" s="832" t="s">
        <v>1808</v>
      </c>
      <c r="G489" s="832" t="s">
        <v>2101</v>
      </c>
      <c r="H489" s="832" t="s">
        <v>601</v>
      </c>
      <c r="I489" s="832" t="s">
        <v>2509</v>
      </c>
      <c r="J489" s="832" t="s">
        <v>835</v>
      </c>
      <c r="K489" s="832" t="s">
        <v>2105</v>
      </c>
      <c r="L489" s="835">
        <v>1195.75</v>
      </c>
      <c r="M489" s="835">
        <v>34676.75</v>
      </c>
      <c r="N489" s="832">
        <v>29</v>
      </c>
      <c r="O489" s="836">
        <v>9</v>
      </c>
      <c r="P489" s="835">
        <v>3587.25</v>
      </c>
      <c r="Q489" s="837">
        <v>0.10344827586206896</v>
      </c>
      <c r="R489" s="832">
        <v>3</v>
      </c>
      <c r="S489" s="837">
        <v>0.10344827586206896</v>
      </c>
      <c r="T489" s="836">
        <v>1.5</v>
      </c>
      <c r="U489" s="838">
        <v>0.16666666666666666</v>
      </c>
    </row>
    <row r="490" spans="1:21" ht="14.4" customHeight="1" x14ac:dyDescent="0.3">
      <c r="A490" s="831">
        <v>18</v>
      </c>
      <c r="B490" s="832" t="s">
        <v>1807</v>
      </c>
      <c r="C490" s="832" t="s">
        <v>1812</v>
      </c>
      <c r="D490" s="833" t="s">
        <v>3107</v>
      </c>
      <c r="E490" s="834" t="s">
        <v>1839</v>
      </c>
      <c r="F490" s="832" t="s">
        <v>1808</v>
      </c>
      <c r="G490" s="832" t="s">
        <v>2101</v>
      </c>
      <c r="H490" s="832" t="s">
        <v>601</v>
      </c>
      <c r="I490" s="832" t="s">
        <v>1646</v>
      </c>
      <c r="J490" s="832" t="s">
        <v>835</v>
      </c>
      <c r="K490" s="832" t="s">
        <v>1024</v>
      </c>
      <c r="L490" s="835">
        <v>1286.6199999999999</v>
      </c>
      <c r="M490" s="835">
        <v>10292.959999999999</v>
      </c>
      <c r="N490" s="832">
        <v>8</v>
      </c>
      <c r="O490" s="836">
        <v>3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18</v>
      </c>
      <c r="B491" s="832" t="s">
        <v>1807</v>
      </c>
      <c r="C491" s="832" t="s">
        <v>1812</v>
      </c>
      <c r="D491" s="833" t="s">
        <v>3107</v>
      </c>
      <c r="E491" s="834" t="s">
        <v>1839</v>
      </c>
      <c r="F491" s="832" t="s">
        <v>1808</v>
      </c>
      <c r="G491" s="832" t="s">
        <v>2101</v>
      </c>
      <c r="H491" s="832" t="s">
        <v>556</v>
      </c>
      <c r="I491" s="832" t="s">
        <v>2307</v>
      </c>
      <c r="J491" s="832" t="s">
        <v>2308</v>
      </c>
      <c r="K491" s="832" t="s">
        <v>1184</v>
      </c>
      <c r="L491" s="835">
        <v>597.88</v>
      </c>
      <c r="M491" s="835">
        <v>1793.6399999999999</v>
      </c>
      <c r="N491" s="832">
        <v>3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18</v>
      </c>
      <c r="B492" s="832" t="s">
        <v>1807</v>
      </c>
      <c r="C492" s="832" t="s">
        <v>1812</v>
      </c>
      <c r="D492" s="833" t="s">
        <v>3107</v>
      </c>
      <c r="E492" s="834" t="s">
        <v>1839</v>
      </c>
      <c r="F492" s="832" t="s">
        <v>1808</v>
      </c>
      <c r="G492" s="832" t="s">
        <v>2101</v>
      </c>
      <c r="H492" s="832" t="s">
        <v>601</v>
      </c>
      <c r="I492" s="832" t="s">
        <v>1507</v>
      </c>
      <c r="J492" s="832" t="s">
        <v>835</v>
      </c>
      <c r="K492" s="832" t="s">
        <v>836</v>
      </c>
      <c r="L492" s="835">
        <v>2573.2199999999998</v>
      </c>
      <c r="M492" s="835">
        <v>12866.099999999999</v>
      </c>
      <c r="N492" s="832">
        <v>5</v>
      </c>
      <c r="O492" s="836">
        <v>3.5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18</v>
      </c>
      <c r="B493" s="832" t="s">
        <v>1807</v>
      </c>
      <c r="C493" s="832" t="s">
        <v>1812</v>
      </c>
      <c r="D493" s="833" t="s">
        <v>3107</v>
      </c>
      <c r="E493" s="834" t="s">
        <v>1839</v>
      </c>
      <c r="F493" s="832" t="s">
        <v>1808</v>
      </c>
      <c r="G493" s="832" t="s">
        <v>2101</v>
      </c>
      <c r="H493" s="832" t="s">
        <v>556</v>
      </c>
      <c r="I493" s="832" t="s">
        <v>1763</v>
      </c>
      <c r="J493" s="832" t="s">
        <v>1183</v>
      </c>
      <c r="K493" s="832" t="s">
        <v>1184</v>
      </c>
      <c r="L493" s="835">
        <v>1286.19</v>
      </c>
      <c r="M493" s="835">
        <v>15434.280000000002</v>
      </c>
      <c r="N493" s="832">
        <v>12</v>
      </c>
      <c r="O493" s="836">
        <v>3</v>
      </c>
      <c r="P493" s="835">
        <v>11575.710000000003</v>
      </c>
      <c r="Q493" s="837">
        <v>0.75000000000000011</v>
      </c>
      <c r="R493" s="832">
        <v>9</v>
      </c>
      <c r="S493" s="837">
        <v>0.75</v>
      </c>
      <c r="T493" s="836">
        <v>2</v>
      </c>
      <c r="U493" s="838">
        <v>0.66666666666666663</v>
      </c>
    </row>
    <row r="494" spans="1:21" ht="14.4" customHeight="1" x14ac:dyDescent="0.3">
      <c r="A494" s="831">
        <v>18</v>
      </c>
      <c r="B494" s="832" t="s">
        <v>1807</v>
      </c>
      <c r="C494" s="832" t="s">
        <v>1812</v>
      </c>
      <c r="D494" s="833" t="s">
        <v>3107</v>
      </c>
      <c r="E494" s="834" t="s">
        <v>1839</v>
      </c>
      <c r="F494" s="832" t="s">
        <v>1808</v>
      </c>
      <c r="G494" s="832" t="s">
        <v>2112</v>
      </c>
      <c r="H494" s="832" t="s">
        <v>556</v>
      </c>
      <c r="I494" s="832" t="s">
        <v>2113</v>
      </c>
      <c r="J494" s="832" t="s">
        <v>841</v>
      </c>
      <c r="K494" s="832" t="s">
        <v>2114</v>
      </c>
      <c r="L494" s="835">
        <v>54.55</v>
      </c>
      <c r="M494" s="835">
        <v>7964.2999999999975</v>
      </c>
      <c r="N494" s="832">
        <v>146</v>
      </c>
      <c r="O494" s="836">
        <v>23.5</v>
      </c>
      <c r="P494" s="835">
        <v>3436.6499999999992</v>
      </c>
      <c r="Q494" s="837">
        <v>0.43150684931506855</v>
      </c>
      <c r="R494" s="832">
        <v>63</v>
      </c>
      <c r="S494" s="837">
        <v>0.4315068493150685</v>
      </c>
      <c r="T494" s="836">
        <v>10.5</v>
      </c>
      <c r="U494" s="838">
        <v>0.44680851063829785</v>
      </c>
    </row>
    <row r="495" spans="1:21" ht="14.4" customHeight="1" x14ac:dyDescent="0.3">
      <c r="A495" s="831">
        <v>18</v>
      </c>
      <c r="B495" s="832" t="s">
        <v>1807</v>
      </c>
      <c r="C495" s="832" t="s">
        <v>1812</v>
      </c>
      <c r="D495" s="833" t="s">
        <v>3107</v>
      </c>
      <c r="E495" s="834" t="s">
        <v>1839</v>
      </c>
      <c r="F495" s="832" t="s">
        <v>1808</v>
      </c>
      <c r="G495" s="832" t="s">
        <v>2112</v>
      </c>
      <c r="H495" s="832" t="s">
        <v>556</v>
      </c>
      <c r="I495" s="832" t="s">
        <v>2115</v>
      </c>
      <c r="J495" s="832" t="s">
        <v>841</v>
      </c>
      <c r="K495" s="832" t="s">
        <v>2114</v>
      </c>
      <c r="L495" s="835">
        <v>54.55</v>
      </c>
      <c r="M495" s="835">
        <v>545.5</v>
      </c>
      <c r="N495" s="832">
        <v>10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18</v>
      </c>
      <c r="B496" s="832" t="s">
        <v>1807</v>
      </c>
      <c r="C496" s="832" t="s">
        <v>1812</v>
      </c>
      <c r="D496" s="833" t="s">
        <v>3107</v>
      </c>
      <c r="E496" s="834" t="s">
        <v>1839</v>
      </c>
      <c r="F496" s="832" t="s">
        <v>1808</v>
      </c>
      <c r="G496" s="832" t="s">
        <v>2510</v>
      </c>
      <c r="H496" s="832" t="s">
        <v>601</v>
      </c>
      <c r="I496" s="832" t="s">
        <v>1682</v>
      </c>
      <c r="J496" s="832" t="s">
        <v>1196</v>
      </c>
      <c r="K496" s="832" t="s">
        <v>1683</v>
      </c>
      <c r="L496" s="835">
        <v>41.63</v>
      </c>
      <c r="M496" s="835">
        <v>208.15000000000003</v>
      </c>
      <c r="N496" s="832">
        <v>5</v>
      </c>
      <c r="O496" s="836">
        <v>2.5</v>
      </c>
      <c r="P496" s="835"/>
      <c r="Q496" s="837">
        <v>0</v>
      </c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18</v>
      </c>
      <c r="B497" s="832" t="s">
        <v>1807</v>
      </c>
      <c r="C497" s="832" t="s">
        <v>1812</v>
      </c>
      <c r="D497" s="833" t="s">
        <v>3107</v>
      </c>
      <c r="E497" s="834" t="s">
        <v>1839</v>
      </c>
      <c r="F497" s="832" t="s">
        <v>1808</v>
      </c>
      <c r="G497" s="832" t="s">
        <v>2118</v>
      </c>
      <c r="H497" s="832" t="s">
        <v>556</v>
      </c>
      <c r="I497" s="832" t="s">
        <v>2119</v>
      </c>
      <c r="J497" s="832" t="s">
        <v>2120</v>
      </c>
      <c r="K497" s="832" t="s">
        <v>2121</v>
      </c>
      <c r="L497" s="835">
        <v>59.36</v>
      </c>
      <c r="M497" s="835">
        <v>593.59999999999991</v>
      </c>
      <c r="N497" s="832">
        <v>10</v>
      </c>
      <c r="O497" s="836">
        <v>4</v>
      </c>
      <c r="P497" s="835">
        <v>237.44</v>
      </c>
      <c r="Q497" s="837">
        <v>0.40000000000000008</v>
      </c>
      <c r="R497" s="832">
        <v>4</v>
      </c>
      <c r="S497" s="837">
        <v>0.4</v>
      </c>
      <c r="T497" s="836">
        <v>1.5</v>
      </c>
      <c r="U497" s="838">
        <v>0.375</v>
      </c>
    </row>
    <row r="498" spans="1:21" ht="14.4" customHeight="1" x14ac:dyDescent="0.3">
      <c r="A498" s="831">
        <v>18</v>
      </c>
      <c r="B498" s="832" t="s">
        <v>1807</v>
      </c>
      <c r="C498" s="832" t="s">
        <v>1812</v>
      </c>
      <c r="D498" s="833" t="s">
        <v>3107</v>
      </c>
      <c r="E498" s="834" t="s">
        <v>1839</v>
      </c>
      <c r="F498" s="832" t="s">
        <v>1808</v>
      </c>
      <c r="G498" s="832" t="s">
        <v>2118</v>
      </c>
      <c r="H498" s="832" t="s">
        <v>556</v>
      </c>
      <c r="I498" s="832" t="s">
        <v>2122</v>
      </c>
      <c r="J498" s="832" t="s">
        <v>2120</v>
      </c>
      <c r="K498" s="832" t="s">
        <v>2123</v>
      </c>
      <c r="L498" s="835">
        <v>91.78</v>
      </c>
      <c r="M498" s="835">
        <v>3487.64</v>
      </c>
      <c r="N498" s="832">
        <v>38</v>
      </c>
      <c r="O498" s="836">
        <v>10</v>
      </c>
      <c r="P498" s="835">
        <v>1560.2599999999998</v>
      </c>
      <c r="Q498" s="837">
        <v>0.44736842105263153</v>
      </c>
      <c r="R498" s="832">
        <v>17</v>
      </c>
      <c r="S498" s="837">
        <v>0.44736842105263158</v>
      </c>
      <c r="T498" s="836">
        <v>4.5</v>
      </c>
      <c r="U498" s="838">
        <v>0.45</v>
      </c>
    </row>
    <row r="499" spans="1:21" ht="14.4" customHeight="1" x14ac:dyDescent="0.3">
      <c r="A499" s="831">
        <v>18</v>
      </c>
      <c r="B499" s="832" t="s">
        <v>1807</v>
      </c>
      <c r="C499" s="832" t="s">
        <v>1812</v>
      </c>
      <c r="D499" s="833" t="s">
        <v>3107</v>
      </c>
      <c r="E499" s="834" t="s">
        <v>1839</v>
      </c>
      <c r="F499" s="832" t="s">
        <v>1808</v>
      </c>
      <c r="G499" s="832" t="s">
        <v>2118</v>
      </c>
      <c r="H499" s="832" t="s">
        <v>556</v>
      </c>
      <c r="I499" s="832" t="s">
        <v>2511</v>
      </c>
      <c r="J499" s="832" t="s">
        <v>2120</v>
      </c>
      <c r="K499" s="832" t="s">
        <v>2512</v>
      </c>
      <c r="L499" s="835">
        <v>169</v>
      </c>
      <c r="M499" s="835">
        <v>5408</v>
      </c>
      <c r="N499" s="832">
        <v>32</v>
      </c>
      <c r="O499" s="836">
        <v>8</v>
      </c>
      <c r="P499" s="835">
        <v>4732</v>
      </c>
      <c r="Q499" s="837">
        <v>0.875</v>
      </c>
      <c r="R499" s="832">
        <v>28</v>
      </c>
      <c r="S499" s="837">
        <v>0.875</v>
      </c>
      <c r="T499" s="836">
        <v>6.5</v>
      </c>
      <c r="U499" s="838">
        <v>0.8125</v>
      </c>
    </row>
    <row r="500" spans="1:21" ht="14.4" customHeight="1" x14ac:dyDescent="0.3">
      <c r="A500" s="831">
        <v>18</v>
      </c>
      <c r="B500" s="832" t="s">
        <v>1807</v>
      </c>
      <c r="C500" s="832" t="s">
        <v>1812</v>
      </c>
      <c r="D500" s="833" t="s">
        <v>3107</v>
      </c>
      <c r="E500" s="834" t="s">
        <v>1839</v>
      </c>
      <c r="F500" s="832" t="s">
        <v>1808</v>
      </c>
      <c r="G500" s="832" t="s">
        <v>2118</v>
      </c>
      <c r="H500" s="832" t="s">
        <v>601</v>
      </c>
      <c r="I500" s="832" t="s">
        <v>1542</v>
      </c>
      <c r="J500" s="832" t="s">
        <v>1543</v>
      </c>
      <c r="K500" s="832" t="s">
        <v>1544</v>
      </c>
      <c r="L500" s="835">
        <v>183.54</v>
      </c>
      <c r="M500" s="835">
        <v>2569.56</v>
      </c>
      <c r="N500" s="832">
        <v>14</v>
      </c>
      <c r="O500" s="836">
        <v>6</v>
      </c>
      <c r="P500" s="835">
        <v>734.16</v>
      </c>
      <c r="Q500" s="837">
        <v>0.2857142857142857</v>
      </c>
      <c r="R500" s="832">
        <v>4</v>
      </c>
      <c r="S500" s="837">
        <v>0.2857142857142857</v>
      </c>
      <c r="T500" s="836">
        <v>2</v>
      </c>
      <c r="U500" s="838">
        <v>0.33333333333333331</v>
      </c>
    </row>
    <row r="501" spans="1:21" ht="14.4" customHeight="1" x14ac:dyDescent="0.3">
      <c r="A501" s="831">
        <v>18</v>
      </c>
      <c r="B501" s="832" t="s">
        <v>1807</v>
      </c>
      <c r="C501" s="832" t="s">
        <v>1812</v>
      </c>
      <c r="D501" s="833" t="s">
        <v>3107</v>
      </c>
      <c r="E501" s="834" t="s">
        <v>1839</v>
      </c>
      <c r="F501" s="832" t="s">
        <v>1808</v>
      </c>
      <c r="G501" s="832" t="s">
        <v>2118</v>
      </c>
      <c r="H501" s="832" t="s">
        <v>601</v>
      </c>
      <c r="I501" s="832" t="s">
        <v>2260</v>
      </c>
      <c r="J501" s="832" t="s">
        <v>1543</v>
      </c>
      <c r="K501" s="832" t="s">
        <v>2261</v>
      </c>
      <c r="L501" s="835">
        <v>507.02</v>
      </c>
      <c r="M501" s="835">
        <v>5070.2</v>
      </c>
      <c r="N501" s="832">
        <v>10</v>
      </c>
      <c r="O501" s="836">
        <v>3</v>
      </c>
      <c r="P501" s="835">
        <v>2028.08</v>
      </c>
      <c r="Q501" s="837">
        <v>0.4</v>
      </c>
      <c r="R501" s="832">
        <v>4</v>
      </c>
      <c r="S501" s="837">
        <v>0.4</v>
      </c>
      <c r="T501" s="836">
        <v>1.5</v>
      </c>
      <c r="U501" s="838">
        <v>0.5</v>
      </c>
    </row>
    <row r="502" spans="1:21" ht="14.4" customHeight="1" x14ac:dyDescent="0.3">
      <c r="A502" s="831">
        <v>18</v>
      </c>
      <c r="B502" s="832" t="s">
        <v>1807</v>
      </c>
      <c r="C502" s="832" t="s">
        <v>1812</v>
      </c>
      <c r="D502" s="833" t="s">
        <v>3107</v>
      </c>
      <c r="E502" s="834" t="s">
        <v>1839</v>
      </c>
      <c r="F502" s="832" t="s">
        <v>1808</v>
      </c>
      <c r="G502" s="832" t="s">
        <v>2118</v>
      </c>
      <c r="H502" s="832" t="s">
        <v>601</v>
      </c>
      <c r="I502" s="832" t="s">
        <v>1545</v>
      </c>
      <c r="J502" s="832" t="s">
        <v>1543</v>
      </c>
      <c r="K502" s="832" t="s">
        <v>1546</v>
      </c>
      <c r="L502" s="835">
        <v>338</v>
      </c>
      <c r="M502" s="835">
        <v>4732</v>
      </c>
      <c r="N502" s="832">
        <v>14</v>
      </c>
      <c r="O502" s="836">
        <v>4</v>
      </c>
      <c r="P502" s="835">
        <v>1352</v>
      </c>
      <c r="Q502" s="837">
        <v>0.2857142857142857</v>
      </c>
      <c r="R502" s="832">
        <v>4</v>
      </c>
      <c r="S502" s="837">
        <v>0.2857142857142857</v>
      </c>
      <c r="T502" s="836">
        <v>1.5</v>
      </c>
      <c r="U502" s="838">
        <v>0.375</v>
      </c>
    </row>
    <row r="503" spans="1:21" ht="14.4" customHeight="1" x14ac:dyDescent="0.3">
      <c r="A503" s="831">
        <v>18</v>
      </c>
      <c r="B503" s="832" t="s">
        <v>1807</v>
      </c>
      <c r="C503" s="832" t="s">
        <v>1812</v>
      </c>
      <c r="D503" s="833" t="s">
        <v>3107</v>
      </c>
      <c r="E503" s="834" t="s">
        <v>1839</v>
      </c>
      <c r="F503" s="832" t="s">
        <v>1808</v>
      </c>
      <c r="G503" s="832" t="s">
        <v>2118</v>
      </c>
      <c r="H503" s="832" t="s">
        <v>556</v>
      </c>
      <c r="I503" s="832" t="s">
        <v>2513</v>
      </c>
      <c r="J503" s="832" t="s">
        <v>2514</v>
      </c>
      <c r="K503" s="832" t="s">
        <v>2515</v>
      </c>
      <c r="L503" s="835">
        <v>152.96</v>
      </c>
      <c r="M503" s="835">
        <v>152.96</v>
      </c>
      <c r="N503" s="832">
        <v>1</v>
      </c>
      <c r="O503" s="836">
        <v>1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18</v>
      </c>
      <c r="B504" s="832" t="s">
        <v>1807</v>
      </c>
      <c r="C504" s="832" t="s">
        <v>1812</v>
      </c>
      <c r="D504" s="833" t="s">
        <v>3107</v>
      </c>
      <c r="E504" s="834" t="s">
        <v>1839</v>
      </c>
      <c r="F504" s="832" t="s">
        <v>1808</v>
      </c>
      <c r="G504" s="832" t="s">
        <v>2118</v>
      </c>
      <c r="H504" s="832" t="s">
        <v>556</v>
      </c>
      <c r="I504" s="832" t="s">
        <v>2516</v>
      </c>
      <c r="J504" s="832" t="s">
        <v>1548</v>
      </c>
      <c r="K504" s="832" t="s">
        <v>2517</v>
      </c>
      <c r="L504" s="835">
        <v>61.19</v>
      </c>
      <c r="M504" s="835">
        <v>61.19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18</v>
      </c>
      <c r="B505" s="832" t="s">
        <v>1807</v>
      </c>
      <c r="C505" s="832" t="s">
        <v>1812</v>
      </c>
      <c r="D505" s="833" t="s">
        <v>3107</v>
      </c>
      <c r="E505" s="834" t="s">
        <v>1839</v>
      </c>
      <c r="F505" s="832" t="s">
        <v>1808</v>
      </c>
      <c r="G505" s="832" t="s">
        <v>2124</v>
      </c>
      <c r="H505" s="832" t="s">
        <v>556</v>
      </c>
      <c r="I505" s="832" t="s">
        <v>2125</v>
      </c>
      <c r="J505" s="832" t="s">
        <v>2126</v>
      </c>
      <c r="K505" s="832" t="s">
        <v>2127</v>
      </c>
      <c r="L505" s="835">
        <v>352.3</v>
      </c>
      <c r="M505" s="835">
        <v>2113.8000000000002</v>
      </c>
      <c r="N505" s="832">
        <v>6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18</v>
      </c>
      <c r="B506" s="832" t="s">
        <v>1807</v>
      </c>
      <c r="C506" s="832" t="s">
        <v>1812</v>
      </c>
      <c r="D506" s="833" t="s">
        <v>3107</v>
      </c>
      <c r="E506" s="834" t="s">
        <v>1839</v>
      </c>
      <c r="F506" s="832" t="s">
        <v>1808</v>
      </c>
      <c r="G506" s="832" t="s">
        <v>2230</v>
      </c>
      <c r="H506" s="832" t="s">
        <v>601</v>
      </c>
      <c r="I506" s="832" t="s">
        <v>1798</v>
      </c>
      <c r="J506" s="832" t="s">
        <v>1275</v>
      </c>
      <c r="K506" s="832" t="s">
        <v>1799</v>
      </c>
      <c r="L506" s="835">
        <v>63.75</v>
      </c>
      <c r="M506" s="835">
        <v>127.5</v>
      </c>
      <c r="N506" s="832">
        <v>2</v>
      </c>
      <c r="O506" s="836">
        <v>1.5</v>
      </c>
      <c r="P506" s="835">
        <v>127.5</v>
      </c>
      <c r="Q506" s="837">
        <v>1</v>
      </c>
      <c r="R506" s="832">
        <v>2</v>
      </c>
      <c r="S506" s="837">
        <v>1</v>
      </c>
      <c r="T506" s="836">
        <v>1.5</v>
      </c>
      <c r="U506" s="838">
        <v>1</v>
      </c>
    </row>
    <row r="507" spans="1:21" ht="14.4" customHeight="1" x14ac:dyDescent="0.3">
      <c r="A507" s="831">
        <v>18</v>
      </c>
      <c r="B507" s="832" t="s">
        <v>1807</v>
      </c>
      <c r="C507" s="832" t="s">
        <v>1812</v>
      </c>
      <c r="D507" s="833" t="s">
        <v>3107</v>
      </c>
      <c r="E507" s="834" t="s">
        <v>1839</v>
      </c>
      <c r="F507" s="832" t="s">
        <v>1808</v>
      </c>
      <c r="G507" s="832" t="s">
        <v>2137</v>
      </c>
      <c r="H507" s="832" t="s">
        <v>601</v>
      </c>
      <c r="I507" s="832" t="s">
        <v>1569</v>
      </c>
      <c r="J507" s="832" t="s">
        <v>1570</v>
      </c>
      <c r="K507" s="832" t="s">
        <v>1571</v>
      </c>
      <c r="L507" s="835">
        <v>122.96</v>
      </c>
      <c r="M507" s="835">
        <v>18812.88</v>
      </c>
      <c r="N507" s="832">
        <v>153</v>
      </c>
      <c r="O507" s="836">
        <v>33</v>
      </c>
      <c r="P507" s="835">
        <v>9099.0399999999991</v>
      </c>
      <c r="Q507" s="837">
        <v>0.4836601307189542</v>
      </c>
      <c r="R507" s="832">
        <v>74</v>
      </c>
      <c r="S507" s="837">
        <v>0.48366013071895425</v>
      </c>
      <c r="T507" s="836">
        <v>16</v>
      </c>
      <c r="U507" s="838">
        <v>0.48484848484848486</v>
      </c>
    </row>
    <row r="508" spans="1:21" ht="14.4" customHeight="1" x14ac:dyDescent="0.3">
      <c r="A508" s="831">
        <v>18</v>
      </c>
      <c r="B508" s="832" t="s">
        <v>1807</v>
      </c>
      <c r="C508" s="832" t="s">
        <v>1812</v>
      </c>
      <c r="D508" s="833" t="s">
        <v>3107</v>
      </c>
      <c r="E508" s="834" t="s">
        <v>1839</v>
      </c>
      <c r="F508" s="832" t="s">
        <v>1808</v>
      </c>
      <c r="G508" s="832" t="s">
        <v>2137</v>
      </c>
      <c r="H508" s="832" t="s">
        <v>601</v>
      </c>
      <c r="I508" s="832" t="s">
        <v>1660</v>
      </c>
      <c r="J508" s="832" t="s">
        <v>1570</v>
      </c>
      <c r="K508" s="832" t="s">
        <v>1661</v>
      </c>
      <c r="L508" s="835">
        <v>245.91</v>
      </c>
      <c r="M508" s="835">
        <v>32951.939999999995</v>
      </c>
      <c r="N508" s="832">
        <v>134</v>
      </c>
      <c r="O508" s="836">
        <v>31.5</v>
      </c>
      <c r="P508" s="835">
        <v>18443.249999999996</v>
      </c>
      <c r="Q508" s="837">
        <v>0.55970149253731338</v>
      </c>
      <c r="R508" s="832">
        <v>75</v>
      </c>
      <c r="S508" s="837">
        <v>0.55970149253731338</v>
      </c>
      <c r="T508" s="836">
        <v>17</v>
      </c>
      <c r="U508" s="838">
        <v>0.53968253968253965</v>
      </c>
    </row>
    <row r="509" spans="1:21" ht="14.4" customHeight="1" x14ac:dyDescent="0.3">
      <c r="A509" s="831">
        <v>18</v>
      </c>
      <c r="B509" s="832" t="s">
        <v>1807</v>
      </c>
      <c r="C509" s="832" t="s">
        <v>1812</v>
      </c>
      <c r="D509" s="833" t="s">
        <v>3107</v>
      </c>
      <c r="E509" s="834" t="s">
        <v>1839</v>
      </c>
      <c r="F509" s="832" t="s">
        <v>1808</v>
      </c>
      <c r="G509" s="832" t="s">
        <v>2137</v>
      </c>
      <c r="H509" s="832" t="s">
        <v>601</v>
      </c>
      <c r="I509" s="832" t="s">
        <v>2518</v>
      </c>
      <c r="J509" s="832" t="s">
        <v>2142</v>
      </c>
      <c r="K509" s="832" t="s">
        <v>1772</v>
      </c>
      <c r="L509" s="835">
        <v>648.76</v>
      </c>
      <c r="M509" s="835">
        <v>2595.04</v>
      </c>
      <c r="N509" s="832">
        <v>4</v>
      </c>
      <c r="O509" s="836">
        <v>1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" customHeight="1" x14ac:dyDescent="0.3">
      <c r="A510" s="831">
        <v>18</v>
      </c>
      <c r="B510" s="832" t="s">
        <v>1807</v>
      </c>
      <c r="C510" s="832" t="s">
        <v>1812</v>
      </c>
      <c r="D510" s="833" t="s">
        <v>3107</v>
      </c>
      <c r="E510" s="834" t="s">
        <v>1839</v>
      </c>
      <c r="F510" s="832" t="s">
        <v>1808</v>
      </c>
      <c r="G510" s="832" t="s">
        <v>2137</v>
      </c>
      <c r="H510" s="832" t="s">
        <v>601</v>
      </c>
      <c r="I510" s="832" t="s">
        <v>2309</v>
      </c>
      <c r="J510" s="832" t="s">
        <v>2142</v>
      </c>
      <c r="K510" s="832" t="s">
        <v>2310</v>
      </c>
      <c r="L510" s="835">
        <v>1081.29</v>
      </c>
      <c r="M510" s="835">
        <v>2162.58</v>
      </c>
      <c r="N510" s="832">
        <v>2</v>
      </c>
      <c r="O510" s="836">
        <v>1</v>
      </c>
      <c r="P510" s="835">
        <v>1081.29</v>
      </c>
      <c r="Q510" s="837">
        <v>0.5</v>
      </c>
      <c r="R510" s="832">
        <v>1</v>
      </c>
      <c r="S510" s="837">
        <v>0.5</v>
      </c>
      <c r="T510" s="836">
        <v>0.5</v>
      </c>
      <c r="U510" s="838">
        <v>0.5</v>
      </c>
    </row>
    <row r="511" spans="1:21" ht="14.4" customHeight="1" x14ac:dyDescent="0.3">
      <c r="A511" s="831">
        <v>18</v>
      </c>
      <c r="B511" s="832" t="s">
        <v>1807</v>
      </c>
      <c r="C511" s="832" t="s">
        <v>1812</v>
      </c>
      <c r="D511" s="833" t="s">
        <v>3107</v>
      </c>
      <c r="E511" s="834" t="s">
        <v>1839</v>
      </c>
      <c r="F511" s="832" t="s">
        <v>1808</v>
      </c>
      <c r="G511" s="832" t="s">
        <v>2137</v>
      </c>
      <c r="H511" s="832" t="s">
        <v>601</v>
      </c>
      <c r="I511" s="832" t="s">
        <v>2141</v>
      </c>
      <c r="J511" s="832" t="s">
        <v>2142</v>
      </c>
      <c r="K511" s="832" t="s">
        <v>1665</v>
      </c>
      <c r="L511" s="835">
        <v>324.38</v>
      </c>
      <c r="M511" s="835">
        <v>1946.28</v>
      </c>
      <c r="N511" s="832">
        <v>6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18</v>
      </c>
      <c r="B512" s="832" t="s">
        <v>1807</v>
      </c>
      <c r="C512" s="832" t="s">
        <v>1812</v>
      </c>
      <c r="D512" s="833" t="s">
        <v>3107</v>
      </c>
      <c r="E512" s="834" t="s">
        <v>1839</v>
      </c>
      <c r="F512" s="832" t="s">
        <v>1808</v>
      </c>
      <c r="G512" s="832" t="s">
        <v>2137</v>
      </c>
      <c r="H512" s="832" t="s">
        <v>601</v>
      </c>
      <c r="I512" s="832" t="s">
        <v>2143</v>
      </c>
      <c r="J512" s="832" t="s">
        <v>2142</v>
      </c>
      <c r="K512" s="832" t="s">
        <v>2144</v>
      </c>
      <c r="L512" s="835">
        <v>918.92</v>
      </c>
      <c r="M512" s="835">
        <v>918.92</v>
      </c>
      <c r="N512" s="832">
        <v>1</v>
      </c>
      <c r="O512" s="836">
        <v>1</v>
      </c>
      <c r="P512" s="835">
        <v>918.92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18</v>
      </c>
      <c r="B513" s="832" t="s">
        <v>1807</v>
      </c>
      <c r="C513" s="832" t="s">
        <v>1812</v>
      </c>
      <c r="D513" s="833" t="s">
        <v>3107</v>
      </c>
      <c r="E513" s="834" t="s">
        <v>1839</v>
      </c>
      <c r="F513" s="832" t="s">
        <v>1808</v>
      </c>
      <c r="G513" s="832" t="s">
        <v>2137</v>
      </c>
      <c r="H513" s="832" t="s">
        <v>556</v>
      </c>
      <c r="I513" s="832" t="s">
        <v>2519</v>
      </c>
      <c r="J513" s="832" t="s">
        <v>2232</v>
      </c>
      <c r="K513" s="832" t="s">
        <v>1772</v>
      </c>
      <c r="L513" s="835">
        <v>264</v>
      </c>
      <c r="M513" s="835">
        <v>792</v>
      </c>
      <c r="N513" s="832">
        <v>3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18</v>
      </c>
      <c r="B514" s="832" t="s">
        <v>1807</v>
      </c>
      <c r="C514" s="832" t="s">
        <v>1812</v>
      </c>
      <c r="D514" s="833" t="s">
        <v>3107</v>
      </c>
      <c r="E514" s="834" t="s">
        <v>1839</v>
      </c>
      <c r="F514" s="832" t="s">
        <v>1808</v>
      </c>
      <c r="G514" s="832" t="s">
        <v>2520</v>
      </c>
      <c r="H514" s="832" t="s">
        <v>601</v>
      </c>
      <c r="I514" s="832" t="s">
        <v>1482</v>
      </c>
      <c r="J514" s="832" t="s">
        <v>1483</v>
      </c>
      <c r="K514" s="832" t="s">
        <v>1484</v>
      </c>
      <c r="L514" s="835">
        <v>0</v>
      </c>
      <c r="M514" s="835">
        <v>0</v>
      </c>
      <c r="N514" s="832">
        <v>1</v>
      </c>
      <c r="O514" s="836">
        <v>1</v>
      </c>
      <c r="P514" s="835">
        <v>0</v>
      </c>
      <c r="Q514" s="837"/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18</v>
      </c>
      <c r="B515" s="832" t="s">
        <v>1807</v>
      </c>
      <c r="C515" s="832" t="s">
        <v>1812</v>
      </c>
      <c r="D515" s="833" t="s">
        <v>3107</v>
      </c>
      <c r="E515" s="834" t="s">
        <v>1839</v>
      </c>
      <c r="F515" s="832" t="s">
        <v>1808</v>
      </c>
      <c r="G515" s="832" t="s">
        <v>2521</v>
      </c>
      <c r="H515" s="832" t="s">
        <v>556</v>
      </c>
      <c r="I515" s="832" t="s">
        <v>2522</v>
      </c>
      <c r="J515" s="832" t="s">
        <v>2523</v>
      </c>
      <c r="K515" s="832" t="s">
        <v>2524</v>
      </c>
      <c r="L515" s="835">
        <v>42.54</v>
      </c>
      <c r="M515" s="835">
        <v>85.08</v>
      </c>
      <c r="N515" s="832">
        <v>2</v>
      </c>
      <c r="O515" s="836">
        <v>0.5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18</v>
      </c>
      <c r="B516" s="832" t="s">
        <v>1807</v>
      </c>
      <c r="C516" s="832" t="s">
        <v>1812</v>
      </c>
      <c r="D516" s="833" t="s">
        <v>3107</v>
      </c>
      <c r="E516" s="834" t="s">
        <v>1839</v>
      </c>
      <c r="F516" s="832" t="s">
        <v>1808</v>
      </c>
      <c r="G516" s="832" t="s">
        <v>2145</v>
      </c>
      <c r="H516" s="832" t="s">
        <v>601</v>
      </c>
      <c r="I516" s="832" t="s">
        <v>1652</v>
      </c>
      <c r="J516" s="832" t="s">
        <v>1191</v>
      </c>
      <c r="K516" s="832" t="s">
        <v>1653</v>
      </c>
      <c r="L516" s="835">
        <v>145.15</v>
      </c>
      <c r="M516" s="835">
        <v>1016.05</v>
      </c>
      <c r="N516" s="832">
        <v>7</v>
      </c>
      <c r="O516" s="836">
        <v>3.5</v>
      </c>
      <c r="P516" s="835">
        <v>290.3</v>
      </c>
      <c r="Q516" s="837">
        <v>0.28571428571428575</v>
      </c>
      <c r="R516" s="832">
        <v>2</v>
      </c>
      <c r="S516" s="837">
        <v>0.2857142857142857</v>
      </c>
      <c r="T516" s="836">
        <v>0.5</v>
      </c>
      <c r="U516" s="838">
        <v>0.14285714285714285</v>
      </c>
    </row>
    <row r="517" spans="1:21" ht="14.4" customHeight="1" x14ac:dyDescent="0.3">
      <c r="A517" s="831">
        <v>18</v>
      </c>
      <c r="B517" s="832" t="s">
        <v>1807</v>
      </c>
      <c r="C517" s="832" t="s">
        <v>1812</v>
      </c>
      <c r="D517" s="833" t="s">
        <v>3107</v>
      </c>
      <c r="E517" s="834" t="s">
        <v>1839</v>
      </c>
      <c r="F517" s="832" t="s">
        <v>1808</v>
      </c>
      <c r="G517" s="832" t="s">
        <v>2145</v>
      </c>
      <c r="H517" s="832" t="s">
        <v>601</v>
      </c>
      <c r="I517" s="832" t="s">
        <v>1532</v>
      </c>
      <c r="J517" s="832" t="s">
        <v>1191</v>
      </c>
      <c r="K517" s="832" t="s">
        <v>1533</v>
      </c>
      <c r="L517" s="835">
        <v>72.58</v>
      </c>
      <c r="M517" s="835">
        <v>72.58</v>
      </c>
      <c r="N517" s="832">
        <v>1</v>
      </c>
      <c r="O517" s="836">
        <v>1</v>
      </c>
      <c r="P517" s="835">
        <v>72.58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18</v>
      </c>
      <c r="B518" s="832" t="s">
        <v>1807</v>
      </c>
      <c r="C518" s="832" t="s">
        <v>1812</v>
      </c>
      <c r="D518" s="833" t="s">
        <v>3107</v>
      </c>
      <c r="E518" s="834" t="s">
        <v>1839</v>
      </c>
      <c r="F518" s="832" t="s">
        <v>1808</v>
      </c>
      <c r="G518" s="832" t="s">
        <v>2145</v>
      </c>
      <c r="H518" s="832" t="s">
        <v>601</v>
      </c>
      <c r="I518" s="832" t="s">
        <v>1650</v>
      </c>
      <c r="J518" s="832" t="s">
        <v>1191</v>
      </c>
      <c r="K518" s="832" t="s">
        <v>1651</v>
      </c>
      <c r="L518" s="835">
        <v>250.57</v>
      </c>
      <c r="M518" s="835">
        <v>501.14</v>
      </c>
      <c r="N518" s="832">
        <v>2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18</v>
      </c>
      <c r="B519" s="832" t="s">
        <v>1807</v>
      </c>
      <c r="C519" s="832" t="s">
        <v>1812</v>
      </c>
      <c r="D519" s="833" t="s">
        <v>3107</v>
      </c>
      <c r="E519" s="834" t="s">
        <v>1839</v>
      </c>
      <c r="F519" s="832" t="s">
        <v>1808</v>
      </c>
      <c r="G519" s="832" t="s">
        <v>2149</v>
      </c>
      <c r="H519" s="832" t="s">
        <v>556</v>
      </c>
      <c r="I519" s="832" t="s">
        <v>2150</v>
      </c>
      <c r="J519" s="832" t="s">
        <v>1086</v>
      </c>
      <c r="K519" s="832" t="s">
        <v>2151</v>
      </c>
      <c r="L519" s="835">
        <v>132</v>
      </c>
      <c r="M519" s="835">
        <v>2112</v>
      </c>
      <c r="N519" s="832">
        <v>16</v>
      </c>
      <c r="O519" s="836">
        <v>6.5</v>
      </c>
      <c r="P519" s="835">
        <v>1848</v>
      </c>
      <c r="Q519" s="837">
        <v>0.875</v>
      </c>
      <c r="R519" s="832">
        <v>14</v>
      </c>
      <c r="S519" s="837">
        <v>0.875</v>
      </c>
      <c r="T519" s="836">
        <v>5.5</v>
      </c>
      <c r="U519" s="838">
        <v>0.84615384615384615</v>
      </c>
    </row>
    <row r="520" spans="1:21" ht="14.4" customHeight="1" x14ac:dyDescent="0.3">
      <c r="A520" s="831">
        <v>18</v>
      </c>
      <c r="B520" s="832" t="s">
        <v>1807</v>
      </c>
      <c r="C520" s="832" t="s">
        <v>1812</v>
      </c>
      <c r="D520" s="833" t="s">
        <v>3107</v>
      </c>
      <c r="E520" s="834" t="s">
        <v>1839</v>
      </c>
      <c r="F520" s="832" t="s">
        <v>1808</v>
      </c>
      <c r="G520" s="832" t="s">
        <v>2155</v>
      </c>
      <c r="H520" s="832" t="s">
        <v>556</v>
      </c>
      <c r="I520" s="832" t="s">
        <v>2158</v>
      </c>
      <c r="J520" s="832" t="s">
        <v>898</v>
      </c>
      <c r="K520" s="832" t="s">
        <v>2014</v>
      </c>
      <c r="L520" s="835">
        <v>122.73</v>
      </c>
      <c r="M520" s="835">
        <v>6381.96</v>
      </c>
      <c r="N520" s="832">
        <v>52</v>
      </c>
      <c r="O520" s="836">
        <v>18.5</v>
      </c>
      <c r="P520" s="835">
        <v>3804.63</v>
      </c>
      <c r="Q520" s="837">
        <v>0.59615384615384615</v>
      </c>
      <c r="R520" s="832">
        <v>31</v>
      </c>
      <c r="S520" s="837">
        <v>0.59615384615384615</v>
      </c>
      <c r="T520" s="836">
        <v>10</v>
      </c>
      <c r="U520" s="838">
        <v>0.54054054054054057</v>
      </c>
    </row>
    <row r="521" spans="1:21" ht="14.4" customHeight="1" x14ac:dyDescent="0.3">
      <c r="A521" s="831">
        <v>18</v>
      </c>
      <c r="B521" s="832" t="s">
        <v>1807</v>
      </c>
      <c r="C521" s="832" t="s">
        <v>1812</v>
      </c>
      <c r="D521" s="833" t="s">
        <v>3107</v>
      </c>
      <c r="E521" s="834" t="s">
        <v>1839</v>
      </c>
      <c r="F521" s="832" t="s">
        <v>1808</v>
      </c>
      <c r="G521" s="832" t="s">
        <v>2155</v>
      </c>
      <c r="H521" s="832" t="s">
        <v>556</v>
      </c>
      <c r="I521" s="832" t="s">
        <v>2525</v>
      </c>
      <c r="J521" s="832" t="s">
        <v>2526</v>
      </c>
      <c r="K521" s="832" t="s">
        <v>2014</v>
      </c>
      <c r="L521" s="835">
        <v>122.73</v>
      </c>
      <c r="M521" s="835">
        <v>245.46</v>
      </c>
      <c r="N521" s="832">
        <v>2</v>
      </c>
      <c r="O521" s="836">
        <v>1</v>
      </c>
      <c r="P521" s="835">
        <v>122.73</v>
      </c>
      <c r="Q521" s="837">
        <v>0.5</v>
      </c>
      <c r="R521" s="832">
        <v>1</v>
      </c>
      <c r="S521" s="837">
        <v>0.5</v>
      </c>
      <c r="T521" s="836">
        <v>0.5</v>
      </c>
      <c r="U521" s="838">
        <v>0.5</v>
      </c>
    </row>
    <row r="522" spans="1:21" ht="14.4" customHeight="1" x14ac:dyDescent="0.3">
      <c r="A522" s="831">
        <v>18</v>
      </c>
      <c r="B522" s="832" t="s">
        <v>1807</v>
      </c>
      <c r="C522" s="832" t="s">
        <v>1812</v>
      </c>
      <c r="D522" s="833" t="s">
        <v>3107</v>
      </c>
      <c r="E522" s="834" t="s">
        <v>1839</v>
      </c>
      <c r="F522" s="832" t="s">
        <v>1808</v>
      </c>
      <c r="G522" s="832" t="s">
        <v>2161</v>
      </c>
      <c r="H522" s="832" t="s">
        <v>556</v>
      </c>
      <c r="I522" s="832" t="s">
        <v>2162</v>
      </c>
      <c r="J522" s="832" t="s">
        <v>906</v>
      </c>
      <c r="K522" s="832" t="s">
        <v>2163</v>
      </c>
      <c r="L522" s="835">
        <v>264</v>
      </c>
      <c r="M522" s="835">
        <v>28776</v>
      </c>
      <c r="N522" s="832">
        <v>109</v>
      </c>
      <c r="O522" s="836">
        <v>55</v>
      </c>
      <c r="P522" s="835">
        <v>12936</v>
      </c>
      <c r="Q522" s="837">
        <v>0.44954128440366975</v>
      </c>
      <c r="R522" s="832">
        <v>49</v>
      </c>
      <c r="S522" s="837">
        <v>0.44954128440366975</v>
      </c>
      <c r="T522" s="836">
        <v>25.5</v>
      </c>
      <c r="U522" s="838">
        <v>0.46363636363636362</v>
      </c>
    </row>
    <row r="523" spans="1:21" ht="14.4" customHeight="1" x14ac:dyDescent="0.3">
      <c r="A523" s="831">
        <v>18</v>
      </c>
      <c r="B523" s="832" t="s">
        <v>1807</v>
      </c>
      <c r="C523" s="832" t="s">
        <v>1812</v>
      </c>
      <c r="D523" s="833" t="s">
        <v>3107</v>
      </c>
      <c r="E523" s="834" t="s">
        <v>1839</v>
      </c>
      <c r="F523" s="832" t="s">
        <v>1808</v>
      </c>
      <c r="G523" s="832" t="s">
        <v>2161</v>
      </c>
      <c r="H523" s="832" t="s">
        <v>556</v>
      </c>
      <c r="I523" s="832" t="s">
        <v>2164</v>
      </c>
      <c r="J523" s="832" t="s">
        <v>908</v>
      </c>
      <c r="K523" s="832" t="s">
        <v>2165</v>
      </c>
      <c r="L523" s="835">
        <v>65.989999999999995</v>
      </c>
      <c r="M523" s="835">
        <v>1451.78</v>
      </c>
      <c r="N523" s="832">
        <v>22</v>
      </c>
      <c r="O523" s="836">
        <v>10</v>
      </c>
      <c r="P523" s="835">
        <v>593.91</v>
      </c>
      <c r="Q523" s="837">
        <v>0.40909090909090906</v>
      </c>
      <c r="R523" s="832">
        <v>9</v>
      </c>
      <c r="S523" s="837">
        <v>0.40909090909090912</v>
      </c>
      <c r="T523" s="836">
        <v>4.5</v>
      </c>
      <c r="U523" s="838">
        <v>0.45</v>
      </c>
    </row>
    <row r="524" spans="1:21" ht="14.4" customHeight="1" x14ac:dyDescent="0.3">
      <c r="A524" s="831">
        <v>18</v>
      </c>
      <c r="B524" s="832" t="s">
        <v>1807</v>
      </c>
      <c r="C524" s="832" t="s">
        <v>1812</v>
      </c>
      <c r="D524" s="833" t="s">
        <v>3107</v>
      </c>
      <c r="E524" s="834" t="s">
        <v>1839</v>
      </c>
      <c r="F524" s="832" t="s">
        <v>1808</v>
      </c>
      <c r="G524" s="832" t="s">
        <v>2161</v>
      </c>
      <c r="H524" s="832" t="s">
        <v>556</v>
      </c>
      <c r="I524" s="832" t="s">
        <v>2166</v>
      </c>
      <c r="J524" s="832" t="s">
        <v>2167</v>
      </c>
      <c r="K524" s="832" t="s">
        <v>2168</v>
      </c>
      <c r="L524" s="835">
        <v>96.49</v>
      </c>
      <c r="M524" s="835">
        <v>868.40999999999985</v>
      </c>
      <c r="N524" s="832">
        <v>9</v>
      </c>
      <c r="O524" s="836">
        <v>6.5</v>
      </c>
      <c r="P524" s="835">
        <v>578.93999999999994</v>
      </c>
      <c r="Q524" s="837">
        <v>0.66666666666666674</v>
      </c>
      <c r="R524" s="832">
        <v>6</v>
      </c>
      <c r="S524" s="837">
        <v>0.66666666666666663</v>
      </c>
      <c r="T524" s="836">
        <v>3.5</v>
      </c>
      <c r="U524" s="838">
        <v>0.53846153846153844</v>
      </c>
    </row>
    <row r="525" spans="1:21" ht="14.4" customHeight="1" x14ac:dyDescent="0.3">
      <c r="A525" s="831">
        <v>18</v>
      </c>
      <c r="B525" s="832" t="s">
        <v>1807</v>
      </c>
      <c r="C525" s="832" t="s">
        <v>1812</v>
      </c>
      <c r="D525" s="833" t="s">
        <v>3107</v>
      </c>
      <c r="E525" s="834" t="s">
        <v>1839</v>
      </c>
      <c r="F525" s="832" t="s">
        <v>1808</v>
      </c>
      <c r="G525" s="832" t="s">
        <v>2161</v>
      </c>
      <c r="H525" s="832" t="s">
        <v>556</v>
      </c>
      <c r="I525" s="832" t="s">
        <v>2169</v>
      </c>
      <c r="J525" s="832" t="s">
        <v>2167</v>
      </c>
      <c r="K525" s="832" t="s">
        <v>2170</v>
      </c>
      <c r="L525" s="835">
        <v>413.52</v>
      </c>
      <c r="M525" s="835">
        <v>8683.9199999999983</v>
      </c>
      <c r="N525" s="832">
        <v>21</v>
      </c>
      <c r="O525" s="836">
        <v>10.5</v>
      </c>
      <c r="P525" s="835">
        <v>4135.2</v>
      </c>
      <c r="Q525" s="837">
        <v>0.47619047619047628</v>
      </c>
      <c r="R525" s="832">
        <v>10</v>
      </c>
      <c r="S525" s="837">
        <v>0.47619047619047616</v>
      </c>
      <c r="T525" s="836">
        <v>3.5</v>
      </c>
      <c r="U525" s="838">
        <v>0.33333333333333331</v>
      </c>
    </row>
    <row r="526" spans="1:21" ht="14.4" customHeight="1" x14ac:dyDescent="0.3">
      <c r="A526" s="831">
        <v>18</v>
      </c>
      <c r="B526" s="832" t="s">
        <v>1807</v>
      </c>
      <c r="C526" s="832" t="s">
        <v>1812</v>
      </c>
      <c r="D526" s="833" t="s">
        <v>3107</v>
      </c>
      <c r="E526" s="834" t="s">
        <v>1839</v>
      </c>
      <c r="F526" s="832" t="s">
        <v>1808</v>
      </c>
      <c r="G526" s="832" t="s">
        <v>2171</v>
      </c>
      <c r="H526" s="832" t="s">
        <v>556</v>
      </c>
      <c r="I526" s="832" t="s">
        <v>2527</v>
      </c>
      <c r="J526" s="832" t="s">
        <v>2173</v>
      </c>
      <c r="K526" s="832" t="s">
        <v>1586</v>
      </c>
      <c r="L526" s="835">
        <v>0</v>
      </c>
      <c r="M526" s="835">
        <v>0</v>
      </c>
      <c r="N526" s="832">
        <v>2</v>
      </c>
      <c r="O526" s="836">
        <v>1</v>
      </c>
      <c r="P526" s="835"/>
      <c r="Q526" s="837"/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18</v>
      </c>
      <c r="B527" s="832" t="s">
        <v>1807</v>
      </c>
      <c r="C527" s="832" t="s">
        <v>1812</v>
      </c>
      <c r="D527" s="833" t="s">
        <v>3107</v>
      </c>
      <c r="E527" s="834" t="s">
        <v>1839</v>
      </c>
      <c r="F527" s="832" t="s">
        <v>1808</v>
      </c>
      <c r="G527" s="832" t="s">
        <v>2171</v>
      </c>
      <c r="H527" s="832" t="s">
        <v>556</v>
      </c>
      <c r="I527" s="832" t="s">
        <v>1672</v>
      </c>
      <c r="J527" s="832" t="s">
        <v>977</v>
      </c>
      <c r="K527" s="832" t="s">
        <v>1673</v>
      </c>
      <c r="L527" s="835">
        <v>80.53</v>
      </c>
      <c r="M527" s="835">
        <v>4751.2700000000004</v>
      </c>
      <c r="N527" s="832">
        <v>59</v>
      </c>
      <c r="O527" s="836">
        <v>7.5</v>
      </c>
      <c r="P527" s="835">
        <v>2899.08</v>
      </c>
      <c r="Q527" s="837">
        <v>0.61016949152542366</v>
      </c>
      <c r="R527" s="832">
        <v>36</v>
      </c>
      <c r="S527" s="837">
        <v>0.61016949152542377</v>
      </c>
      <c r="T527" s="836">
        <v>3</v>
      </c>
      <c r="U527" s="838">
        <v>0.4</v>
      </c>
    </row>
    <row r="528" spans="1:21" ht="14.4" customHeight="1" x14ac:dyDescent="0.3">
      <c r="A528" s="831">
        <v>18</v>
      </c>
      <c r="B528" s="832" t="s">
        <v>1807</v>
      </c>
      <c r="C528" s="832" t="s">
        <v>1812</v>
      </c>
      <c r="D528" s="833" t="s">
        <v>3107</v>
      </c>
      <c r="E528" s="834" t="s">
        <v>1839</v>
      </c>
      <c r="F528" s="832" t="s">
        <v>1808</v>
      </c>
      <c r="G528" s="832" t="s">
        <v>2171</v>
      </c>
      <c r="H528" s="832" t="s">
        <v>556</v>
      </c>
      <c r="I528" s="832" t="s">
        <v>1674</v>
      </c>
      <c r="J528" s="832" t="s">
        <v>975</v>
      </c>
      <c r="K528" s="832" t="s">
        <v>1675</v>
      </c>
      <c r="L528" s="835">
        <v>161.06</v>
      </c>
      <c r="M528" s="835">
        <v>805.3</v>
      </c>
      <c r="N528" s="832">
        <v>5</v>
      </c>
      <c r="O528" s="836">
        <v>1.5</v>
      </c>
      <c r="P528" s="835">
        <v>322.12</v>
      </c>
      <c r="Q528" s="837">
        <v>0.4</v>
      </c>
      <c r="R528" s="832">
        <v>2</v>
      </c>
      <c r="S528" s="837">
        <v>0.4</v>
      </c>
      <c r="T528" s="836">
        <v>0.5</v>
      </c>
      <c r="U528" s="838">
        <v>0.33333333333333331</v>
      </c>
    </row>
    <row r="529" spans="1:21" ht="14.4" customHeight="1" x14ac:dyDescent="0.3">
      <c r="A529" s="831">
        <v>18</v>
      </c>
      <c r="B529" s="832" t="s">
        <v>1807</v>
      </c>
      <c r="C529" s="832" t="s">
        <v>1812</v>
      </c>
      <c r="D529" s="833" t="s">
        <v>3107</v>
      </c>
      <c r="E529" s="834" t="s">
        <v>1839</v>
      </c>
      <c r="F529" s="832" t="s">
        <v>1808</v>
      </c>
      <c r="G529" s="832" t="s">
        <v>2171</v>
      </c>
      <c r="H529" s="832" t="s">
        <v>556</v>
      </c>
      <c r="I529" s="832" t="s">
        <v>2172</v>
      </c>
      <c r="J529" s="832" t="s">
        <v>2173</v>
      </c>
      <c r="K529" s="832" t="s">
        <v>2174</v>
      </c>
      <c r="L529" s="835">
        <v>150.32</v>
      </c>
      <c r="M529" s="835">
        <v>2405.12</v>
      </c>
      <c r="N529" s="832">
        <v>16</v>
      </c>
      <c r="O529" s="836">
        <v>4.5</v>
      </c>
      <c r="P529" s="835">
        <v>450.96</v>
      </c>
      <c r="Q529" s="837">
        <v>0.1875</v>
      </c>
      <c r="R529" s="832">
        <v>3</v>
      </c>
      <c r="S529" s="837">
        <v>0.1875</v>
      </c>
      <c r="T529" s="836">
        <v>1</v>
      </c>
      <c r="U529" s="838">
        <v>0.22222222222222221</v>
      </c>
    </row>
    <row r="530" spans="1:21" ht="14.4" customHeight="1" x14ac:dyDescent="0.3">
      <c r="A530" s="831">
        <v>18</v>
      </c>
      <c r="B530" s="832" t="s">
        <v>1807</v>
      </c>
      <c r="C530" s="832" t="s">
        <v>1812</v>
      </c>
      <c r="D530" s="833" t="s">
        <v>3107</v>
      </c>
      <c r="E530" s="834" t="s">
        <v>1839</v>
      </c>
      <c r="F530" s="832" t="s">
        <v>1808</v>
      </c>
      <c r="G530" s="832" t="s">
        <v>2171</v>
      </c>
      <c r="H530" s="832" t="s">
        <v>601</v>
      </c>
      <c r="I530" s="832" t="s">
        <v>1584</v>
      </c>
      <c r="J530" s="832" t="s">
        <v>1585</v>
      </c>
      <c r="K530" s="832" t="s">
        <v>1586</v>
      </c>
      <c r="L530" s="835">
        <v>80.53</v>
      </c>
      <c r="M530" s="835">
        <v>10791.020000000002</v>
      </c>
      <c r="N530" s="832">
        <v>134</v>
      </c>
      <c r="O530" s="836">
        <v>31</v>
      </c>
      <c r="P530" s="835">
        <v>3140.67</v>
      </c>
      <c r="Q530" s="837">
        <v>0.29104477611940294</v>
      </c>
      <c r="R530" s="832">
        <v>39</v>
      </c>
      <c r="S530" s="837">
        <v>0.29104477611940299</v>
      </c>
      <c r="T530" s="836">
        <v>9.5</v>
      </c>
      <c r="U530" s="838">
        <v>0.30645161290322581</v>
      </c>
    </row>
    <row r="531" spans="1:21" ht="14.4" customHeight="1" x14ac:dyDescent="0.3">
      <c r="A531" s="831">
        <v>18</v>
      </c>
      <c r="B531" s="832" t="s">
        <v>1807</v>
      </c>
      <c r="C531" s="832" t="s">
        <v>1812</v>
      </c>
      <c r="D531" s="833" t="s">
        <v>3107</v>
      </c>
      <c r="E531" s="834" t="s">
        <v>1839</v>
      </c>
      <c r="F531" s="832" t="s">
        <v>1808</v>
      </c>
      <c r="G531" s="832" t="s">
        <v>2171</v>
      </c>
      <c r="H531" s="832" t="s">
        <v>556</v>
      </c>
      <c r="I531" s="832" t="s">
        <v>2175</v>
      </c>
      <c r="J531" s="832" t="s">
        <v>2173</v>
      </c>
      <c r="K531" s="832" t="s">
        <v>2176</v>
      </c>
      <c r="L531" s="835">
        <v>75.16</v>
      </c>
      <c r="M531" s="835">
        <v>1653.52</v>
      </c>
      <c r="N531" s="832">
        <v>22</v>
      </c>
      <c r="O531" s="836">
        <v>4.5</v>
      </c>
      <c r="P531" s="835">
        <v>676.43999999999994</v>
      </c>
      <c r="Q531" s="837">
        <v>0.40909090909090906</v>
      </c>
      <c r="R531" s="832">
        <v>9</v>
      </c>
      <c r="S531" s="837">
        <v>0.40909090909090912</v>
      </c>
      <c r="T531" s="836">
        <v>2</v>
      </c>
      <c r="U531" s="838">
        <v>0.44444444444444442</v>
      </c>
    </row>
    <row r="532" spans="1:21" ht="14.4" customHeight="1" x14ac:dyDescent="0.3">
      <c r="A532" s="831">
        <v>18</v>
      </c>
      <c r="B532" s="832" t="s">
        <v>1807</v>
      </c>
      <c r="C532" s="832" t="s">
        <v>1812</v>
      </c>
      <c r="D532" s="833" t="s">
        <v>3107</v>
      </c>
      <c r="E532" s="834" t="s">
        <v>1839</v>
      </c>
      <c r="F532" s="832" t="s">
        <v>1808</v>
      </c>
      <c r="G532" s="832" t="s">
        <v>2171</v>
      </c>
      <c r="H532" s="832" t="s">
        <v>601</v>
      </c>
      <c r="I532" s="832" t="s">
        <v>1587</v>
      </c>
      <c r="J532" s="832" t="s">
        <v>1585</v>
      </c>
      <c r="K532" s="832" t="s">
        <v>1588</v>
      </c>
      <c r="L532" s="835">
        <v>161.06</v>
      </c>
      <c r="M532" s="835">
        <v>15300.700000000004</v>
      </c>
      <c r="N532" s="832">
        <v>95</v>
      </c>
      <c r="O532" s="836">
        <v>25</v>
      </c>
      <c r="P532" s="835">
        <v>4670.7400000000007</v>
      </c>
      <c r="Q532" s="837">
        <v>0.30526315789473679</v>
      </c>
      <c r="R532" s="832">
        <v>29</v>
      </c>
      <c r="S532" s="837">
        <v>0.30526315789473685</v>
      </c>
      <c r="T532" s="836">
        <v>6</v>
      </c>
      <c r="U532" s="838">
        <v>0.24</v>
      </c>
    </row>
    <row r="533" spans="1:21" ht="14.4" customHeight="1" x14ac:dyDescent="0.3">
      <c r="A533" s="831">
        <v>18</v>
      </c>
      <c r="B533" s="832" t="s">
        <v>1807</v>
      </c>
      <c r="C533" s="832" t="s">
        <v>1812</v>
      </c>
      <c r="D533" s="833" t="s">
        <v>3107</v>
      </c>
      <c r="E533" s="834" t="s">
        <v>1839</v>
      </c>
      <c r="F533" s="832" t="s">
        <v>1808</v>
      </c>
      <c r="G533" s="832" t="s">
        <v>2171</v>
      </c>
      <c r="H533" s="832" t="s">
        <v>556</v>
      </c>
      <c r="I533" s="832" t="s">
        <v>2528</v>
      </c>
      <c r="J533" s="832" t="s">
        <v>2173</v>
      </c>
      <c r="K533" s="832" t="s">
        <v>1588</v>
      </c>
      <c r="L533" s="835">
        <v>0</v>
      </c>
      <c r="M533" s="835">
        <v>0</v>
      </c>
      <c r="N533" s="832">
        <v>2</v>
      </c>
      <c r="O533" s="836">
        <v>0.5</v>
      </c>
      <c r="P533" s="835"/>
      <c r="Q533" s="837"/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18</v>
      </c>
      <c r="B534" s="832" t="s">
        <v>1807</v>
      </c>
      <c r="C534" s="832" t="s">
        <v>1812</v>
      </c>
      <c r="D534" s="833" t="s">
        <v>3107</v>
      </c>
      <c r="E534" s="834" t="s">
        <v>1839</v>
      </c>
      <c r="F534" s="832" t="s">
        <v>1808</v>
      </c>
      <c r="G534" s="832" t="s">
        <v>2171</v>
      </c>
      <c r="H534" s="832" t="s">
        <v>556</v>
      </c>
      <c r="I534" s="832" t="s">
        <v>2529</v>
      </c>
      <c r="J534" s="832" t="s">
        <v>977</v>
      </c>
      <c r="K534" s="832" t="s">
        <v>2530</v>
      </c>
      <c r="L534" s="835">
        <v>0</v>
      </c>
      <c r="M534" s="835">
        <v>0</v>
      </c>
      <c r="N534" s="832">
        <v>4</v>
      </c>
      <c r="O534" s="836">
        <v>1</v>
      </c>
      <c r="P534" s="835"/>
      <c r="Q534" s="837"/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18</v>
      </c>
      <c r="B535" s="832" t="s">
        <v>1807</v>
      </c>
      <c r="C535" s="832" t="s">
        <v>1812</v>
      </c>
      <c r="D535" s="833" t="s">
        <v>3107</v>
      </c>
      <c r="E535" s="834" t="s">
        <v>1839</v>
      </c>
      <c r="F535" s="832" t="s">
        <v>1808</v>
      </c>
      <c r="G535" s="832" t="s">
        <v>2171</v>
      </c>
      <c r="H535" s="832" t="s">
        <v>601</v>
      </c>
      <c r="I535" s="832" t="s">
        <v>2180</v>
      </c>
      <c r="J535" s="832" t="s">
        <v>1585</v>
      </c>
      <c r="K535" s="832" t="s">
        <v>2181</v>
      </c>
      <c r="L535" s="835">
        <v>400.17</v>
      </c>
      <c r="M535" s="835">
        <v>400.17</v>
      </c>
      <c r="N535" s="832">
        <v>1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18</v>
      </c>
      <c r="B536" s="832" t="s">
        <v>1807</v>
      </c>
      <c r="C536" s="832" t="s">
        <v>1812</v>
      </c>
      <c r="D536" s="833" t="s">
        <v>3107</v>
      </c>
      <c r="E536" s="834" t="s">
        <v>1839</v>
      </c>
      <c r="F536" s="832" t="s">
        <v>1808</v>
      </c>
      <c r="G536" s="832" t="s">
        <v>2171</v>
      </c>
      <c r="H536" s="832" t="s">
        <v>601</v>
      </c>
      <c r="I536" s="832" t="s">
        <v>1670</v>
      </c>
      <c r="J536" s="832" t="s">
        <v>1585</v>
      </c>
      <c r="K536" s="832" t="s">
        <v>1671</v>
      </c>
      <c r="L536" s="835">
        <v>533.42999999999995</v>
      </c>
      <c r="M536" s="835">
        <v>3734.0099999999993</v>
      </c>
      <c r="N536" s="832">
        <v>7</v>
      </c>
      <c r="O536" s="836">
        <v>3</v>
      </c>
      <c r="P536" s="835">
        <v>3200.5799999999995</v>
      </c>
      <c r="Q536" s="837">
        <v>0.85714285714285721</v>
      </c>
      <c r="R536" s="832">
        <v>6</v>
      </c>
      <c r="S536" s="837">
        <v>0.8571428571428571</v>
      </c>
      <c r="T536" s="836">
        <v>2.5</v>
      </c>
      <c r="U536" s="838">
        <v>0.83333333333333337</v>
      </c>
    </row>
    <row r="537" spans="1:21" ht="14.4" customHeight="1" x14ac:dyDescent="0.3">
      <c r="A537" s="831">
        <v>18</v>
      </c>
      <c r="B537" s="832" t="s">
        <v>1807</v>
      </c>
      <c r="C537" s="832" t="s">
        <v>1812</v>
      </c>
      <c r="D537" s="833" t="s">
        <v>3107</v>
      </c>
      <c r="E537" s="834" t="s">
        <v>1839</v>
      </c>
      <c r="F537" s="832" t="s">
        <v>1808</v>
      </c>
      <c r="G537" s="832" t="s">
        <v>2531</v>
      </c>
      <c r="H537" s="832" t="s">
        <v>601</v>
      </c>
      <c r="I537" s="832" t="s">
        <v>1513</v>
      </c>
      <c r="J537" s="832" t="s">
        <v>1514</v>
      </c>
      <c r="K537" s="832" t="s">
        <v>1515</v>
      </c>
      <c r="L537" s="835">
        <v>153.65</v>
      </c>
      <c r="M537" s="835">
        <v>1843.8000000000002</v>
      </c>
      <c r="N537" s="832">
        <v>12</v>
      </c>
      <c r="O537" s="836">
        <v>1.5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18</v>
      </c>
      <c r="B538" s="832" t="s">
        <v>1807</v>
      </c>
      <c r="C538" s="832" t="s">
        <v>1812</v>
      </c>
      <c r="D538" s="833" t="s">
        <v>3107</v>
      </c>
      <c r="E538" s="834" t="s">
        <v>1839</v>
      </c>
      <c r="F538" s="832" t="s">
        <v>1808</v>
      </c>
      <c r="G538" s="832" t="s">
        <v>2531</v>
      </c>
      <c r="H538" s="832" t="s">
        <v>556</v>
      </c>
      <c r="I538" s="832" t="s">
        <v>2532</v>
      </c>
      <c r="J538" s="832" t="s">
        <v>2533</v>
      </c>
      <c r="K538" s="832" t="s">
        <v>1515</v>
      </c>
      <c r="L538" s="835">
        <v>153.65</v>
      </c>
      <c r="M538" s="835">
        <v>921.90000000000009</v>
      </c>
      <c r="N538" s="832">
        <v>6</v>
      </c>
      <c r="O538" s="836">
        <v>0.5</v>
      </c>
      <c r="P538" s="835">
        <v>921.90000000000009</v>
      </c>
      <c r="Q538" s="837">
        <v>1</v>
      </c>
      <c r="R538" s="832">
        <v>6</v>
      </c>
      <c r="S538" s="837">
        <v>1</v>
      </c>
      <c r="T538" s="836">
        <v>0.5</v>
      </c>
      <c r="U538" s="838">
        <v>1</v>
      </c>
    </row>
    <row r="539" spans="1:21" ht="14.4" customHeight="1" x14ac:dyDescent="0.3">
      <c r="A539" s="831">
        <v>18</v>
      </c>
      <c r="B539" s="832" t="s">
        <v>1807</v>
      </c>
      <c r="C539" s="832" t="s">
        <v>1812</v>
      </c>
      <c r="D539" s="833" t="s">
        <v>3107</v>
      </c>
      <c r="E539" s="834" t="s">
        <v>1839</v>
      </c>
      <c r="F539" s="832" t="s">
        <v>1808</v>
      </c>
      <c r="G539" s="832" t="s">
        <v>2182</v>
      </c>
      <c r="H539" s="832" t="s">
        <v>601</v>
      </c>
      <c r="I539" s="832" t="s">
        <v>1560</v>
      </c>
      <c r="J539" s="832" t="s">
        <v>943</v>
      </c>
      <c r="K539" s="832" t="s">
        <v>1561</v>
      </c>
      <c r="L539" s="835">
        <v>0</v>
      </c>
      <c r="M539" s="835">
        <v>0</v>
      </c>
      <c r="N539" s="832">
        <v>23</v>
      </c>
      <c r="O539" s="836">
        <v>12.5</v>
      </c>
      <c r="P539" s="835">
        <v>0</v>
      </c>
      <c r="Q539" s="837"/>
      <c r="R539" s="832">
        <v>17</v>
      </c>
      <c r="S539" s="837">
        <v>0.73913043478260865</v>
      </c>
      <c r="T539" s="836">
        <v>8</v>
      </c>
      <c r="U539" s="838">
        <v>0.64</v>
      </c>
    </row>
    <row r="540" spans="1:21" ht="14.4" customHeight="1" x14ac:dyDescent="0.3">
      <c r="A540" s="831">
        <v>18</v>
      </c>
      <c r="B540" s="832" t="s">
        <v>1807</v>
      </c>
      <c r="C540" s="832" t="s">
        <v>1812</v>
      </c>
      <c r="D540" s="833" t="s">
        <v>3107</v>
      </c>
      <c r="E540" s="834" t="s">
        <v>1839</v>
      </c>
      <c r="F540" s="832" t="s">
        <v>1808</v>
      </c>
      <c r="G540" s="832" t="s">
        <v>2182</v>
      </c>
      <c r="H540" s="832" t="s">
        <v>556</v>
      </c>
      <c r="I540" s="832" t="s">
        <v>2185</v>
      </c>
      <c r="J540" s="832" t="s">
        <v>2186</v>
      </c>
      <c r="K540" s="832" t="s">
        <v>2184</v>
      </c>
      <c r="L540" s="835">
        <v>0</v>
      </c>
      <c r="M540" s="835">
        <v>0</v>
      </c>
      <c r="N540" s="832">
        <v>3</v>
      </c>
      <c r="O540" s="836">
        <v>0.5</v>
      </c>
      <c r="P540" s="835">
        <v>0</v>
      </c>
      <c r="Q540" s="837"/>
      <c r="R540" s="832">
        <v>3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18</v>
      </c>
      <c r="B541" s="832" t="s">
        <v>1807</v>
      </c>
      <c r="C541" s="832" t="s">
        <v>1812</v>
      </c>
      <c r="D541" s="833" t="s">
        <v>3107</v>
      </c>
      <c r="E541" s="834" t="s">
        <v>1839</v>
      </c>
      <c r="F541" s="832" t="s">
        <v>1808</v>
      </c>
      <c r="G541" s="832" t="s">
        <v>2182</v>
      </c>
      <c r="H541" s="832" t="s">
        <v>556</v>
      </c>
      <c r="I541" s="832" t="s">
        <v>2187</v>
      </c>
      <c r="J541" s="832" t="s">
        <v>2188</v>
      </c>
      <c r="K541" s="832" t="s">
        <v>2189</v>
      </c>
      <c r="L541" s="835">
        <v>0</v>
      </c>
      <c r="M541" s="835">
        <v>0</v>
      </c>
      <c r="N541" s="832">
        <v>1</v>
      </c>
      <c r="O541" s="836">
        <v>1</v>
      </c>
      <c r="P541" s="835"/>
      <c r="Q541" s="837"/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18</v>
      </c>
      <c r="B542" s="832" t="s">
        <v>1807</v>
      </c>
      <c r="C542" s="832" t="s">
        <v>1812</v>
      </c>
      <c r="D542" s="833" t="s">
        <v>3107</v>
      </c>
      <c r="E542" s="834" t="s">
        <v>1839</v>
      </c>
      <c r="F542" s="832" t="s">
        <v>1808</v>
      </c>
      <c r="G542" s="832" t="s">
        <v>2182</v>
      </c>
      <c r="H542" s="832" t="s">
        <v>556</v>
      </c>
      <c r="I542" s="832" t="s">
        <v>2191</v>
      </c>
      <c r="J542" s="832" t="s">
        <v>2192</v>
      </c>
      <c r="K542" s="832" t="s">
        <v>2189</v>
      </c>
      <c r="L542" s="835">
        <v>0</v>
      </c>
      <c r="M542" s="835">
        <v>0</v>
      </c>
      <c r="N542" s="832">
        <v>1</v>
      </c>
      <c r="O542" s="836">
        <v>1</v>
      </c>
      <c r="P542" s="835">
        <v>0</v>
      </c>
      <c r="Q542" s="837"/>
      <c r="R542" s="832">
        <v>1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18</v>
      </c>
      <c r="B543" s="832" t="s">
        <v>1807</v>
      </c>
      <c r="C543" s="832" t="s">
        <v>1812</v>
      </c>
      <c r="D543" s="833" t="s">
        <v>3107</v>
      </c>
      <c r="E543" s="834" t="s">
        <v>1839</v>
      </c>
      <c r="F543" s="832" t="s">
        <v>1808</v>
      </c>
      <c r="G543" s="832" t="s">
        <v>2196</v>
      </c>
      <c r="H543" s="832" t="s">
        <v>556</v>
      </c>
      <c r="I543" s="832" t="s">
        <v>2197</v>
      </c>
      <c r="J543" s="832" t="s">
        <v>2198</v>
      </c>
      <c r="K543" s="832" t="s">
        <v>2199</v>
      </c>
      <c r="L543" s="835">
        <v>153.61000000000001</v>
      </c>
      <c r="M543" s="835">
        <v>1228.8800000000001</v>
      </c>
      <c r="N543" s="832">
        <v>8</v>
      </c>
      <c r="O543" s="836">
        <v>2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18</v>
      </c>
      <c r="B544" s="832" t="s">
        <v>1807</v>
      </c>
      <c r="C544" s="832" t="s">
        <v>1812</v>
      </c>
      <c r="D544" s="833" t="s">
        <v>3107</v>
      </c>
      <c r="E544" s="834" t="s">
        <v>1839</v>
      </c>
      <c r="F544" s="832" t="s">
        <v>1808</v>
      </c>
      <c r="G544" s="832" t="s">
        <v>2534</v>
      </c>
      <c r="H544" s="832" t="s">
        <v>556</v>
      </c>
      <c r="I544" s="832" t="s">
        <v>2535</v>
      </c>
      <c r="J544" s="832" t="s">
        <v>2536</v>
      </c>
      <c r="K544" s="832" t="s">
        <v>2537</v>
      </c>
      <c r="L544" s="835">
        <v>0</v>
      </c>
      <c r="M544" s="835">
        <v>0</v>
      </c>
      <c r="N544" s="832">
        <v>1</v>
      </c>
      <c r="O544" s="836">
        <v>1</v>
      </c>
      <c r="P544" s="835"/>
      <c r="Q544" s="837"/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18</v>
      </c>
      <c r="B545" s="832" t="s">
        <v>1807</v>
      </c>
      <c r="C545" s="832" t="s">
        <v>1812</v>
      </c>
      <c r="D545" s="833" t="s">
        <v>3107</v>
      </c>
      <c r="E545" s="834" t="s">
        <v>1839</v>
      </c>
      <c r="F545" s="832" t="s">
        <v>1808</v>
      </c>
      <c r="G545" s="832" t="s">
        <v>2206</v>
      </c>
      <c r="H545" s="832" t="s">
        <v>556</v>
      </c>
      <c r="I545" s="832" t="s">
        <v>2207</v>
      </c>
      <c r="J545" s="832" t="s">
        <v>2208</v>
      </c>
      <c r="K545" s="832" t="s">
        <v>1574</v>
      </c>
      <c r="L545" s="835">
        <v>1092.4100000000001</v>
      </c>
      <c r="M545" s="835">
        <v>30587.480000000003</v>
      </c>
      <c r="N545" s="832">
        <v>28</v>
      </c>
      <c r="O545" s="836">
        <v>11.5</v>
      </c>
      <c r="P545" s="835">
        <v>13108.920000000002</v>
      </c>
      <c r="Q545" s="837">
        <v>0.4285714285714286</v>
      </c>
      <c r="R545" s="832">
        <v>12</v>
      </c>
      <c r="S545" s="837">
        <v>0.42857142857142855</v>
      </c>
      <c r="T545" s="836">
        <v>3.5</v>
      </c>
      <c r="U545" s="838">
        <v>0.30434782608695654</v>
      </c>
    </row>
    <row r="546" spans="1:21" ht="14.4" customHeight="1" x14ac:dyDescent="0.3">
      <c r="A546" s="831">
        <v>18</v>
      </c>
      <c r="B546" s="832" t="s">
        <v>1807</v>
      </c>
      <c r="C546" s="832" t="s">
        <v>1812</v>
      </c>
      <c r="D546" s="833" t="s">
        <v>3107</v>
      </c>
      <c r="E546" s="834" t="s">
        <v>1839</v>
      </c>
      <c r="F546" s="832" t="s">
        <v>1808</v>
      </c>
      <c r="G546" s="832" t="s">
        <v>2206</v>
      </c>
      <c r="H546" s="832" t="s">
        <v>556</v>
      </c>
      <c r="I546" s="832" t="s">
        <v>2209</v>
      </c>
      <c r="J546" s="832" t="s">
        <v>2208</v>
      </c>
      <c r="K546" s="832" t="s">
        <v>700</v>
      </c>
      <c r="L546" s="835">
        <v>546.21</v>
      </c>
      <c r="M546" s="835">
        <v>9831.7800000000025</v>
      </c>
      <c r="N546" s="832">
        <v>18</v>
      </c>
      <c r="O546" s="836">
        <v>7</v>
      </c>
      <c r="P546" s="835">
        <v>8193.1500000000015</v>
      </c>
      <c r="Q546" s="837">
        <v>0.83333333333333326</v>
      </c>
      <c r="R546" s="832">
        <v>15</v>
      </c>
      <c r="S546" s="837">
        <v>0.83333333333333337</v>
      </c>
      <c r="T546" s="836">
        <v>5</v>
      </c>
      <c r="U546" s="838">
        <v>0.7142857142857143</v>
      </c>
    </row>
    <row r="547" spans="1:21" ht="14.4" customHeight="1" x14ac:dyDescent="0.3">
      <c r="A547" s="831">
        <v>18</v>
      </c>
      <c r="B547" s="832" t="s">
        <v>1807</v>
      </c>
      <c r="C547" s="832" t="s">
        <v>1812</v>
      </c>
      <c r="D547" s="833" t="s">
        <v>3107</v>
      </c>
      <c r="E547" s="834" t="s">
        <v>1839</v>
      </c>
      <c r="F547" s="832" t="s">
        <v>1809</v>
      </c>
      <c r="G547" s="832" t="s">
        <v>2213</v>
      </c>
      <c r="H547" s="832" t="s">
        <v>556</v>
      </c>
      <c r="I547" s="832" t="s">
        <v>2214</v>
      </c>
      <c r="J547" s="832" t="s">
        <v>2215</v>
      </c>
      <c r="K547" s="832"/>
      <c r="L547" s="835">
        <v>0</v>
      </c>
      <c r="M547" s="835">
        <v>0</v>
      </c>
      <c r="N547" s="832">
        <v>1</v>
      </c>
      <c r="O547" s="836">
        <v>1</v>
      </c>
      <c r="P547" s="835"/>
      <c r="Q547" s="837"/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18</v>
      </c>
      <c r="B548" s="832" t="s">
        <v>1807</v>
      </c>
      <c r="C548" s="832" t="s">
        <v>1812</v>
      </c>
      <c r="D548" s="833" t="s">
        <v>3107</v>
      </c>
      <c r="E548" s="834" t="s">
        <v>1839</v>
      </c>
      <c r="F548" s="832" t="s">
        <v>1809</v>
      </c>
      <c r="G548" s="832" t="s">
        <v>2213</v>
      </c>
      <c r="H548" s="832" t="s">
        <v>556</v>
      </c>
      <c r="I548" s="832" t="s">
        <v>2216</v>
      </c>
      <c r="J548" s="832" t="s">
        <v>2215</v>
      </c>
      <c r="K548" s="832"/>
      <c r="L548" s="835">
        <v>0</v>
      </c>
      <c r="M548" s="835">
        <v>0</v>
      </c>
      <c r="N548" s="832">
        <v>5</v>
      </c>
      <c r="O548" s="836">
        <v>4.5</v>
      </c>
      <c r="P548" s="835">
        <v>0</v>
      </c>
      <c r="Q548" s="837"/>
      <c r="R548" s="832">
        <v>3</v>
      </c>
      <c r="S548" s="837">
        <v>0.6</v>
      </c>
      <c r="T548" s="836">
        <v>2.5</v>
      </c>
      <c r="U548" s="838">
        <v>0.55555555555555558</v>
      </c>
    </row>
    <row r="549" spans="1:21" ht="14.4" customHeight="1" x14ac:dyDescent="0.3">
      <c r="A549" s="831">
        <v>18</v>
      </c>
      <c r="B549" s="832" t="s">
        <v>1807</v>
      </c>
      <c r="C549" s="832" t="s">
        <v>1812</v>
      </c>
      <c r="D549" s="833" t="s">
        <v>3107</v>
      </c>
      <c r="E549" s="834" t="s">
        <v>1841</v>
      </c>
      <c r="F549" s="832" t="s">
        <v>1808</v>
      </c>
      <c r="G549" s="832" t="s">
        <v>1843</v>
      </c>
      <c r="H549" s="832" t="s">
        <v>556</v>
      </c>
      <c r="I549" s="832" t="s">
        <v>2277</v>
      </c>
      <c r="J549" s="832" t="s">
        <v>1845</v>
      </c>
      <c r="K549" s="832" t="s">
        <v>2278</v>
      </c>
      <c r="L549" s="835">
        <v>1048.3499999999999</v>
      </c>
      <c r="M549" s="835">
        <v>4193.3999999999996</v>
      </c>
      <c r="N549" s="832">
        <v>4</v>
      </c>
      <c r="O549" s="836">
        <v>0.5</v>
      </c>
      <c r="P549" s="835">
        <v>4193.3999999999996</v>
      </c>
      <c r="Q549" s="837">
        <v>1</v>
      </c>
      <c r="R549" s="832">
        <v>4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18</v>
      </c>
      <c r="B550" s="832" t="s">
        <v>1807</v>
      </c>
      <c r="C550" s="832" t="s">
        <v>1812</v>
      </c>
      <c r="D550" s="833" t="s">
        <v>3107</v>
      </c>
      <c r="E550" s="834" t="s">
        <v>1841</v>
      </c>
      <c r="F550" s="832" t="s">
        <v>1808</v>
      </c>
      <c r="G550" s="832" t="s">
        <v>1843</v>
      </c>
      <c r="H550" s="832" t="s">
        <v>556</v>
      </c>
      <c r="I550" s="832" t="s">
        <v>1844</v>
      </c>
      <c r="J550" s="832" t="s">
        <v>1845</v>
      </c>
      <c r="K550" s="832" t="s">
        <v>1846</v>
      </c>
      <c r="L550" s="835">
        <v>3145.05</v>
      </c>
      <c r="M550" s="835">
        <v>15725.25</v>
      </c>
      <c r="N550" s="832">
        <v>5</v>
      </c>
      <c r="O550" s="836">
        <v>2</v>
      </c>
      <c r="P550" s="835">
        <v>12580.2</v>
      </c>
      <c r="Q550" s="837">
        <v>0.8</v>
      </c>
      <c r="R550" s="832">
        <v>4</v>
      </c>
      <c r="S550" s="837">
        <v>0.8</v>
      </c>
      <c r="T550" s="836">
        <v>1.5</v>
      </c>
      <c r="U550" s="838">
        <v>0.75</v>
      </c>
    </row>
    <row r="551" spans="1:21" ht="14.4" customHeight="1" x14ac:dyDescent="0.3">
      <c r="A551" s="831">
        <v>18</v>
      </c>
      <c r="B551" s="832" t="s">
        <v>1807</v>
      </c>
      <c r="C551" s="832" t="s">
        <v>1812</v>
      </c>
      <c r="D551" s="833" t="s">
        <v>3107</v>
      </c>
      <c r="E551" s="834" t="s">
        <v>1841</v>
      </c>
      <c r="F551" s="832" t="s">
        <v>1808</v>
      </c>
      <c r="G551" s="832" t="s">
        <v>1847</v>
      </c>
      <c r="H551" s="832" t="s">
        <v>556</v>
      </c>
      <c r="I551" s="832" t="s">
        <v>2538</v>
      </c>
      <c r="J551" s="832" t="s">
        <v>2539</v>
      </c>
      <c r="K551" s="832" t="s">
        <v>1558</v>
      </c>
      <c r="L551" s="835">
        <v>4.7</v>
      </c>
      <c r="M551" s="835">
        <v>28.200000000000003</v>
      </c>
      <c r="N551" s="832">
        <v>6</v>
      </c>
      <c r="O551" s="836">
        <v>1</v>
      </c>
      <c r="P551" s="835">
        <v>14.100000000000001</v>
      </c>
      <c r="Q551" s="837">
        <v>0.5</v>
      </c>
      <c r="R551" s="832">
        <v>3</v>
      </c>
      <c r="S551" s="837">
        <v>0.5</v>
      </c>
      <c r="T551" s="836">
        <v>0.5</v>
      </c>
      <c r="U551" s="838">
        <v>0.5</v>
      </c>
    </row>
    <row r="552" spans="1:21" ht="14.4" customHeight="1" x14ac:dyDescent="0.3">
      <c r="A552" s="831">
        <v>18</v>
      </c>
      <c r="B552" s="832" t="s">
        <v>1807</v>
      </c>
      <c r="C552" s="832" t="s">
        <v>1812</v>
      </c>
      <c r="D552" s="833" t="s">
        <v>3107</v>
      </c>
      <c r="E552" s="834" t="s">
        <v>1841</v>
      </c>
      <c r="F552" s="832" t="s">
        <v>1808</v>
      </c>
      <c r="G552" s="832" t="s">
        <v>1847</v>
      </c>
      <c r="H552" s="832" t="s">
        <v>601</v>
      </c>
      <c r="I552" s="832" t="s">
        <v>1768</v>
      </c>
      <c r="J552" s="832" t="s">
        <v>1769</v>
      </c>
      <c r="K552" s="832" t="s">
        <v>1770</v>
      </c>
      <c r="L552" s="835">
        <v>9.4</v>
      </c>
      <c r="M552" s="835">
        <v>103.4</v>
      </c>
      <c r="N552" s="832">
        <v>11</v>
      </c>
      <c r="O552" s="836">
        <v>2.5</v>
      </c>
      <c r="P552" s="835">
        <v>103.4</v>
      </c>
      <c r="Q552" s="837">
        <v>1</v>
      </c>
      <c r="R552" s="832">
        <v>11</v>
      </c>
      <c r="S552" s="837">
        <v>1</v>
      </c>
      <c r="T552" s="836">
        <v>2.5</v>
      </c>
      <c r="U552" s="838">
        <v>1</v>
      </c>
    </row>
    <row r="553" spans="1:21" ht="14.4" customHeight="1" x14ac:dyDescent="0.3">
      <c r="A553" s="831">
        <v>18</v>
      </c>
      <c r="B553" s="832" t="s">
        <v>1807</v>
      </c>
      <c r="C553" s="832" t="s">
        <v>1812</v>
      </c>
      <c r="D553" s="833" t="s">
        <v>3107</v>
      </c>
      <c r="E553" s="834" t="s">
        <v>1841</v>
      </c>
      <c r="F553" s="832" t="s">
        <v>1808</v>
      </c>
      <c r="G553" s="832" t="s">
        <v>1847</v>
      </c>
      <c r="H553" s="832" t="s">
        <v>601</v>
      </c>
      <c r="I553" s="832" t="s">
        <v>1655</v>
      </c>
      <c r="J553" s="832" t="s">
        <v>1656</v>
      </c>
      <c r="K553" s="832" t="s">
        <v>1657</v>
      </c>
      <c r="L553" s="835">
        <v>18.809999999999999</v>
      </c>
      <c r="M553" s="835">
        <v>470.24999999999994</v>
      </c>
      <c r="N553" s="832">
        <v>25</v>
      </c>
      <c r="O553" s="836">
        <v>3.5</v>
      </c>
      <c r="P553" s="835">
        <v>225.71999999999997</v>
      </c>
      <c r="Q553" s="837">
        <v>0.48</v>
      </c>
      <c r="R553" s="832">
        <v>12</v>
      </c>
      <c r="S553" s="837">
        <v>0.48</v>
      </c>
      <c r="T553" s="836">
        <v>2</v>
      </c>
      <c r="U553" s="838">
        <v>0.5714285714285714</v>
      </c>
    </row>
    <row r="554" spans="1:21" ht="14.4" customHeight="1" x14ac:dyDescent="0.3">
      <c r="A554" s="831">
        <v>18</v>
      </c>
      <c r="B554" s="832" t="s">
        <v>1807</v>
      </c>
      <c r="C554" s="832" t="s">
        <v>1812</v>
      </c>
      <c r="D554" s="833" t="s">
        <v>3107</v>
      </c>
      <c r="E554" s="834" t="s">
        <v>1841</v>
      </c>
      <c r="F554" s="832" t="s">
        <v>1808</v>
      </c>
      <c r="G554" s="832" t="s">
        <v>1847</v>
      </c>
      <c r="H554" s="832" t="s">
        <v>556</v>
      </c>
      <c r="I554" s="832" t="s">
        <v>2540</v>
      </c>
      <c r="J554" s="832" t="s">
        <v>1849</v>
      </c>
      <c r="K554" s="832" t="s">
        <v>1558</v>
      </c>
      <c r="L554" s="835">
        <v>4.7</v>
      </c>
      <c r="M554" s="835">
        <v>23.5</v>
      </c>
      <c r="N554" s="832">
        <v>5</v>
      </c>
      <c r="O554" s="836">
        <v>2.5</v>
      </c>
      <c r="P554" s="835">
        <v>14.100000000000001</v>
      </c>
      <c r="Q554" s="837">
        <v>0.60000000000000009</v>
      </c>
      <c r="R554" s="832">
        <v>3</v>
      </c>
      <c r="S554" s="837">
        <v>0.6</v>
      </c>
      <c r="T554" s="836">
        <v>1.5</v>
      </c>
      <c r="U554" s="838">
        <v>0.6</v>
      </c>
    </row>
    <row r="555" spans="1:21" ht="14.4" customHeight="1" x14ac:dyDescent="0.3">
      <c r="A555" s="831">
        <v>18</v>
      </c>
      <c r="B555" s="832" t="s">
        <v>1807</v>
      </c>
      <c r="C555" s="832" t="s">
        <v>1812</v>
      </c>
      <c r="D555" s="833" t="s">
        <v>3107</v>
      </c>
      <c r="E555" s="834" t="s">
        <v>1841</v>
      </c>
      <c r="F555" s="832" t="s">
        <v>1808</v>
      </c>
      <c r="G555" s="832" t="s">
        <v>1847</v>
      </c>
      <c r="H555" s="832" t="s">
        <v>556</v>
      </c>
      <c r="I555" s="832" t="s">
        <v>1848</v>
      </c>
      <c r="J555" s="832" t="s">
        <v>1849</v>
      </c>
      <c r="K555" s="832" t="s">
        <v>1770</v>
      </c>
      <c r="L555" s="835">
        <v>9.4</v>
      </c>
      <c r="M555" s="835">
        <v>65.8</v>
      </c>
      <c r="N555" s="832">
        <v>7</v>
      </c>
      <c r="O555" s="836">
        <v>4.5</v>
      </c>
      <c r="P555" s="835">
        <v>47</v>
      </c>
      <c r="Q555" s="837">
        <v>0.7142857142857143</v>
      </c>
      <c r="R555" s="832">
        <v>5</v>
      </c>
      <c r="S555" s="837">
        <v>0.7142857142857143</v>
      </c>
      <c r="T555" s="836">
        <v>3</v>
      </c>
      <c r="U555" s="838">
        <v>0.66666666666666663</v>
      </c>
    </row>
    <row r="556" spans="1:21" ht="14.4" customHeight="1" x14ac:dyDescent="0.3">
      <c r="A556" s="831">
        <v>18</v>
      </c>
      <c r="B556" s="832" t="s">
        <v>1807</v>
      </c>
      <c r="C556" s="832" t="s">
        <v>1812</v>
      </c>
      <c r="D556" s="833" t="s">
        <v>3107</v>
      </c>
      <c r="E556" s="834" t="s">
        <v>1841</v>
      </c>
      <c r="F556" s="832" t="s">
        <v>1808</v>
      </c>
      <c r="G556" s="832" t="s">
        <v>1847</v>
      </c>
      <c r="H556" s="832" t="s">
        <v>601</v>
      </c>
      <c r="I556" s="832" t="s">
        <v>1556</v>
      </c>
      <c r="J556" s="832" t="s">
        <v>1557</v>
      </c>
      <c r="K556" s="832" t="s">
        <v>1558</v>
      </c>
      <c r="L556" s="835">
        <v>4.7</v>
      </c>
      <c r="M556" s="835">
        <v>18.8</v>
      </c>
      <c r="N556" s="832">
        <v>4</v>
      </c>
      <c r="O556" s="836">
        <v>1</v>
      </c>
      <c r="P556" s="835">
        <v>9.4</v>
      </c>
      <c r="Q556" s="837">
        <v>0.5</v>
      </c>
      <c r="R556" s="832">
        <v>2</v>
      </c>
      <c r="S556" s="837">
        <v>0.5</v>
      </c>
      <c r="T556" s="836">
        <v>0.5</v>
      </c>
      <c r="U556" s="838">
        <v>0.5</v>
      </c>
    </row>
    <row r="557" spans="1:21" ht="14.4" customHeight="1" x14ac:dyDescent="0.3">
      <c r="A557" s="831">
        <v>18</v>
      </c>
      <c r="B557" s="832" t="s">
        <v>1807</v>
      </c>
      <c r="C557" s="832" t="s">
        <v>1812</v>
      </c>
      <c r="D557" s="833" t="s">
        <v>3107</v>
      </c>
      <c r="E557" s="834" t="s">
        <v>1841</v>
      </c>
      <c r="F557" s="832" t="s">
        <v>1808</v>
      </c>
      <c r="G557" s="832" t="s">
        <v>1847</v>
      </c>
      <c r="H557" s="832" t="s">
        <v>556</v>
      </c>
      <c r="I557" s="832" t="s">
        <v>2279</v>
      </c>
      <c r="J557" s="832" t="s">
        <v>1849</v>
      </c>
      <c r="K557" s="832" t="s">
        <v>1657</v>
      </c>
      <c r="L557" s="835">
        <v>18.809999999999999</v>
      </c>
      <c r="M557" s="835">
        <v>75.239999999999995</v>
      </c>
      <c r="N557" s="832">
        <v>4</v>
      </c>
      <c r="O557" s="836">
        <v>1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18</v>
      </c>
      <c r="B558" s="832" t="s">
        <v>1807</v>
      </c>
      <c r="C558" s="832" t="s">
        <v>1812</v>
      </c>
      <c r="D558" s="833" t="s">
        <v>3107</v>
      </c>
      <c r="E558" s="834" t="s">
        <v>1841</v>
      </c>
      <c r="F558" s="832" t="s">
        <v>1808</v>
      </c>
      <c r="G558" s="832" t="s">
        <v>1847</v>
      </c>
      <c r="H558" s="832" t="s">
        <v>556</v>
      </c>
      <c r="I558" s="832" t="s">
        <v>2541</v>
      </c>
      <c r="J558" s="832" t="s">
        <v>2539</v>
      </c>
      <c r="K558" s="832" t="s">
        <v>2542</v>
      </c>
      <c r="L558" s="835">
        <v>15.67</v>
      </c>
      <c r="M558" s="835">
        <v>47.01</v>
      </c>
      <c r="N558" s="832">
        <v>3</v>
      </c>
      <c r="O558" s="836">
        <v>2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" customHeight="1" x14ac:dyDescent="0.3">
      <c r="A559" s="831">
        <v>18</v>
      </c>
      <c r="B559" s="832" t="s">
        <v>1807</v>
      </c>
      <c r="C559" s="832" t="s">
        <v>1812</v>
      </c>
      <c r="D559" s="833" t="s">
        <v>3107</v>
      </c>
      <c r="E559" s="834" t="s">
        <v>1841</v>
      </c>
      <c r="F559" s="832" t="s">
        <v>1808</v>
      </c>
      <c r="G559" s="832" t="s">
        <v>1850</v>
      </c>
      <c r="H559" s="832" t="s">
        <v>556</v>
      </c>
      <c r="I559" s="832" t="s">
        <v>1851</v>
      </c>
      <c r="J559" s="832" t="s">
        <v>1852</v>
      </c>
      <c r="K559" s="832" t="s">
        <v>1653</v>
      </c>
      <c r="L559" s="835">
        <v>203.67</v>
      </c>
      <c r="M559" s="835">
        <v>1425.6899999999998</v>
      </c>
      <c r="N559" s="832">
        <v>7</v>
      </c>
      <c r="O559" s="836">
        <v>2</v>
      </c>
      <c r="P559" s="835">
        <v>1018.3499999999999</v>
      </c>
      <c r="Q559" s="837">
        <v>0.7142857142857143</v>
      </c>
      <c r="R559" s="832">
        <v>5</v>
      </c>
      <c r="S559" s="837">
        <v>0.7142857142857143</v>
      </c>
      <c r="T559" s="836">
        <v>1</v>
      </c>
      <c r="U559" s="838">
        <v>0.5</v>
      </c>
    </row>
    <row r="560" spans="1:21" ht="14.4" customHeight="1" x14ac:dyDescent="0.3">
      <c r="A560" s="831">
        <v>18</v>
      </c>
      <c r="B560" s="832" t="s">
        <v>1807</v>
      </c>
      <c r="C560" s="832" t="s">
        <v>1812</v>
      </c>
      <c r="D560" s="833" t="s">
        <v>3107</v>
      </c>
      <c r="E560" s="834" t="s">
        <v>1841</v>
      </c>
      <c r="F560" s="832" t="s">
        <v>1808</v>
      </c>
      <c r="G560" s="832" t="s">
        <v>1850</v>
      </c>
      <c r="H560" s="832" t="s">
        <v>601</v>
      </c>
      <c r="I560" s="832" t="s">
        <v>1853</v>
      </c>
      <c r="J560" s="832" t="s">
        <v>1539</v>
      </c>
      <c r="K560" s="832" t="s">
        <v>1854</v>
      </c>
      <c r="L560" s="835">
        <v>1476.14</v>
      </c>
      <c r="M560" s="835">
        <v>16237.539999999999</v>
      </c>
      <c r="N560" s="832">
        <v>11</v>
      </c>
      <c r="O560" s="836">
        <v>5</v>
      </c>
      <c r="P560" s="835">
        <v>2952.28</v>
      </c>
      <c r="Q560" s="837">
        <v>0.18181818181818185</v>
      </c>
      <c r="R560" s="832">
        <v>2</v>
      </c>
      <c r="S560" s="837">
        <v>0.18181818181818182</v>
      </c>
      <c r="T560" s="836">
        <v>1</v>
      </c>
      <c r="U560" s="838">
        <v>0.2</v>
      </c>
    </row>
    <row r="561" spans="1:21" ht="14.4" customHeight="1" x14ac:dyDescent="0.3">
      <c r="A561" s="831">
        <v>18</v>
      </c>
      <c r="B561" s="832" t="s">
        <v>1807</v>
      </c>
      <c r="C561" s="832" t="s">
        <v>1812</v>
      </c>
      <c r="D561" s="833" t="s">
        <v>3107</v>
      </c>
      <c r="E561" s="834" t="s">
        <v>1841</v>
      </c>
      <c r="F561" s="832" t="s">
        <v>1808</v>
      </c>
      <c r="G561" s="832" t="s">
        <v>1850</v>
      </c>
      <c r="H561" s="832" t="s">
        <v>601</v>
      </c>
      <c r="I561" s="832" t="s">
        <v>1538</v>
      </c>
      <c r="J561" s="832" t="s">
        <v>1539</v>
      </c>
      <c r="K561" s="832" t="s">
        <v>1540</v>
      </c>
      <c r="L561" s="835">
        <v>295.22000000000003</v>
      </c>
      <c r="M561" s="835">
        <v>3837.86</v>
      </c>
      <c r="N561" s="832">
        <v>13</v>
      </c>
      <c r="O561" s="836">
        <v>2.5</v>
      </c>
      <c r="P561" s="835">
        <v>590.44000000000005</v>
      </c>
      <c r="Q561" s="837">
        <v>0.15384615384615385</v>
      </c>
      <c r="R561" s="832">
        <v>2</v>
      </c>
      <c r="S561" s="837">
        <v>0.15384615384615385</v>
      </c>
      <c r="T561" s="836">
        <v>0.5</v>
      </c>
      <c r="U561" s="838">
        <v>0.2</v>
      </c>
    </row>
    <row r="562" spans="1:21" ht="14.4" customHeight="1" x14ac:dyDescent="0.3">
      <c r="A562" s="831">
        <v>18</v>
      </c>
      <c r="B562" s="832" t="s">
        <v>1807</v>
      </c>
      <c r="C562" s="832" t="s">
        <v>1812</v>
      </c>
      <c r="D562" s="833" t="s">
        <v>3107</v>
      </c>
      <c r="E562" s="834" t="s">
        <v>1841</v>
      </c>
      <c r="F562" s="832" t="s">
        <v>1808</v>
      </c>
      <c r="G562" s="832" t="s">
        <v>1850</v>
      </c>
      <c r="H562" s="832" t="s">
        <v>556</v>
      </c>
      <c r="I562" s="832" t="s">
        <v>1855</v>
      </c>
      <c r="J562" s="832" t="s">
        <v>1856</v>
      </c>
      <c r="K562" s="832" t="s">
        <v>1540</v>
      </c>
      <c r="L562" s="835">
        <v>295.22000000000003</v>
      </c>
      <c r="M562" s="835">
        <v>3542.6400000000003</v>
      </c>
      <c r="N562" s="832">
        <v>12</v>
      </c>
      <c r="O562" s="836">
        <v>1.5</v>
      </c>
      <c r="P562" s="835">
        <v>3542.6400000000003</v>
      </c>
      <c r="Q562" s="837">
        <v>1</v>
      </c>
      <c r="R562" s="832">
        <v>12</v>
      </c>
      <c r="S562" s="837">
        <v>1</v>
      </c>
      <c r="T562" s="836">
        <v>1.5</v>
      </c>
      <c r="U562" s="838">
        <v>1</v>
      </c>
    </row>
    <row r="563" spans="1:21" ht="14.4" customHeight="1" x14ac:dyDescent="0.3">
      <c r="A563" s="831">
        <v>18</v>
      </c>
      <c r="B563" s="832" t="s">
        <v>1807</v>
      </c>
      <c r="C563" s="832" t="s">
        <v>1812</v>
      </c>
      <c r="D563" s="833" t="s">
        <v>3107</v>
      </c>
      <c r="E563" s="834" t="s">
        <v>1841</v>
      </c>
      <c r="F563" s="832" t="s">
        <v>1808</v>
      </c>
      <c r="G563" s="832" t="s">
        <v>1850</v>
      </c>
      <c r="H563" s="832" t="s">
        <v>556</v>
      </c>
      <c r="I563" s="832" t="s">
        <v>1535</v>
      </c>
      <c r="J563" s="832" t="s">
        <v>1536</v>
      </c>
      <c r="K563" s="832" t="s">
        <v>1537</v>
      </c>
      <c r="L563" s="835">
        <v>305.5</v>
      </c>
      <c r="M563" s="835">
        <v>611</v>
      </c>
      <c r="N563" s="832">
        <v>2</v>
      </c>
      <c r="O563" s="836">
        <v>1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18</v>
      </c>
      <c r="B564" s="832" t="s">
        <v>1807</v>
      </c>
      <c r="C564" s="832" t="s">
        <v>1812</v>
      </c>
      <c r="D564" s="833" t="s">
        <v>3107</v>
      </c>
      <c r="E564" s="834" t="s">
        <v>1841</v>
      </c>
      <c r="F564" s="832" t="s">
        <v>1808</v>
      </c>
      <c r="G564" s="832" t="s">
        <v>1859</v>
      </c>
      <c r="H564" s="832" t="s">
        <v>556</v>
      </c>
      <c r="I564" s="832" t="s">
        <v>1860</v>
      </c>
      <c r="J564" s="832" t="s">
        <v>1861</v>
      </c>
      <c r="K564" s="832" t="s">
        <v>1862</v>
      </c>
      <c r="L564" s="835">
        <v>55.77</v>
      </c>
      <c r="M564" s="835">
        <v>167.31</v>
      </c>
      <c r="N564" s="832">
        <v>3</v>
      </c>
      <c r="O564" s="836">
        <v>1.5</v>
      </c>
      <c r="P564" s="835">
        <v>167.31</v>
      </c>
      <c r="Q564" s="837">
        <v>1</v>
      </c>
      <c r="R564" s="832">
        <v>3</v>
      </c>
      <c r="S564" s="837">
        <v>1</v>
      </c>
      <c r="T564" s="836">
        <v>1.5</v>
      </c>
      <c r="U564" s="838">
        <v>1</v>
      </c>
    </row>
    <row r="565" spans="1:21" ht="14.4" customHeight="1" x14ac:dyDescent="0.3">
      <c r="A565" s="831">
        <v>18</v>
      </c>
      <c r="B565" s="832" t="s">
        <v>1807</v>
      </c>
      <c r="C565" s="832" t="s">
        <v>1812</v>
      </c>
      <c r="D565" s="833" t="s">
        <v>3107</v>
      </c>
      <c r="E565" s="834" t="s">
        <v>1841</v>
      </c>
      <c r="F565" s="832" t="s">
        <v>1808</v>
      </c>
      <c r="G565" s="832" t="s">
        <v>1867</v>
      </c>
      <c r="H565" s="832" t="s">
        <v>601</v>
      </c>
      <c r="I565" s="832" t="s">
        <v>1552</v>
      </c>
      <c r="J565" s="832" t="s">
        <v>1553</v>
      </c>
      <c r="K565" s="832" t="s">
        <v>1554</v>
      </c>
      <c r="L565" s="835">
        <v>1296.7</v>
      </c>
      <c r="M565" s="835">
        <v>19450.5</v>
      </c>
      <c r="N565" s="832">
        <v>15</v>
      </c>
      <c r="O565" s="836">
        <v>4</v>
      </c>
      <c r="P565" s="835">
        <v>15560.400000000001</v>
      </c>
      <c r="Q565" s="837">
        <v>0.8</v>
      </c>
      <c r="R565" s="832">
        <v>12</v>
      </c>
      <c r="S565" s="837">
        <v>0.8</v>
      </c>
      <c r="T565" s="836">
        <v>3</v>
      </c>
      <c r="U565" s="838">
        <v>0.75</v>
      </c>
    </row>
    <row r="566" spans="1:21" ht="14.4" customHeight="1" x14ac:dyDescent="0.3">
      <c r="A566" s="831">
        <v>18</v>
      </c>
      <c r="B566" s="832" t="s">
        <v>1807</v>
      </c>
      <c r="C566" s="832" t="s">
        <v>1812</v>
      </c>
      <c r="D566" s="833" t="s">
        <v>3107</v>
      </c>
      <c r="E566" s="834" t="s">
        <v>1841</v>
      </c>
      <c r="F566" s="832" t="s">
        <v>1808</v>
      </c>
      <c r="G566" s="832" t="s">
        <v>1867</v>
      </c>
      <c r="H566" s="832" t="s">
        <v>601</v>
      </c>
      <c r="I566" s="832" t="s">
        <v>2331</v>
      </c>
      <c r="J566" s="832" t="s">
        <v>1553</v>
      </c>
      <c r="K566" s="832" t="s">
        <v>2332</v>
      </c>
      <c r="L566" s="835">
        <v>1945.04</v>
      </c>
      <c r="M566" s="835">
        <v>60296.24</v>
      </c>
      <c r="N566" s="832">
        <v>31</v>
      </c>
      <c r="O566" s="836">
        <v>8</v>
      </c>
      <c r="P566" s="835">
        <v>17505.36</v>
      </c>
      <c r="Q566" s="837">
        <v>0.29032258064516131</v>
      </c>
      <c r="R566" s="832">
        <v>9</v>
      </c>
      <c r="S566" s="837">
        <v>0.29032258064516131</v>
      </c>
      <c r="T566" s="836">
        <v>2.5</v>
      </c>
      <c r="U566" s="838">
        <v>0.3125</v>
      </c>
    </row>
    <row r="567" spans="1:21" ht="14.4" customHeight="1" x14ac:dyDescent="0.3">
      <c r="A567" s="831">
        <v>18</v>
      </c>
      <c r="B567" s="832" t="s">
        <v>1807</v>
      </c>
      <c r="C567" s="832" t="s">
        <v>1812</v>
      </c>
      <c r="D567" s="833" t="s">
        <v>3107</v>
      </c>
      <c r="E567" s="834" t="s">
        <v>1841</v>
      </c>
      <c r="F567" s="832" t="s">
        <v>1808</v>
      </c>
      <c r="G567" s="832" t="s">
        <v>1867</v>
      </c>
      <c r="H567" s="832" t="s">
        <v>556</v>
      </c>
      <c r="I567" s="832" t="s">
        <v>1550</v>
      </c>
      <c r="J567" s="832" t="s">
        <v>1551</v>
      </c>
      <c r="K567" s="832" t="s">
        <v>636</v>
      </c>
      <c r="L567" s="835">
        <v>1296.7</v>
      </c>
      <c r="M567" s="835">
        <v>2593.4</v>
      </c>
      <c r="N567" s="832">
        <v>2</v>
      </c>
      <c r="O567" s="836">
        <v>0.5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18</v>
      </c>
      <c r="B568" s="832" t="s">
        <v>1807</v>
      </c>
      <c r="C568" s="832" t="s">
        <v>1812</v>
      </c>
      <c r="D568" s="833" t="s">
        <v>3107</v>
      </c>
      <c r="E568" s="834" t="s">
        <v>1841</v>
      </c>
      <c r="F568" s="832" t="s">
        <v>1808</v>
      </c>
      <c r="G568" s="832" t="s">
        <v>1867</v>
      </c>
      <c r="H568" s="832" t="s">
        <v>556</v>
      </c>
      <c r="I568" s="832" t="s">
        <v>1654</v>
      </c>
      <c r="J568" s="832" t="s">
        <v>1551</v>
      </c>
      <c r="K568" s="832" t="s">
        <v>980</v>
      </c>
      <c r="L568" s="835">
        <v>1945.04</v>
      </c>
      <c r="M568" s="835">
        <v>17505.36</v>
      </c>
      <c r="N568" s="832">
        <v>9</v>
      </c>
      <c r="O568" s="836">
        <v>3.5</v>
      </c>
      <c r="P568" s="835">
        <v>9725.2000000000007</v>
      </c>
      <c r="Q568" s="837">
        <v>0.55555555555555558</v>
      </c>
      <c r="R568" s="832">
        <v>5</v>
      </c>
      <c r="S568" s="837">
        <v>0.55555555555555558</v>
      </c>
      <c r="T568" s="836">
        <v>2</v>
      </c>
      <c r="U568" s="838">
        <v>0.5714285714285714</v>
      </c>
    </row>
    <row r="569" spans="1:21" ht="14.4" customHeight="1" x14ac:dyDescent="0.3">
      <c r="A569" s="831">
        <v>18</v>
      </c>
      <c r="B569" s="832" t="s">
        <v>1807</v>
      </c>
      <c r="C569" s="832" t="s">
        <v>1812</v>
      </c>
      <c r="D569" s="833" t="s">
        <v>3107</v>
      </c>
      <c r="E569" s="834" t="s">
        <v>1841</v>
      </c>
      <c r="F569" s="832" t="s">
        <v>1808</v>
      </c>
      <c r="G569" s="832" t="s">
        <v>1867</v>
      </c>
      <c r="H569" s="832" t="s">
        <v>556</v>
      </c>
      <c r="I569" s="832" t="s">
        <v>2333</v>
      </c>
      <c r="J569" s="832" t="s">
        <v>2334</v>
      </c>
      <c r="K569" s="832" t="s">
        <v>2335</v>
      </c>
      <c r="L569" s="835">
        <v>1389.32</v>
      </c>
      <c r="M569" s="835">
        <v>8335.92</v>
      </c>
      <c r="N569" s="832">
        <v>6</v>
      </c>
      <c r="O569" s="836">
        <v>1.5</v>
      </c>
      <c r="P569" s="835">
        <v>2778.64</v>
      </c>
      <c r="Q569" s="837">
        <v>0.33333333333333331</v>
      </c>
      <c r="R569" s="832">
        <v>2</v>
      </c>
      <c r="S569" s="837">
        <v>0.33333333333333331</v>
      </c>
      <c r="T569" s="836">
        <v>0.5</v>
      </c>
      <c r="U569" s="838">
        <v>0.33333333333333331</v>
      </c>
    </row>
    <row r="570" spans="1:21" ht="14.4" customHeight="1" x14ac:dyDescent="0.3">
      <c r="A570" s="831">
        <v>18</v>
      </c>
      <c r="B570" s="832" t="s">
        <v>1807</v>
      </c>
      <c r="C570" s="832" t="s">
        <v>1812</v>
      </c>
      <c r="D570" s="833" t="s">
        <v>3107</v>
      </c>
      <c r="E570" s="834" t="s">
        <v>1841</v>
      </c>
      <c r="F570" s="832" t="s">
        <v>1808</v>
      </c>
      <c r="G570" s="832" t="s">
        <v>1867</v>
      </c>
      <c r="H570" s="832" t="s">
        <v>556</v>
      </c>
      <c r="I570" s="832" t="s">
        <v>1868</v>
      </c>
      <c r="J570" s="832" t="s">
        <v>1107</v>
      </c>
      <c r="K570" s="832" t="s">
        <v>1108</v>
      </c>
      <c r="L570" s="835">
        <v>1296.7</v>
      </c>
      <c r="M570" s="835">
        <v>5186.8</v>
      </c>
      <c r="N570" s="832">
        <v>4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18</v>
      </c>
      <c r="B571" s="832" t="s">
        <v>1807</v>
      </c>
      <c r="C571" s="832" t="s">
        <v>1812</v>
      </c>
      <c r="D571" s="833" t="s">
        <v>3107</v>
      </c>
      <c r="E571" s="834" t="s">
        <v>1841</v>
      </c>
      <c r="F571" s="832" t="s">
        <v>1808</v>
      </c>
      <c r="G571" s="832" t="s">
        <v>1867</v>
      </c>
      <c r="H571" s="832" t="s">
        <v>556</v>
      </c>
      <c r="I571" s="832" t="s">
        <v>1869</v>
      </c>
      <c r="J571" s="832" t="s">
        <v>1107</v>
      </c>
      <c r="K571" s="832" t="s">
        <v>1109</v>
      </c>
      <c r="L571" s="835">
        <v>1945.04</v>
      </c>
      <c r="M571" s="835">
        <v>11670.24</v>
      </c>
      <c r="N571" s="832">
        <v>6</v>
      </c>
      <c r="O571" s="836">
        <v>1.5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18</v>
      </c>
      <c r="B572" s="832" t="s">
        <v>1807</v>
      </c>
      <c r="C572" s="832" t="s">
        <v>1812</v>
      </c>
      <c r="D572" s="833" t="s">
        <v>3107</v>
      </c>
      <c r="E572" s="834" t="s">
        <v>1841</v>
      </c>
      <c r="F572" s="832" t="s">
        <v>1808</v>
      </c>
      <c r="G572" s="832" t="s">
        <v>1867</v>
      </c>
      <c r="H572" s="832" t="s">
        <v>556</v>
      </c>
      <c r="I572" s="832" t="s">
        <v>2280</v>
      </c>
      <c r="J572" s="832" t="s">
        <v>2281</v>
      </c>
      <c r="K572" s="832" t="s">
        <v>980</v>
      </c>
      <c r="L572" s="835">
        <v>1945.04</v>
      </c>
      <c r="M572" s="835">
        <v>7780.16</v>
      </c>
      <c r="N572" s="832">
        <v>4</v>
      </c>
      <c r="O572" s="836">
        <v>1</v>
      </c>
      <c r="P572" s="835">
        <v>7780.16</v>
      </c>
      <c r="Q572" s="837">
        <v>1</v>
      </c>
      <c r="R572" s="832">
        <v>4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18</v>
      </c>
      <c r="B573" s="832" t="s">
        <v>1807</v>
      </c>
      <c r="C573" s="832" t="s">
        <v>1812</v>
      </c>
      <c r="D573" s="833" t="s">
        <v>3107</v>
      </c>
      <c r="E573" s="834" t="s">
        <v>1841</v>
      </c>
      <c r="F573" s="832" t="s">
        <v>1808</v>
      </c>
      <c r="G573" s="832" t="s">
        <v>1867</v>
      </c>
      <c r="H573" s="832" t="s">
        <v>556</v>
      </c>
      <c r="I573" s="832" t="s">
        <v>2336</v>
      </c>
      <c r="J573" s="832" t="s">
        <v>2337</v>
      </c>
      <c r="K573" s="832" t="s">
        <v>2338</v>
      </c>
      <c r="L573" s="835">
        <v>1296.7</v>
      </c>
      <c r="M573" s="835">
        <v>11670.300000000001</v>
      </c>
      <c r="N573" s="832">
        <v>9</v>
      </c>
      <c r="O573" s="836">
        <v>1.5</v>
      </c>
      <c r="P573" s="835">
        <v>7780.2000000000007</v>
      </c>
      <c r="Q573" s="837">
        <v>0.66666666666666663</v>
      </c>
      <c r="R573" s="832">
        <v>6</v>
      </c>
      <c r="S573" s="837">
        <v>0.66666666666666663</v>
      </c>
      <c r="T573" s="836">
        <v>1</v>
      </c>
      <c r="U573" s="838">
        <v>0.66666666666666663</v>
      </c>
    </row>
    <row r="574" spans="1:21" ht="14.4" customHeight="1" x14ac:dyDescent="0.3">
      <c r="A574" s="831">
        <v>18</v>
      </c>
      <c r="B574" s="832" t="s">
        <v>1807</v>
      </c>
      <c r="C574" s="832" t="s">
        <v>1812</v>
      </c>
      <c r="D574" s="833" t="s">
        <v>3107</v>
      </c>
      <c r="E574" s="834" t="s">
        <v>1841</v>
      </c>
      <c r="F574" s="832" t="s">
        <v>1808</v>
      </c>
      <c r="G574" s="832" t="s">
        <v>1867</v>
      </c>
      <c r="H574" s="832" t="s">
        <v>556</v>
      </c>
      <c r="I574" s="832" t="s">
        <v>2543</v>
      </c>
      <c r="J574" s="832" t="s">
        <v>2544</v>
      </c>
      <c r="K574" s="832" t="s">
        <v>2545</v>
      </c>
      <c r="L574" s="835">
        <v>2083.9699999999998</v>
      </c>
      <c r="M574" s="835">
        <v>10419.849999999999</v>
      </c>
      <c r="N574" s="832">
        <v>5</v>
      </c>
      <c r="O574" s="836">
        <v>1</v>
      </c>
      <c r="P574" s="835">
        <v>10419.849999999999</v>
      </c>
      <c r="Q574" s="837">
        <v>1</v>
      </c>
      <c r="R574" s="832">
        <v>5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18</v>
      </c>
      <c r="B575" s="832" t="s">
        <v>1807</v>
      </c>
      <c r="C575" s="832" t="s">
        <v>1812</v>
      </c>
      <c r="D575" s="833" t="s">
        <v>3107</v>
      </c>
      <c r="E575" s="834" t="s">
        <v>1841</v>
      </c>
      <c r="F575" s="832" t="s">
        <v>1808</v>
      </c>
      <c r="G575" s="832" t="s">
        <v>1870</v>
      </c>
      <c r="H575" s="832" t="s">
        <v>556</v>
      </c>
      <c r="I575" s="832" t="s">
        <v>2233</v>
      </c>
      <c r="J575" s="832" t="s">
        <v>1872</v>
      </c>
      <c r="K575" s="832" t="s">
        <v>2234</v>
      </c>
      <c r="L575" s="835">
        <v>2497.96</v>
      </c>
      <c r="M575" s="835">
        <v>69942.880000000005</v>
      </c>
      <c r="N575" s="832">
        <v>28</v>
      </c>
      <c r="O575" s="836">
        <v>4</v>
      </c>
      <c r="P575" s="835">
        <v>69942.880000000005</v>
      </c>
      <c r="Q575" s="837">
        <v>1</v>
      </c>
      <c r="R575" s="832">
        <v>28</v>
      </c>
      <c r="S575" s="837">
        <v>1</v>
      </c>
      <c r="T575" s="836">
        <v>4</v>
      </c>
      <c r="U575" s="838">
        <v>1</v>
      </c>
    </row>
    <row r="576" spans="1:21" ht="14.4" customHeight="1" x14ac:dyDescent="0.3">
      <c r="A576" s="831">
        <v>18</v>
      </c>
      <c r="B576" s="832" t="s">
        <v>1807</v>
      </c>
      <c r="C576" s="832" t="s">
        <v>1812</v>
      </c>
      <c r="D576" s="833" t="s">
        <v>3107</v>
      </c>
      <c r="E576" s="834" t="s">
        <v>1841</v>
      </c>
      <c r="F576" s="832" t="s">
        <v>1808</v>
      </c>
      <c r="G576" s="832" t="s">
        <v>1870</v>
      </c>
      <c r="H576" s="832" t="s">
        <v>556</v>
      </c>
      <c r="I576" s="832" t="s">
        <v>1871</v>
      </c>
      <c r="J576" s="832" t="s">
        <v>1872</v>
      </c>
      <c r="K576" s="832" t="s">
        <v>1873</v>
      </c>
      <c r="L576" s="835">
        <v>2520.79</v>
      </c>
      <c r="M576" s="835">
        <v>27728.690000000002</v>
      </c>
      <c r="N576" s="832">
        <v>11</v>
      </c>
      <c r="O576" s="836">
        <v>1.5</v>
      </c>
      <c r="P576" s="835">
        <v>22687.11</v>
      </c>
      <c r="Q576" s="837">
        <v>0.81818181818181812</v>
      </c>
      <c r="R576" s="832">
        <v>9</v>
      </c>
      <c r="S576" s="837">
        <v>0.81818181818181823</v>
      </c>
      <c r="T576" s="836">
        <v>1</v>
      </c>
      <c r="U576" s="838">
        <v>0.66666666666666663</v>
      </c>
    </row>
    <row r="577" spans="1:21" ht="14.4" customHeight="1" x14ac:dyDescent="0.3">
      <c r="A577" s="831">
        <v>18</v>
      </c>
      <c r="B577" s="832" t="s">
        <v>1807</v>
      </c>
      <c r="C577" s="832" t="s">
        <v>1812</v>
      </c>
      <c r="D577" s="833" t="s">
        <v>3107</v>
      </c>
      <c r="E577" s="834" t="s">
        <v>1841</v>
      </c>
      <c r="F577" s="832" t="s">
        <v>1808</v>
      </c>
      <c r="G577" s="832" t="s">
        <v>1870</v>
      </c>
      <c r="H577" s="832" t="s">
        <v>556</v>
      </c>
      <c r="I577" s="832" t="s">
        <v>1876</v>
      </c>
      <c r="J577" s="832" t="s">
        <v>1872</v>
      </c>
      <c r="K577" s="832" t="s">
        <v>1877</v>
      </c>
      <c r="L577" s="835">
        <v>2760.38</v>
      </c>
      <c r="M577" s="835">
        <v>11041.52</v>
      </c>
      <c r="N577" s="832">
        <v>4</v>
      </c>
      <c r="O577" s="836">
        <v>1</v>
      </c>
      <c r="P577" s="835">
        <v>11041.52</v>
      </c>
      <c r="Q577" s="837">
        <v>1</v>
      </c>
      <c r="R577" s="832">
        <v>4</v>
      </c>
      <c r="S577" s="837">
        <v>1</v>
      </c>
      <c r="T577" s="836">
        <v>1</v>
      </c>
      <c r="U577" s="838">
        <v>1</v>
      </c>
    </row>
    <row r="578" spans="1:21" ht="14.4" customHeight="1" x14ac:dyDescent="0.3">
      <c r="A578" s="831">
        <v>18</v>
      </c>
      <c r="B578" s="832" t="s">
        <v>1807</v>
      </c>
      <c r="C578" s="832" t="s">
        <v>1812</v>
      </c>
      <c r="D578" s="833" t="s">
        <v>3107</v>
      </c>
      <c r="E578" s="834" t="s">
        <v>1841</v>
      </c>
      <c r="F578" s="832" t="s">
        <v>1808</v>
      </c>
      <c r="G578" s="832" t="s">
        <v>1870</v>
      </c>
      <c r="H578" s="832" t="s">
        <v>556</v>
      </c>
      <c r="I578" s="832" t="s">
        <v>2546</v>
      </c>
      <c r="J578" s="832" t="s">
        <v>1872</v>
      </c>
      <c r="K578" s="832" t="s">
        <v>2547</v>
      </c>
      <c r="L578" s="835">
        <v>2475.14</v>
      </c>
      <c r="M578" s="835">
        <v>19801.12</v>
      </c>
      <c r="N578" s="832">
        <v>8</v>
      </c>
      <c r="O578" s="836">
        <v>1</v>
      </c>
      <c r="P578" s="835">
        <v>9900.56</v>
      </c>
      <c r="Q578" s="837">
        <v>0.5</v>
      </c>
      <c r="R578" s="832">
        <v>4</v>
      </c>
      <c r="S578" s="837">
        <v>0.5</v>
      </c>
      <c r="T578" s="836">
        <v>0.5</v>
      </c>
      <c r="U578" s="838">
        <v>0.5</v>
      </c>
    </row>
    <row r="579" spans="1:21" ht="14.4" customHeight="1" x14ac:dyDescent="0.3">
      <c r="A579" s="831">
        <v>18</v>
      </c>
      <c r="B579" s="832" t="s">
        <v>1807</v>
      </c>
      <c r="C579" s="832" t="s">
        <v>1812</v>
      </c>
      <c r="D579" s="833" t="s">
        <v>3107</v>
      </c>
      <c r="E579" s="834" t="s">
        <v>1841</v>
      </c>
      <c r="F579" s="832" t="s">
        <v>1808</v>
      </c>
      <c r="G579" s="832" t="s">
        <v>1882</v>
      </c>
      <c r="H579" s="832" t="s">
        <v>556</v>
      </c>
      <c r="I579" s="832" t="s">
        <v>1883</v>
      </c>
      <c r="J579" s="832" t="s">
        <v>611</v>
      </c>
      <c r="K579" s="832" t="s">
        <v>1884</v>
      </c>
      <c r="L579" s="835">
        <v>66.17</v>
      </c>
      <c r="M579" s="835">
        <v>3970.2000000000003</v>
      </c>
      <c r="N579" s="832">
        <v>60</v>
      </c>
      <c r="O579" s="836">
        <v>18</v>
      </c>
      <c r="P579" s="835">
        <v>1521.9099999999999</v>
      </c>
      <c r="Q579" s="837">
        <v>0.38333333333333325</v>
      </c>
      <c r="R579" s="832">
        <v>23</v>
      </c>
      <c r="S579" s="837">
        <v>0.38333333333333336</v>
      </c>
      <c r="T579" s="836">
        <v>7.5</v>
      </c>
      <c r="U579" s="838">
        <v>0.41666666666666669</v>
      </c>
    </row>
    <row r="580" spans="1:21" ht="14.4" customHeight="1" x14ac:dyDescent="0.3">
      <c r="A580" s="831">
        <v>18</v>
      </c>
      <c r="B580" s="832" t="s">
        <v>1807</v>
      </c>
      <c r="C580" s="832" t="s">
        <v>1812</v>
      </c>
      <c r="D580" s="833" t="s">
        <v>3107</v>
      </c>
      <c r="E580" s="834" t="s">
        <v>1841</v>
      </c>
      <c r="F580" s="832" t="s">
        <v>1808</v>
      </c>
      <c r="G580" s="832" t="s">
        <v>1885</v>
      </c>
      <c r="H580" s="832" t="s">
        <v>556</v>
      </c>
      <c r="I580" s="832" t="s">
        <v>1886</v>
      </c>
      <c r="J580" s="832" t="s">
        <v>1158</v>
      </c>
      <c r="K580" s="832" t="s">
        <v>1887</v>
      </c>
      <c r="L580" s="835">
        <v>0</v>
      </c>
      <c r="M580" s="835">
        <v>0</v>
      </c>
      <c r="N580" s="832">
        <v>7</v>
      </c>
      <c r="O580" s="836">
        <v>3.5</v>
      </c>
      <c r="P580" s="835">
        <v>0</v>
      </c>
      <c r="Q580" s="837"/>
      <c r="R580" s="832">
        <v>6</v>
      </c>
      <c r="S580" s="837">
        <v>0.8571428571428571</v>
      </c>
      <c r="T580" s="836">
        <v>2.5</v>
      </c>
      <c r="U580" s="838">
        <v>0.7142857142857143</v>
      </c>
    </row>
    <row r="581" spans="1:21" ht="14.4" customHeight="1" x14ac:dyDescent="0.3">
      <c r="A581" s="831">
        <v>18</v>
      </c>
      <c r="B581" s="832" t="s">
        <v>1807</v>
      </c>
      <c r="C581" s="832" t="s">
        <v>1812</v>
      </c>
      <c r="D581" s="833" t="s">
        <v>3107</v>
      </c>
      <c r="E581" s="834" t="s">
        <v>1841</v>
      </c>
      <c r="F581" s="832" t="s">
        <v>1808</v>
      </c>
      <c r="G581" s="832" t="s">
        <v>1885</v>
      </c>
      <c r="H581" s="832" t="s">
        <v>556</v>
      </c>
      <c r="I581" s="832" t="s">
        <v>1888</v>
      </c>
      <c r="J581" s="832" t="s">
        <v>1160</v>
      </c>
      <c r="K581" s="832" t="s">
        <v>1161</v>
      </c>
      <c r="L581" s="835">
        <v>0</v>
      </c>
      <c r="M581" s="835">
        <v>0</v>
      </c>
      <c r="N581" s="832">
        <v>12</v>
      </c>
      <c r="O581" s="836">
        <v>1</v>
      </c>
      <c r="P581" s="835">
        <v>0</v>
      </c>
      <c r="Q581" s="837"/>
      <c r="R581" s="832">
        <v>6</v>
      </c>
      <c r="S581" s="837">
        <v>0.5</v>
      </c>
      <c r="T581" s="836">
        <v>0.5</v>
      </c>
      <c r="U581" s="838">
        <v>0.5</v>
      </c>
    </row>
    <row r="582" spans="1:21" ht="14.4" customHeight="1" x14ac:dyDescent="0.3">
      <c r="A582" s="831">
        <v>18</v>
      </c>
      <c r="B582" s="832" t="s">
        <v>1807</v>
      </c>
      <c r="C582" s="832" t="s">
        <v>1812</v>
      </c>
      <c r="D582" s="833" t="s">
        <v>3107</v>
      </c>
      <c r="E582" s="834" t="s">
        <v>1841</v>
      </c>
      <c r="F582" s="832" t="s">
        <v>1808</v>
      </c>
      <c r="G582" s="832" t="s">
        <v>1885</v>
      </c>
      <c r="H582" s="832" t="s">
        <v>556</v>
      </c>
      <c r="I582" s="832" t="s">
        <v>2548</v>
      </c>
      <c r="J582" s="832" t="s">
        <v>1160</v>
      </c>
      <c r="K582" s="832" t="s">
        <v>2549</v>
      </c>
      <c r="L582" s="835">
        <v>0</v>
      </c>
      <c r="M582" s="835">
        <v>0</v>
      </c>
      <c r="N582" s="832">
        <v>1</v>
      </c>
      <c r="O582" s="836">
        <v>0.5</v>
      </c>
      <c r="P582" s="835">
        <v>0</v>
      </c>
      <c r="Q582" s="837"/>
      <c r="R582" s="832">
        <v>1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18</v>
      </c>
      <c r="B583" s="832" t="s">
        <v>1807</v>
      </c>
      <c r="C583" s="832" t="s">
        <v>1812</v>
      </c>
      <c r="D583" s="833" t="s">
        <v>3107</v>
      </c>
      <c r="E583" s="834" t="s">
        <v>1841</v>
      </c>
      <c r="F583" s="832" t="s">
        <v>1808</v>
      </c>
      <c r="G583" s="832" t="s">
        <v>1892</v>
      </c>
      <c r="H583" s="832" t="s">
        <v>556</v>
      </c>
      <c r="I583" s="832" t="s">
        <v>2221</v>
      </c>
      <c r="J583" s="832" t="s">
        <v>1225</v>
      </c>
      <c r="K583" s="832" t="s">
        <v>1675</v>
      </c>
      <c r="L583" s="835">
        <v>80.53</v>
      </c>
      <c r="M583" s="835">
        <v>80.53</v>
      </c>
      <c r="N583" s="832">
        <v>1</v>
      </c>
      <c r="O583" s="836">
        <v>0.5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18</v>
      </c>
      <c r="B584" s="832" t="s">
        <v>1807</v>
      </c>
      <c r="C584" s="832" t="s">
        <v>1812</v>
      </c>
      <c r="D584" s="833" t="s">
        <v>3107</v>
      </c>
      <c r="E584" s="834" t="s">
        <v>1841</v>
      </c>
      <c r="F584" s="832" t="s">
        <v>1808</v>
      </c>
      <c r="G584" s="832" t="s">
        <v>1892</v>
      </c>
      <c r="H584" s="832" t="s">
        <v>556</v>
      </c>
      <c r="I584" s="832" t="s">
        <v>1893</v>
      </c>
      <c r="J584" s="832" t="s">
        <v>1225</v>
      </c>
      <c r="K584" s="832" t="s">
        <v>1894</v>
      </c>
      <c r="L584" s="835">
        <v>161.06</v>
      </c>
      <c r="M584" s="835">
        <v>1771.6599999999999</v>
      </c>
      <c r="N584" s="832">
        <v>11</v>
      </c>
      <c r="O584" s="836">
        <v>4</v>
      </c>
      <c r="P584" s="835">
        <v>805.3</v>
      </c>
      <c r="Q584" s="837">
        <v>0.45454545454545453</v>
      </c>
      <c r="R584" s="832">
        <v>5</v>
      </c>
      <c r="S584" s="837">
        <v>0.45454545454545453</v>
      </c>
      <c r="T584" s="836">
        <v>1.5</v>
      </c>
      <c r="U584" s="838">
        <v>0.375</v>
      </c>
    </row>
    <row r="585" spans="1:21" ht="14.4" customHeight="1" x14ac:dyDescent="0.3">
      <c r="A585" s="831">
        <v>18</v>
      </c>
      <c r="B585" s="832" t="s">
        <v>1807</v>
      </c>
      <c r="C585" s="832" t="s">
        <v>1812</v>
      </c>
      <c r="D585" s="833" t="s">
        <v>3107</v>
      </c>
      <c r="E585" s="834" t="s">
        <v>1841</v>
      </c>
      <c r="F585" s="832" t="s">
        <v>1808</v>
      </c>
      <c r="G585" s="832" t="s">
        <v>2357</v>
      </c>
      <c r="H585" s="832" t="s">
        <v>556</v>
      </c>
      <c r="I585" s="832" t="s">
        <v>2358</v>
      </c>
      <c r="J585" s="832" t="s">
        <v>2359</v>
      </c>
      <c r="K585" s="832" t="s">
        <v>2360</v>
      </c>
      <c r="L585" s="835">
        <v>0</v>
      </c>
      <c r="M585" s="835">
        <v>0</v>
      </c>
      <c r="N585" s="832">
        <v>2</v>
      </c>
      <c r="O585" s="836">
        <v>0.5</v>
      </c>
      <c r="P585" s="835"/>
      <c r="Q585" s="837"/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18</v>
      </c>
      <c r="B586" s="832" t="s">
        <v>1807</v>
      </c>
      <c r="C586" s="832" t="s">
        <v>1812</v>
      </c>
      <c r="D586" s="833" t="s">
        <v>3107</v>
      </c>
      <c r="E586" s="834" t="s">
        <v>1841</v>
      </c>
      <c r="F586" s="832" t="s">
        <v>1808</v>
      </c>
      <c r="G586" s="832" t="s">
        <v>1899</v>
      </c>
      <c r="H586" s="832" t="s">
        <v>601</v>
      </c>
      <c r="I586" s="832" t="s">
        <v>1900</v>
      </c>
      <c r="J586" s="832" t="s">
        <v>673</v>
      </c>
      <c r="K586" s="832" t="s">
        <v>1565</v>
      </c>
      <c r="L586" s="835">
        <v>132</v>
      </c>
      <c r="M586" s="835">
        <v>3696</v>
      </c>
      <c r="N586" s="832">
        <v>28</v>
      </c>
      <c r="O586" s="836">
        <v>5</v>
      </c>
      <c r="P586" s="835">
        <v>924</v>
      </c>
      <c r="Q586" s="837">
        <v>0.25</v>
      </c>
      <c r="R586" s="832">
        <v>7</v>
      </c>
      <c r="S586" s="837">
        <v>0.25</v>
      </c>
      <c r="T586" s="836">
        <v>1</v>
      </c>
      <c r="U586" s="838">
        <v>0.2</v>
      </c>
    </row>
    <row r="587" spans="1:21" ht="14.4" customHeight="1" x14ac:dyDescent="0.3">
      <c r="A587" s="831">
        <v>18</v>
      </c>
      <c r="B587" s="832" t="s">
        <v>1807</v>
      </c>
      <c r="C587" s="832" t="s">
        <v>1812</v>
      </c>
      <c r="D587" s="833" t="s">
        <v>3107</v>
      </c>
      <c r="E587" s="834" t="s">
        <v>1841</v>
      </c>
      <c r="F587" s="832" t="s">
        <v>1808</v>
      </c>
      <c r="G587" s="832" t="s">
        <v>1899</v>
      </c>
      <c r="H587" s="832" t="s">
        <v>601</v>
      </c>
      <c r="I587" s="832" t="s">
        <v>1901</v>
      </c>
      <c r="J587" s="832" t="s">
        <v>673</v>
      </c>
      <c r="K587" s="832" t="s">
        <v>1902</v>
      </c>
      <c r="L587" s="835">
        <v>264</v>
      </c>
      <c r="M587" s="835">
        <v>264</v>
      </c>
      <c r="N587" s="832">
        <v>1</v>
      </c>
      <c r="O587" s="836">
        <v>1</v>
      </c>
      <c r="P587" s="835">
        <v>264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18</v>
      </c>
      <c r="B588" s="832" t="s">
        <v>1807</v>
      </c>
      <c r="C588" s="832" t="s">
        <v>1812</v>
      </c>
      <c r="D588" s="833" t="s">
        <v>3107</v>
      </c>
      <c r="E588" s="834" t="s">
        <v>1841</v>
      </c>
      <c r="F588" s="832" t="s">
        <v>1808</v>
      </c>
      <c r="G588" s="832" t="s">
        <v>1899</v>
      </c>
      <c r="H588" s="832" t="s">
        <v>601</v>
      </c>
      <c r="I588" s="832" t="s">
        <v>1563</v>
      </c>
      <c r="J588" s="832" t="s">
        <v>671</v>
      </c>
      <c r="K588" s="832" t="s">
        <v>1078</v>
      </c>
      <c r="L588" s="835">
        <v>65.989999999999995</v>
      </c>
      <c r="M588" s="835">
        <v>527.91999999999996</v>
      </c>
      <c r="N588" s="832">
        <v>8</v>
      </c>
      <c r="O588" s="836">
        <v>3.5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18</v>
      </c>
      <c r="B589" s="832" t="s">
        <v>1807</v>
      </c>
      <c r="C589" s="832" t="s">
        <v>1812</v>
      </c>
      <c r="D589" s="833" t="s">
        <v>3107</v>
      </c>
      <c r="E589" s="834" t="s">
        <v>1841</v>
      </c>
      <c r="F589" s="832" t="s">
        <v>1808</v>
      </c>
      <c r="G589" s="832" t="s">
        <v>1899</v>
      </c>
      <c r="H589" s="832" t="s">
        <v>601</v>
      </c>
      <c r="I589" s="832" t="s">
        <v>1564</v>
      </c>
      <c r="J589" s="832" t="s">
        <v>673</v>
      </c>
      <c r="K589" s="832" t="s">
        <v>1565</v>
      </c>
      <c r="L589" s="835">
        <v>132</v>
      </c>
      <c r="M589" s="835">
        <v>12540</v>
      </c>
      <c r="N589" s="832">
        <v>95</v>
      </c>
      <c r="O589" s="836">
        <v>23.5</v>
      </c>
      <c r="P589" s="835">
        <v>9108</v>
      </c>
      <c r="Q589" s="837">
        <v>0.72631578947368425</v>
      </c>
      <c r="R589" s="832">
        <v>69</v>
      </c>
      <c r="S589" s="837">
        <v>0.72631578947368425</v>
      </c>
      <c r="T589" s="836">
        <v>16</v>
      </c>
      <c r="U589" s="838">
        <v>0.68085106382978722</v>
      </c>
    </row>
    <row r="590" spans="1:21" ht="14.4" customHeight="1" x14ac:dyDescent="0.3">
      <c r="A590" s="831">
        <v>18</v>
      </c>
      <c r="B590" s="832" t="s">
        <v>1807</v>
      </c>
      <c r="C590" s="832" t="s">
        <v>1812</v>
      </c>
      <c r="D590" s="833" t="s">
        <v>3107</v>
      </c>
      <c r="E590" s="834" t="s">
        <v>1841</v>
      </c>
      <c r="F590" s="832" t="s">
        <v>1808</v>
      </c>
      <c r="G590" s="832" t="s">
        <v>1899</v>
      </c>
      <c r="H590" s="832" t="s">
        <v>601</v>
      </c>
      <c r="I590" s="832" t="s">
        <v>1903</v>
      </c>
      <c r="J590" s="832" t="s">
        <v>673</v>
      </c>
      <c r="K590" s="832" t="s">
        <v>1902</v>
      </c>
      <c r="L590" s="835">
        <v>264</v>
      </c>
      <c r="M590" s="835">
        <v>1056</v>
      </c>
      <c r="N590" s="832">
        <v>4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18</v>
      </c>
      <c r="B591" s="832" t="s">
        <v>1807</v>
      </c>
      <c r="C591" s="832" t="s">
        <v>1812</v>
      </c>
      <c r="D591" s="833" t="s">
        <v>3107</v>
      </c>
      <c r="E591" s="834" t="s">
        <v>1841</v>
      </c>
      <c r="F591" s="832" t="s">
        <v>1808</v>
      </c>
      <c r="G591" s="832" t="s">
        <v>1899</v>
      </c>
      <c r="H591" s="832" t="s">
        <v>556</v>
      </c>
      <c r="I591" s="832" t="s">
        <v>1904</v>
      </c>
      <c r="J591" s="832" t="s">
        <v>1905</v>
      </c>
      <c r="K591" s="832" t="s">
        <v>1617</v>
      </c>
      <c r="L591" s="835">
        <v>123.2</v>
      </c>
      <c r="M591" s="835">
        <v>2094.4</v>
      </c>
      <c r="N591" s="832">
        <v>17</v>
      </c>
      <c r="O591" s="836">
        <v>5</v>
      </c>
      <c r="P591" s="835">
        <v>1724.8000000000002</v>
      </c>
      <c r="Q591" s="837">
        <v>0.82352941176470595</v>
      </c>
      <c r="R591" s="832">
        <v>14</v>
      </c>
      <c r="S591" s="837">
        <v>0.82352941176470584</v>
      </c>
      <c r="T591" s="836">
        <v>4</v>
      </c>
      <c r="U591" s="838">
        <v>0.8</v>
      </c>
    </row>
    <row r="592" spans="1:21" ht="14.4" customHeight="1" x14ac:dyDescent="0.3">
      <c r="A592" s="831">
        <v>18</v>
      </c>
      <c r="B592" s="832" t="s">
        <v>1807</v>
      </c>
      <c r="C592" s="832" t="s">
        <v>1812</v>
      </c>
      <c r="D592" s="833" t="s">
        <v>3107</v>
      </c>
      <c r="E592" s="834" t="s">
        <v>1841</v>
      </c>
      <c r="F592" s="832" t="s">
        <v>1808</v>
      </c>
      <c r="G592" s="832" t="s">
        <v>1899</v>
      </c>
      <c r="H592" s="832" t="s">
        <v>601</v>
      </c>
      <c r="I592" s="832" t="s">
        <v>2550</v>
      </c>
      <c r="J592" s="832" t="s">
        <v>673</v>
      </c>
      <c r="K592" s="832" t="s">
        <v>1565</v>
      </c>
      <c r="L592" s="835">
        <v>132</v>
      </c>
      <c r="M592" s="835">
        <v>264</v>
      </c>
      <c r="N592" s="832">
        <v>2</v>
      </c>
      <c r="O592" s="836">
        <v>0.5</v>
      </c>
      <c r="P592" s="835">
        <v>264</v>
      </c>
      <c r="Q592" s="837">
        <v>1</v>
      </c>
      <c r="R592" s="832">
        <v>2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18</v>
      </c>
      <c r="B593" s="832" t="s">
        <v>1807</v>
      </c>
      <c r="C593" s="832" t="s">
        <v>1812</v>
      </c>
      <c r="D593" s="833" t="s">
        <v>3107</v>
      </c>
      <c r="E593" s="834" t="s">
        <v>1841</v>
      </c>
      <c r="F593" s="832" t="s">
        <v>1808</v>
      </c>
      <c r="G593" s="832" t="s">
        <v>1899</v>
      </c>
      <c r="H593" s="832" t="s">
        <v>556</v>
      </c>
      <c r="I593" s="832" t="s">
        <v>1906</v>
      </c>
      <c r="J593" s="832" t="s">
        <v>1905</v>
      </c>
      <c r="K593" s="832" t="s">
        <v>1907</v>
      </c>
      <c r="L593" s="835">
        <v>132</v>
      </c>
      <c r="M593" s="835">
        <v>660</v>
      </c>
      <c r="N593" s="832">
        <v>5</v>
      </c>
      <c r="O593" s="836">
        <v>1.5</v>
      </c>
      <c r="P593" s="835">
        <v>132</v>
      </c>
      <c r="Q593" s="837">
        <v>0.2</v>
      </c>
      <c r="R593" s="832">
        <v>1</v>
      </c>
      <c r="S593" s="837">
        <v>0.2</v>
      </c>
      <c r="T593" s="836">
        <v>0.5</v>
      </c>
      <c r="U593" s="838">
        <v>0.33333333333333331</v>
      </c>
    </row>
    <row r="594" spans="1:21" ht="14.4" customHeight="1" x14ac:dyDescent="0.3">
      <c r="A594" s="831">
        <v>18</v>
      </c>
      <c r="B594" s="832" t="s">
        <v>1807</v>
      </c>
      <c r="C594" s="832" t="s">
        <v>1812</v>
      </c>
      <c r="D594" s="833" t="s">
        <v>3107</v>
      </c>
      <c r="E594" s="834" t="s">
        <v>1841</v>
      </c>
      <c r="F594" s="832" t="s">
        <v>1808</v>
      </c>
      <c r="G594" s="832" t="s">
        <v>1899</v>
      </c>
      <c r="H594" s="832" t="s">
        <v>601</v>
      </c>
      <c r="I594" s="832" t="s">
        <v>2551</v>
      </c>
      <c r="J594" s="832" t="s">
        <v>673</v>
      </c>
      <c r="K594" s="832" t="s">
        <v>1902</v>
      </c>
      <c r="L594" s="835">
        <v>264</v>
      </c>
      <c r="M594" s="835">
        <v>792</v>
      </c>
      <c r="N594" s="832">
        <v>3</v>
      </c>
      <c r="O594" s="836">
        <v>0.5</v>
      </c>
      <c r="P594" s="835">
        <v>792</v>
      </c>
      <c r="Q594" s="837">
        <v>1</v>
      </c>
      <c r="R594" s="832">
        <v>3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18</v>
      </c>
      <c r="B595" s="832" t="s">
        <v>1807</v>
      </c>
      <c r="C595" s="832" t="s">
        <v>1812</v>
      </c>
      <c r="D595" s="833" t="s">
        <v>3107</v>
      </c>
      <c r="E595" s="834" t="s">
        <v>1841</v>
      </c>
      <c r="F595" s="832" t="s">
        <v>1808</v>
      </c>
      <c r="G595" s="832" t="s">
        <v>1912</v>
      </c>
      <c r="H595" s="832" t="s">
        <v>556</v>
      </c>
      <c r="I595" s="832" t="s">
        <v>1913</v>
      </c>
      <c r="J595" s="832" t="s">
        <v>692</v>
      </c>
      <c r="K595" s="832" t="s">
        <v>1914</v>
      </c>
      <c r="L595" s="835">
        <v>18.809999999999999</v>
      </c>
      <c r="M595" s="835">
        <v>319.77</v>
      </c>
      <c r="N595" s="832">
        <v>17</v>
      </c>
      <c r="O595" s="836">
        <v>3.5</v>
      </c>
      <c r="P595" s="835">
        <v>263.33999999999997</v>
      </c>
      <c r="Q595" s="837">
        <v>0.82352941176470584</v>
      </c>
      <c r="R595" s="832">
        <v>14</v>
      </c>
      <c r="S595" s="837">
        <v>0.82352941176470584</v>
      </c>
      <c r="T595" s="836">
        <v>3</v>
      </c>
      <c r="U595" s="838">
        <v>0.8571428571428571</v>
      </c>
    </row>
    <row r="596" spans="1:21" ht="14.4" customHeight="1" x14ac:dyDescent="0.3">
      <c r="A596" s="831">
        <v>18</v>
      </c>
      <c r="B596" s="832" t="s">
        <v>1807</v>
      </c>
      <c r="C596" s="832" t="s">
        <v>1812</v>
      </c>
      <c r="D596" s="833" t="s">
        <v>3107</v>
      </c>
      <c r="E596" s="834" t="s">
        <v>1841</v>
      </c>
      <c r="F596" s="832" t="s">
        <v>1808</v>
      </c>
      <c r="G596" s="832" t="s">
        <v>1912</v>
      </c>
      <c r="H596" s="832" t="s">
        <v>556</v>
      </c>
      <c r="I596" s="832" t="s">
        <v>1915</v>
      </c>
      <c r="J596" s="832" t="s">
        <v>692</v>
      </c>
      <c r="K596" s="832" t="s">
        <v>1916</v>
      </c>
      <c r="L596" s="835">
        <v>37.61</v>
      </c>
      <c r="M596" s="835">
        <v>150.44</v>
      </c>
      <c r="N596" s="832">
        <v>4</v>
      </c>
      <c r="O596" s="836">
        <v>1.5</v>
      </c>
      <c r="P596" s="835">
        <v>112.83</v>
      </c>
      <c r="Q596" s="837">
        <v>0.75</v>
      </c>
      <c r="R596" s="832">
        <v>3</v>
      </c>
      <c r="S596" s="837">
        <v>0.75</v>
      </c>
      <c r="T596" s="836">
        <v>0.5</v>
      </c>
      <c r="U596" s="838">
        <v>0.33333333333333331</v>
      </c>
    </row>
    <row r="597" spans="1:21" ht="14.4" customHeight="1" x14ac:dyDescent="0.3">
      <c r="A597" s="831">
        <v>18</v>
      </c>
      <c r="B597" s="832" t="s">
        <v>1807</v>
      </c>
      <c r="C597" s="832" t="s">
        <v>1812</v>
      </c>
      <c r="D597" s="833" t="s">
        <v>3107</v>
      </c>
      <c r="E597" s="834" t="s">
        <v>1841</v>
      </c>
      <c r="F597" s="832" t="s">
        <v>1808</v>
      </c>
      <c r="G597" s="832" t="s">
        <v>1912</v>
      </c>
      <c r="H597" s="832" t="s">
        <v>556</v>
      </c>
      <c r="I597" s="832" t="s">
        <v>1917</v>
      </c>
      <c r="J597" s="832" t="s">
        <v>692</v>
      </c>
      <c r="K597" s="832" t="s">
        <v>1918</v>
      </c>
      <c r="L597" s="835">
        <v>37.61</v>
      </c>
      <c r="M597" s="835">
        <v>300.88</v>
      </c>
      <c r="N597" s="832">
        <v>8</v>
      </c>
      <c r="O597" s="836">
        <v>3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18</v>
      </c>
      <c r="B598" s="832" t="s">
        <v>1807</v>
      </c>
      <c r="C598" s="832" t="s">
        <v>1812</v>
      </c>
      <c r="D598" s="833" t="s">
        <v>3107</v>
      </c>
      <c r="E598" s="834" t="s">
        <v>1841</v>
      </c>
      <c r="F598" s="832" t="s">
        <v>1808</v>
      </c>
      <c r="G598" s="832" t="s">
        <v>1912</v>
      </c>
      <c r="H598" s="832" t="s">
        <v>556</v>
      </c>
      <c r="I598" s="832" t="s">
        <v>2552</v>
      </c>
      <c r="J598" s="832" t="s">
        <v>692</v>
      </c>
      <c r="K598" s="832" t="s">
        <v>2553</v>
      </c>
      <c r="L598" s="835">
        <v>18.809999999999999</v>
      </c>
      <c r="M598" s="835">
        <v>206.90999999999997</v>
      </c>
      <c r="N598" s="832">
        <v>11</v>
      </c>
      <c r="O598" s="836">
        <v>5.5</v>
      </c>
      <c r="P598" s="835">
        <v>94.05</v>
      </c>
      <c r="Q598" s="837">
        <v>0.45454545454545459</v>
      </c>
      <c r="R598" s="832">
        <v>5</v>
      </c>
      <c r="S598" s="837">
        <v>0.45454545454545453</v>
      </c>
      <c r="T598" s="836">
        <v>1.5</v>
      </c>
      <c r="U598" s="838">
        <v>0.27272727272727271</v>
      </c>
    </row>
    <row r="599" spans="1:21" ht="14.4" customHeight="1" x14ac:dyDescent="0.3">
      <c r="A599" s="831">
        <v>18</v>
      </c>
      <c r="B599" s="832" t="s">
        <v>1807</v>
      </c>
      <c r="C599" s="832" t="s">
        <v>1812</v>
      </c>
      <c r="D599" s="833" t="s">
        <v>3107</v>
      </c>
      <c r="E599" s="834" t="s">
        <v>1841</v>
      </c>
      <c r="F599" s="832" t="s">
        <v>1808</v>
      </c>
      <c r="G599" s="832" t="s">
        <v>1919</v>
      </c>
      <c r="H599" s="832" t="s">
        <v>556</v>
      </c>
      <c r="I599" s="832" t="s">
        <v>2365</v>
      </c>
      <c r="J599" s="832" t="s">
        <v>1924</v>
      </c>
      <c r="K599" s="832" t="s">
        <v>1574</v>
      </c>
      <c r="L599" s="835">
        <v>528.44000000000005</v>
      </c>
      <c r="M599" s="835">
        <v>8455.0400000000009</v>
      </c>
      <c r="N599" s="832">
        <v>16</v>
      </c>
      <c r="O599" s="836">
        <v>3.5</v>
      </c>
      <c r="P599" s="835">
        <v>5284.4000000000005</v>
      </c>
      <c r="Q599" s="837">
        <v>0.625</v>
      </c>
      <c r="R599" s="832">
        <v>10</v>
      </c>
      <c r="S599" s="837">
        <v>0.625</v>
      </c>
      <c r="T599" s="836">
        <v>2.5</v>
      </c>
      <c r="U599" s="838">
        <v>0.7142857142857143</v>
      </c>
    </row>
    <row r="600" spans="1:21" ht="14.4" customHeight="1" x14ac:dyDescent="0.3">
      <c r="A600" s="831">
        <v>18</v>
      </c>
      <c r="B600" s="832" t="s">
        <v>1807</v>
      </c>
      <c r="C600" s="832" t="s">
        <v>1812</v>
      </c>
      <c r="D600" s="833" t="s">
        <v>3107</v>
      </c>
      <c r="E600" s="834" t="s">
        <v>1841</v>
      </c>
      <c r="F600" s="832" t="s">
        <v>1808</v>
      </c>
      <c r="G600" s="832" t="s">
        <v>1919</v>
      </c>
      <c r="H600" s="832" t="s">
        <v>556</v>
      </c>
      <c r="I600" s="832" t="s">
        <v>2554</v>
      </c>
      <c r="J600" s="832" t="s">
        <v>699</v>
      </c>
      <c r="K600" s="832" t="s">
        <v>1574</v>
      </c>
      <c r="L600" s="835">
        <v>528.44000000000005</v>
      </c>
      <c r="M600" s="835">
        <v>2113.7600000000002</v>
      </c>
      <c r="N600" s="832">
        <v>4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18</v>
      </c>
      <c r="B601" s="832" t="s">
        <v>1807</v>
      </c>
      <c r="C601" s="832" t="s">
        <v>1812</v>
      </c>
      <c r="D601" s="833" t="s">
        <v>3107</v>
      </c>
      <c r="E601" s="834" t="s">
        <v>1841</v>
      </c>
      <c r="F601" s="832" t="s">
        <v>1808</v>
      </c>
      <c r="G601" s="832" t="s">
        <v>1919</v>
      </c>
      <c r="H601" s="832" t="s">
        <v>556</v>
      </c>
      <c r="I601" s="832" t="s">
        <v>1925</v>
      </c>
      <c r="J601" s="832" t="s">
        <v>1921</v>
      </c>
      <c r="K601" s="832" t="s">
        <v>1667</v>
      </c>
      <c r="L601" s="835">
        <v>1849.56</v>
      </c>
      <c r="M601" s="835">
        <v>1849.56</v>
      </c>
      <c r="N601" s="832">
        <v>1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18</v>
      </c>
      <c r="B602" s="832" t="s">
        <v>1807</v>
      </c>
      <c r="C602" s="832" t="s">
        <v>1812</v>
      </c>
      <c r="D602" s="833" t="s">
        <v>3107</v>
      </c>
      <c r="E602" s="834" t="s">
        <v>1841</v>
      </c>
      <c r="F602" s="832" t="s">
        <v>1808</v>
      </c>
      <c r="G602" s="832" t="s">
        <v>1919</v>
      </c>
      <c r="H602" s="832" t="s">
        <v>556</v>
      </c>
      <c r="I602" s="832" t="s">
        <v>1928</v>
      </c>
      <c r="J602" s="832" t="s">
        <v>1924</v>
      </c>
      <c r="K602" s="832" t="s">
        <v>1667</v>
      </c>
      <c r="L602" s="835">
        <v>1849.56</v>
      </c>
      <c r="M602" s="835">
        <v>3699.12</v>
      </c>
      <c r="N602" s="832">
        <v>2</v>
      </c>
      <c r="O602" s="836">
        <v>1.5</v>
      </c>
      <c r="P602" s="835">
        <v>3699.12</v>
      </c>
      <c r="Q602" s="837">
        <v>1</v>
      </c>
      <c r="R602" s="832">
        <v>2</v>
      </c>
      <c r="S602" s="837">
        <v>1</v>
      </c>
      <c r="T602" s="836">
        <v>1.5</v>
      </c>
      <c r="U602" s="838">
        <v>1</v>
      </c>
    </row>
    <row r="603" spans="1:21" ht="14.4" customHeight="1" x14ac:dyDescent="0.3">
      <c r="A603" s="831">
        <v>18</v>
      </c>
      <c r="B603" s="832" t="s">
        <v>1807</v>
      </c>
      <c r="C603" s="832" t="s">
        <v>1812</v>
      </c>
      <c r="D603" s="833" t="s">
        <v>3107</v>
      </c>
      <c r="E603" s="834" t="s">
        <v>1841</v>
      </c>
      <c r="F603" s="832" t="s">
        <v>1808</v>
      </c>
      <c r="G603" s="832" t="s">
        <v>1934</v>
      </c>
      <c r="H603" s="832" t="s">
        <v>556</v>
      </c>
      <c r="I603" s="832" t="s">
        <v>1935</v>
      </c>
      <c r="J603" s="832" t="s">
        <v>1029</v>
      </c>
      <c r="K603" s="832" t="s">
        <v>1936</v>
      </c>
      <c r="L603" s="835">
        <v>29.13</v>
      </c>
      <c r="M603" s="835">
        <v>87.39</v>
      </c>
      <c r="N603" s="832">
        <v>3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18</v>
      </c>
      <c r="B604" s="832" t="s">
        <v>1807</v>
      </c>
      <c r="C604" s="832" t="s">
        <v>1812</v>
      </c>
      <c r="D604" s="833" t="s">
        <v>3107</v>
      </c>
      <c r="E604" s="834" t="s">
        <v>1841</v>
      </c>
      <c r="F604" s="832" t="s">
        <v>1808</v>
      </c>
      <c r="G604" s="832" t="s">
        <v>1934</v>
      </c>
      <c r="H604" s="832" t="s">
        <v>556</v>
      </c>
      <c r="I604" s="832" t="s">
        <v>1937</v>
      </c>
      <c r="J604" s="832" t="s">
        <v>1029</v>
      </c>
      <c r="K604" s="832" t="s">
        <v>1938</v>
      </c>
      <c r="L604" s="835">
        <v>80.319999999999993</v>
      </c>
      <c r="M604" s="835">
        <v>321.27999999999997</v>
      </c>
      <c r="N604" s="832">
        <v>4</v>
      </c>
      <c r="O604" s="836">
        <v>2</v>
      </c>
      <c r="P604" s="835">
        <v>321.27999999999997</v>
      </c>
      <c r="Q604" s="837">
        <v>1</v>
      </c>
      <c r="R604" s="832">
        <v>4</v>
      </c>
      <c r="S604" s="837">
        <v>1</v>
      </c>
      <c r="T604" s="836">
        <v>2</v>
      </c>
      <c r="U604" s="838">
        <v>1</v>
      </c>
    </row>
    <row r="605" spans="1:21" ht="14.4" customHeight="1" x14ac:dyDescent="0.3">
      <c r="A605" s="831">
        <v>18</v>
      </c>
      <c r="B605" s="832" t="s">
        <v>1807</v>
      </c>
      <c r="C605" s="832" t="s">
        <v>1812</v>
      </c>
      <c r="D605" s="833" t="s">
        <v>3107</v>
      </c>
      <c r="E605" s="834" t="s">
        <v>1841</v>
      </c>
      <c r="F605" s="832" t="s">
        <v>1808</v>
      </c>
      <c r="G605" s="832" t="s">
        <v>2555</v>
      </c>
      <c r="H605" s="832" t="s">
        <v>556</v>
      </c>
      <c r="I605" s="832" t="s">
        <v>2556</v>
      </c>
      <c r="J605" s="832" t="s">
        <v>2557</v>
      </c>
      <c r="K605" s="832" t="s">
        <v>2558</v>
      </c>
      <c r="L605" s="835">
        <v>561.76</v>
      </c>
      <c r="M605" s="835">
        <v>1685.28</v>
      </c>
      <c r="N605" s="832">
        <v>3</v>
      </c>
      <c r="O605" s="836">
        <v>0.5</v>
      </c>
      <c r="P605" s="835">
        <v>1685.28</v>
      </c>
      <c r="Q605" s="837">
        <v>1</v>
      </c>
      <c r="R605" s="832">
        <v>3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18</v>
      </c>
      <c r="B606" s="832" t="s">
        <v>1807</v>
      </c>
      <c r="C606" s="832" t="s">
        <v>1812</v>
      </c>
      <c r="D606" s="833" t="s">
        <v>3107</v>
      </c>
      <c r="E606" s="834" t="s">
        <v>1841</v>
      </c>
      <c r="F606" s="832" t="s">
        <v>1808</v>
      </c>
      <c r="G606" s="832" t="s">
        <v>1943</v>
      </c>
      <c r="H606" s="832" t="s">
        <v>556</v>
      </c>
      <c r="I606" s="832" t="s">
        <v>1944</v>
      </c>
      <c r="J606" s="832" t="s">
        <v>1945</v>
      </c>
      <c r="K606" s="832" t="s">
        <v>1946</v>
      </c>
      <c r="L606" s="835">
        <v>132</v>
      </c>
      <c r="M606" s="835">
        <v>1188</v>
      </c>
      <c r="N606" s="832">
        <v>9</v>
      </c>
      <c r="O606" s="836">
        <v>5</v>
      </c>
      <c r="P606" s="835">
        <v>660</v>
      </c>
      <c r="Q606" s="837">
        <v>0.55555555555555558</v>
      </c>
      <c r="R606" s="832">
        <v>5</v>
      </c>
      <c r="S606" s="837">
        <v>0.55555555555555558</v>
      </c>
      <c r="T606" s="836">
        <v>2</v>
      </c>
      <c r="U606" s="838">
        <v>0.4</v>
      </c>
    </row>
    <row r="607" spans="1:21" ht="14.4" customHeight="1" x14ac:dyDescent="0.3">
      <c r="A607" s="831">
        <v>18</v>
      </c>
      <c r="B607" s="832" t="s">
        <v>1807</v>
      </c>
      <c r="C607" s="832" t="s">
        <v>1812</v>
      </c>
      <c r="D607" s="833" t="s">
        <v>3107</v>
      </c>
      <c r="E607" s="834" t="s">
        <v>1841</v>
      </c>
      <c r="F607" s="832" t="s">
        <v>1808</v>
      </c>
      <c r="G607" s="832" t="s">
        <v>1943</v>
      </c>
      <c r="H607" s="832" t="s">
        <v>556</v>
      </c>
      <c r="I607" s="832" t="s">
        <v>2559</v>
      </c>
      <c r="J607" s="832" t="s">
        <v>1945</v>
      </c>
      <c r="K607" s="832" t="s">
        <v>2061</v>
      </c>
      <c r="L607" s="835">
        <v>246.39</v>
      </c>
      <c r="M607" s="835">
        <v>2217.5099999999998</v>
      </c>
      <c r="N607" s="832">
        <v>9</v>
      </c>
      <c r="O607" s="836">
        <v>4.5</v>
      </c>
      <c r="P607" s="835">
        <v>246.39</v>
      </c>
      <c r="Q607" s="837">
        <v>0.11111111111111112</v>
      </c>
      <c r="R607" s="832">
        <v>1</v>
      </c>
      <c r="S607" s="837">
        <v>0.1111111111111111</v>
      </c>
      <c r="T607" s="836">
        <v>1</v>
      </c>
      <c r="U607" s="838">
        <v>0.22222222222222221</v>
      </c>
    </row>
    <row r="608" spans="1:21" ht="14.4" customHeight="1" x14ac:dyDescent="0.3">
      <c r="A608" s="831">
        <v>18</v>
      </c>
      <c r="B608" s="832" t="s">
        <v>1807</v>
      </c>
      <c r="C608" s="832" t="s">
        <v>1812</v>
      </c>
      <c r="D608" s="833" t="s">
        <v>3107</v>
      </c>
      <c r="E608" s="834" t="s">
        <v>1841</v>
      </c>
      <c r="F608" s="832" t="s">
        <v>1808</v>
      </c>
      <c r="G608" s="832" t="s">
        <v>1943</v>
      </c>
      <c r="H608" s="832" t="s">
        <v>601</v>
      </c>
      <c r="I608" s="832" t="s">
        <v>1573</v>
      </c>
      <c r="J608" s="832" t="s">
        <v>711</v>
      </c>
      <c r="K608" s="832" t="s">
        <v>1574</v>
      </c>
      <c r="L608" s="835">
        <v>123.2</v>
      </c>
      <c r="M608" s="835">
        <v>3080</v>
      </c>
      <c r="N608" s="832">
        <v>25</v>
      </c>
      <c r="O608" s="836">
        <v>6</v>
      </c>
      <c r="P608" s="835">
        <v>1108.8000000000002</v>
      </c>
      <c r="Q608" s="837">
        <v>0.36000000000000004</v>
      </c>
      <c r="R608" s="832">
        <v>9</v>
      </c>
      <c r="S608" s="837">
        <v>0.36</v>
      </c>
      <c r="T608" s="836">
        <v>3</v>
      </c>
      <c r="U608" s="838">
        <v>0.5</v>
      </c>
    </row>
    <row r="609" spans="1:21" ht="14.4" customHeight="1" x14ac:dyDescent="0.3">
      <c r="A609" s="831">
        <v>18</v>
      </c>
      <c r="B609" s="832" t="s">
        <v>1807</v>
      </c>
      <c r="C609" s="832" t="s">
        <v>1812</v>
      </c>
      <c r="D609" s="833" t="s">
        <v>3107</v>
      </c>
      <c r="E609" s="834" t="s">
        <v>1841</v>
      </c>
      <c r="F609" s="832" t="s">
        <v>1808</v>
      </c>
      <c r="G609" s="832" t="s">
        <v>1943</v>
      </c>
      <c r="H609" s="832" t="s">
        <v>556</v>
      </c>
      <c r="I609" s="832" t="s">
        <v>1949</v>
      </c>
      <c r="J609" s="832" t="s">
        <v>1950</v>
      </c>
      <c r="K609" s="832" t="s">
        <v>1078</v>
      </c>
      <c r="L609" s="835">
        <v>132</v>
      </c>
      <c r="M609" s="835">
        <v>25080</v>
      </c>
      <c r="N609" s="832">
        <v>190</v>
      </c>
      <c r="O609" s="836">
        <v>44</v>
      </c>
      <c r="P609" s="835">
        <v>15312</v>
      </c>
      <c r="Q609" s="837">
        <v>0.61052631578947369</v>
      </c>
      <c r="R609" s="832">
        <v>116</v>
      </c>
      <c r="S609" s="837">
        <v>0.61052631578947369</v>
      </c>
      <c r="T609" s="836">
        <v>28</v>
      </c>
      <c r="U609" s="838">
        <v>0.63636363636363635</v>
      </c>
    </row>
    <row r="610" spans="1:21" ht="14.4" customHeight="1" x14ac:dyDescent="0.3">
      <c r="A610" s="831">
        <v>18</v>
      </c>
      <c r="B610" s="832" t="s">
        <v>1807</v>
      </c>
      <c r="C610" s="832" t="s">
        <v>1812</v>
      </c>
      <c r="D610" s="833" t="s">
        <v>3107</v>
      </c>
      <c r="E610" s="834" t="s">
        <v>1841</v>
      </c>
      <c r="F610" s="832" t="s">
        <v>1808</v>
      </c>
      <c r="G610" s="832" t="s">
        <v>1943</v>
      </c>
      <c r="H610" s="832" t="s">
        <v>556</v>
      </c>
      <c r="I610" s="832" t="s">
        <v>2286</v>
      </c>
      <c r="J610" s="832" t="s">
        <v>1945</v>
      </c>
      <c r="K610" s="832" t="s">
        <v>2287</v>
      </c>
      <c r="L610" s="835">
        <v>123.2</v>
      </c>
      <c r="M610" s="835">
        <v>4065.6000000000004</v>
      </c>
      <c r="N610" s="832">
        <v>33</v>
      </c>
      <c r="O610" s="836">
        <v>7</v>
      </c>
      <c r="P610" s="835">
        <v>1355.2</v>
      </c>
      <c r="Q610" s="837">
        <v>0.33333333333333331</v>
      </c>
      <c r="R610" s="832">
        <v>11</v>
      </c>
      <c r="S610" s="837">
        <v>0.33333333333333331</v>
      </c>
      <c r="T610" s="836">
        <v>2</v>
      </c>
      <c r="U610" s="838">
        <v>0.2857142857142857</v>
      </c>
    </row>
    <row r="611" spans="1:21" ht="14.4" customHeight="1" x14ac:dyDescent="0.3">
      <c r="A611" s="831">
        <v>18</v>
      </c>
      <c r="B611" s="832" t="s">
        <v>1807</v>
      </c>
      <c r="C611" s="832" t="s">
        <v>1812</v>
      </c>
      <c r="D611" s="833" t="s">
        <v>3107</v>
      </c>
      <c r="E611" s="834" t="s">
        <v>1841</v>
      </c>
      <c r="F611" s="832" t="s">
        <v>1808</v>
      </c>
      <c r="G611" s="832" t="s">
        <v>1943</v>
      </c>
      <c r="H611" s="832" t="s">
        <v>556</v>
      </c>
      <c r="I611" s="832" t="s">
        <v>2560</v>
      </c>
      <c r="J611" s="832" t="s">
        <v>2561</v>
      </c>
      <c r="K611" s="832" t="s">
        <v>1078</v>
      </c>
      <c r="L611" s="835">
        <v>132</v>
      </c>
      <c r="M611" s="835">
        <v>396</v>
      </c>
      <c r="N611" s="832">
        <v>3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18</v>
      </c>
      <c r="B612" s="832" t="s">
        <v>1807</v>
      </c>
      <c r="C612" s="832" t="s">
        <v>1812</v>
      </c>
      <c r="D612" s="833" t="s">
        <v>3107</v>
      </c>
      <c r="E612" s="834" t="s">
        <v>1841</v>
      </c>
      <c r="F612" s="832" t="s">
        <v>1808</v>
      </c>
      <c r="G612" s="832" t="s">
        <v>1943</v>
      </c>
      <c r="H612" s="832" t="s">
        <v>601</v>
      </c>
      <c r="I612" s="832" t="s">
        <v>1666</v>
      </c>
      <c r="J612" s="832" t="s">
        <v>711</v>
      </c>
      <c r="K612" s="832" t="s">
        <v>1667</v>
      </c>
      <c r="L612" s="835">
        <v>726.27</v>
      </c>
      <c r="M612" s="835">
        <v>3631.35</v>
      </c>
      <c r="N612" s="832">
        <v>5</v>
      </c>
      <c r="O612" s="836">
        <v>4.5</v>
      </c>
      <c r="P612" s="835">
        <v>3631.35</v>
      </c>
      <c r="Q612" s="837">
        <v>1</v>
      </c>
      <c r="R612" s="832">
        <v>5</v>
      </c>
      <c r="S612" s="837">
        <v>1</v>
      </c>
      <c r="T612" s="836">
        <v>4.5</v>
      </c>
      <c r="U612" s="838">
        <v>1</v>
      </c>
    </row>
    <row r="613" spans="1:21" ht="14.4" customHeight="1" x14ac:dyDescent="0.3">
      <c r="A613" s="831">
        <v>18</v>
      </c>
      <c r="B613" s="832" t="s">
        <v>1807</v>
      </c>
      <c r="C613" s="832" t="s">
        <v>1812</v>
      </c>
      <c r="D613" s="833" t="s">
        <v>3107</v>
      </c>
      <c r="E613" s="834" t="s">
        <v>1841</v>
      </c>
      <c r="F613" s="832" t="s">
        <v>1808</v>
      </c>
      <c r="G613" s="832" t="s">
        <v>1943</v>
      </c>
      <c r="H613" s="832" t="s">
        <v>556</v>
      </c>
      <c r="I613" s="832" t="s">
        <v>2562</v>
      </c>
      <c r="J613" s="832" t="s">
        <v>2563</v>
      </c>
      <c r="K613" s="832" t="s">
        <v>1098</v>
      </c>
      <c r="L613" s="835">
        <v>222.33</v>
      </c>
      <c r="M613" s="835">
        <v>666.99</v>
      </c>
      <c r="N613" s="832">
        <v>3</v>
      </c>
      <c r="O613" s="836">
        <v>0.5</v>
      </c>
      <c r="P613" s="835">
        <v>666.99</v>
      </c>
      <c r="Q613" s="837">
        <v>1</v>
      </c>
      <c r="R613" s="832">
        <v>3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18</v>
      </c>
      <c r="B614" s="832" t="s">
        <v>1807</v>
      </c>
      <c r="C614" s="832" t="s">
        <v>1812</v>
      </c>
      <c r="D614" s="833" t="s">
        <v>3107</v>
      </c>
      <c r="E614" s="834" t="s">
        <v>1841</v>
      </c>
      <c r="F614" s="832" t="s">
        <v>1808</v>
      </c>
      <c r="G614" s="832" t="s">
        <v>1943</v>
      </c>
      <c r="H614" s="832" t="s">
        <v>556</v>
      </c>
      <c r="I614" s="832" t="s">
        <v>1953</v>
      </c>
      <c r="J614" s="832" t="s">
        <v>1945</v>
      </c>
      <c r="K614" s="832" t="s">
        <v>1954</v>
      </c>
      <c r="L614" s="835">
        <v>741.1</v>
      </c>
      <c r="M614" s="835">
        <v>2964.4</v>
      </c>
      <c r="N614" s="832">
        <v>4</v>
      </c>
      <c r="O614" s="836">
        <v>3.5</v>
      </c>
      <c r="P614" s="835">
        <v>1482.2</v>
      </c>
      <c r="Q614" s="837">
        <v>0.5</v>
      </c>
      <c r="R614" s="832">
        <v>2</v>
      </c>
      <c r="S614" s="837">
        <v>0.5</v>
      </c>
      <c r="T614" s="836">
        <v>1.5</v>
      </c>
      <c r="U614" s="838">
        <v>0.42857142857142855</v>
      </c>
    </row>
    <row r="615" spans="1:21" ht="14.4" customHeight="1" x14ac:dyDescent="0.3">
      <c r="A615" s="831">
        <v>18</v>
      </c>
      <c r="B615" s="832" t="s">
        <v>1807</v>
      </c>
      <c r="C615" s="832" t="s">
        <v>1812</v>
      </c>
      <c r="D615" s="833" t="s">
        <v>3107</v>
      </c>
      <c r="E615" s="834" t="s">
        <v>1841</v>
      </c>
      <c r="F615" s="832" t="s">
        <v>1808</v>
      </c>
      <c r="G615" s="832" t="s">
        <v>1943</v>
      </c>
      <c r="H615" s="832" t="s">
        <v>601</v>
      </c>
      <c r="I615" s="832" t="s">
        <v>1575</v>
      </c>
      <c r="J615" s="832" t="s">
        <v>711</v>
      </c>
      <c r="K615" s="832" t="s">
        <v>712</v>
      </c>
      <c r="L615" s="835">
        <v>246.39</v>
      </c>
      <c r="M615" s="835">
        <v>1724.7299999999998</v>
      </c>
      <c r="N615" s="832">
        <v>7</v>
      </c>
      <c r="O615" s="836">
        <v>2</v>
      </c>
      <c r="P615" s="835">
        <v>492.78</v>
      </c>
      <c r="Q615" s="837">
        <v>0.28571428571428575</v>
      </c>
      <c r="R615" s="832">
        <v>2</v>
      </c>
      <c r="S615" s="837">
        <v>0.2857142857142857</v>
      </c>
      <c r="T615" s="836">
        <v>0.5</v>
      </c>
      <c r="U615" s="838">
        <v>0.25</v>
      </c>
    </row>
    <row r="616" spans="1:21" ht="14.4" customHeight="1" x14ac:dyDescent="0.3">
      <c r="A616" s="831">
        <v>18</v>
      </c>
      <c r="B616" s="832" t="s">
        <v>1807</v>
      </c>
      <c r="C616" s="832" t="s">
        <v>1812</v>
      </c>
      <c r="D616" s="833" t="s">
        <v>3107</v>
      </c>
      <c r="E616" s="834" t="s">
        <v>1841</v>
      </c>
      <c r="F616" s="832" t="s">
        <v>1808</v>
      </c>
      <c r="G616" s="832" t="s">
        <v>1943</v>
      </c>
      <c r="H616" s="832" t="s">
        <v>601</v>
      </c>
      <c r="I616" s="832" t="s">
        <v>1668</v>
      </c>
      <c r="J616" s="832" t="s">
        <v>711</v>
      </c>
      <c r="K616" s="832" t="s">
        <v>1617</v>
      </c>
      <c r="L616" s="835">
        <v>246.39</v>
      </c>
      <c r="M616" s="835">
        <v>1478.34</v>
      </c>
      <c r="N616" s="832">
        <v>6</v>
      </c>
      <c r="O616" s="836">
        <v>1</v>
      </c>
      <c r="P616" s="835">
        <v>1478.34</v>
      </c>
      <c r="Q616" s="837">
        <v>1</v>
      </c>
      <c r="R616" s="832">
        <v>6</v>
      </c>
      <c r="S616" s="837">
        <v>1</v>
      </c>
      <c r="T616" s="836">
        <v>1</v>
      </c>
      <c r="U616" s="838">
        <v>1</v>
      </c>
    </row>
    <row r="617" spans="1:21" ht="14.4" customHeight="1" x14ac:dyDescent="0.3">
      <c r="A617" s="831">
        <v>18</v>
      </c>
      <c r="B617" s="832" t="s">
        <v>1807</v>
      </c>
      <c r="C617" s="832" t="s">
        <v>1812</v>
      </c>
      <c r="D617" s="833" t="s">
        <v>3107</v>
      </c>
      <c r="E617" s="834" t="s">
        <v>1841</v>
      </c>
      <c r="F617" s="832" t="s">
        <v>1808</v>
      </c>
      <c r="G617" s="832" t="s">
        <v>1943</v>
      </c>
      <c r="H617" s="832" t="s">
        <v>601</v>
      </c>
      <c r="I617" s="832" t="s">
        <v>2564</v>
      </c>
      <c r="J617" s="832" t="s">
        <v>2373</v>
      </c>
      <c r="K617" s="832" t="s">
        <v>2565</v>
      </c>
      <c r="L617" s="835">
        <v>246.39</v>
      </c>
      <c r="M617" s="835">
        <v>1724.73</v>
      </c>
      <c r="N617" s="832">
        <v>7</v>
      </c>
      <c r="O617" s="836">
        <v>1</v>
      </c>
      <c r="P617" s="835">
        <v>1724.73</v>
      </c>
      <c r="Q617" s="837">
        <v>1</v>
      </c>
      <c r="R617" s="832">
        <v>7</v>
      </c>
      <c r="S617" s="837">
        <v>1</v>
      </c>
      <c r="T617" s="836">
        <v>1</v>
      </c>
      <c r="U617" s="838">
        <v>1</v>
      </c>
    </row>
    <row r="618" spans="1:21" ht="14.4" customHeight="1" x14ac:dyDescent="0.3">
      <c r="A618" s="831">
        <v>18</v>
      </c>
      <c r="B618" s="832" t="s">
        <v>1807</v>
      </c>
      <c r="C618" s="832" t="s">
        <v>1812</v>
      </c>
      <c r="D618" s="833" t="s">
        <v>3107</v>
      </c>
      <c r="E618" s="834" t="s">
        <v>1841</v>
      </c>
      <c r="F618" s="832" t="s">
        <v>1808</v>
      </c>
      <c r="G618" s="832" t="s">
        <v>1943</v>
      </c>
      <c r="H618" s="832" t="s">
        <v>556</v>
      </c>
      <c r="I618" s="832" t="s">
        <v>2566</v>
      </c>
      <c r="J618" s="832" t="s">
        <v>2567</v>
      </c>
      <c r="K618" s="832" t="s">
        <v>1574</v>
      </c>
      <c r="L618" s="835">
        <v>123.2</v>
      </c>
      <c r="M618" s="835">
        <v>492.8</v>
      </c>
      <c r="N618" s="832">
        <v>4</v>
      </c>
      <c r="O618" s="836">
        <v>1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18</v>
      </c>
      <c r="B619" s="832" t="s">
        <v>1807</v>
      </c>
      <c r="C619" s="832" t="s">
        <v>1812</v>
      </c>
      <c r="D619" s="833" t="s">
        <v>3107</v>
      </c>
      <c r="E619" s="834" t="s">
        <v>1841</v>
      </c>
      <c r="F619" s="832" t="s">
        <v>1808</v>
      </c>
      <c r="G619" s="832" t="s">
        <v>1943</v>
      </c>
      <c r="H619" s="832" t="s">
        <v>556</v>
      </c>
      <c r="I619" s="832" t="s">
        <v>2568</v>
      </c>
      <c r="J619" s="832" t="s">
        <v>1958</v>
      </c>
      <c r="K619" s="832" t="s">
        <v>1574</v>
      </c>
      <c r="L619" s="835">
        <v>123.2</v>
      </c>
      <c r="M619" s="835">
        <v>246.4</v>
      </c>
      <c r="N619" s="832">
        <v>2</v>
      </c>
      <c r="O619" s="836">
        <v>0.5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18</v>
      </c>
      <c r="B620" s="832" t="s">
        <v>1807</v>
      </c>
      <c r="C620" s="832" t="s">
        <v>1812</v>
      </c>
      <c r="D620" s="833" t="s">
        <v>3107</v>
      </c>
      <c r="E620" s="834" t="s">
        <v>1841</v>
      </c>
      <c r="F620" s="832" t="s">
        <v>1808</v>
      </c>
      <c r="G620" s="832" t="s">
        <v>1959</v>
      </c>
      <c r="H620" s="832" t="s">
        <v>556</v>
      </c>
      <c r="I620" s="832" t="s">
        <v>2383</v>
      </c>
      <c r="J620" s="832" t="s">
        <v>686</v>
      </c>
      <c r="K620" s="832" t="s">
        <v>1962</v>
      </c>
      <c r="L620" s="835">
        <v>132</v>
      </c>
      <c r="M620" s="835">
        <v>528</v>
      </c>
      <c r="N620" s="832">
        <v>4</v>
      </c>
      <c r="O620" s="836">
        <v>1</v>
      </c>
      <c r="P620" s="835">
        <v>264</v>
      </c>
      <c r="Q620" s="837">
        <v>0.5</v>
      </c>
      <c r="R620" s="832">
        <v>2</v>
      </c>
      <c r="S620" s="837">
        <v>0.5</v>
      </c>
      <c r="T620" s="836">
        <v>0.5</v>
      </c>
      <c r="U620" s="838">
        <v>0.5</v>
      </c>
    </row>
    <row r="621" spans="1:21" ht="14.4" customHeight="1" x14ac:dyDescent="0.3">
      <c r="A621" s="831">
        <v>18</v>
      </c>
      <c r="B621" s="832" t="s">
        <v>1807</v>
      </c>
      <c r="C621" s="832" t="s">
        <v>1812</v>
      </c>
      <c r="D621" s="833" t="s">
        <v>3107</v>
      </c>
      <c r="E621" s="834" t="s">
        <v>1841</v>
      </c>
      <c r="F621" s="832" t="s">
        <v>1808</v>
      </c>
      <c r="G621" s="832" t="s">
        <v>1963</v>
      </c>
      <c r="H621" s="832" t="s">
        <v>556</v>
      </c>
      <c r="I621" s="832" t="s">
        <v>1964</v>
      </c>
      <c r="J621" s="832" t="s">
        <v>1965</v>
      </c>
      <c r="K621" s="832" t="s">
        <v>1966</v>
      </c>
      <c r="L621" s="835">
        <v>91.58</v>
      </c>
      <c r="M621" s="835">
        <v>183.16</v>
      </c>
      <c r="N621" s="832">
        <v>2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18</v>
      </c>
      <c r="B622" s="832" t="s">
        <v>1807</v>
      </c>
      <c r="C622" s="832" t="s">
        <v>1812</v>
      </c>
      <c r="D622" s="833" t="s">
        <v>3107</v>
      </c>
      <c r="E622" s="834" t="s">
        <v>1841</v>
      </c>
      <c r="F622" s="832" t="s">
        <v>1808</v>
      </c>
      <c r="G622" s="832" t="s">
        <v>1967</v>
      </c>
      <c r="H622" s="832" t="s">
        <v>556</v>
      </c>
      <c r="I622" s="832" t="s">
        <v>2569</v>
      </c>
      <c r="J622" s="832" t="s">
        <v>1110</v>
      </c>
      <c r="K622" s="832" t="s">
        <v>1772</v>
      </c>
      <c r="L622" s="835">
        <v>132</v>
      </c>
      <c r="M622" s="835">
        <v>1980</v>
      </c>
      <c r="N622" s="832">
        <v>15</v>
      </c>
      <c r="O622" s="836">
        <v>3</v>
      </c>
      <c r="P622" s="835">
        <v>1188</v>
      </c>
      <c r="Q622" s="837">
        <v>0.6</v>
      </c>
      <c r="R622" s="832">
        <v>9</v>
      </c>
      <c r="S622" s="837">
        <v>0.6</v>
      </c>
      <c r="T622" s="836">
        <v>1.5</v>
      </c>
      <c r="U622" s="838">
        <v>0.5</v>
      </c>
    </row>
    <row r="623" spans="1:21" ht="14.4" customHeight="1" x14ac:dyDescent="0.3">
      <c r="A623" s="831">
        <v>18</v>
      </c>
      <c r="B623" s="832" t="s">
        <v>1807</v>
      </c>
      <c r="C623" s="832" t="s">
        <v>1812</v>
      </c>
      <c r="D623" s="833" t="s">
        <v>3107</v>
      </c>
      <c r="E623" s="834" t="s">
        <v>1841</v>
      </c>
      <c r="F623" s="832" t="s">
        <v>1808</v>
      </c>
      <c r="G623" s="832" t="s">
        <v>1967</v>
      </c>
      <c r="H623" s="832" t="s">
        <v>601</v>
      </c>
      <c r="I623" s="832" t="s">
        <v>1663</v>
      </c>
      <c r="J623" s="832" t="s">
        <v>1664</v>
      </c>
      <c r="K623" s="832" t="s">
        <v>1665</v>
      </c>
      <c r="L623" s="835">
        <v>65.989999999999995</v>
      </c>
      <c r="M623" s="835">
        <v>263.95999999999998</v>
      </c>
      <c r="N623" s="832">
        <v>4</v>
      </c>
      <c r="O623" s="836">
        <v>0.5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18</v>
      </c>
      <c r="B624" s="832" t="s">
        <v>1807</v>
      </c>
      <c r="C624" s="832" t="s">
        <v>1812</v>
      </c>
      <c r="D624" s="833" t="s">
        <v>3107</v>
      </c>
      <c r="E624" s="834" t="s">
        <v>1841</v>
      </c>
      <c r="F624" s="832" t="s">
        <v>1808</v>
      </c>
      <c r="G624" s="832" t="s">
        <v>1967</v>
      </c>
      <c r="H624" s="832" t="s">
        <v>601</v>
      </c>
      <c r="I624" s="832" t="s">
        <v>1771</v>
      </c>
      <c r="J624" s="832" t="s">
        <v>1664</v>
      </c>
      <c r="K624" s="832" t="s">
        <v>1772</v>
      </c>
      <c r="L624" s="835">
        <v>132</v>
      </c>
      <c r="M624" s="835">
        <v>1452</v>
      </c>
      <c r="N624" s="832">
        <v>11</v>
      </c>
      <c r="O624" s="836">
        <v>4</v>
      </c>
      <c r="P624" s="835">
        <v>1452</v>
      </c>
      <c r="Q624" s="837">
        <v>1</v>
      </c>
      <c r="R624" s="832">
        <v>11</v>
      </c>
      <c r="S624" s="837">
        <v>1</v>
      </c>
      <c r="T624" s="836">
        <v>4</v>
      </c>
      <c r="U624" s="838">
        <v>1</v>
      </c>
    </row>
    <row r="625" spans="1:21" ht="14.4" customHeight="1" x14ac:dyDescent="0.3">
      <c r="A625" s="831">
        <v>18</v>
      </c>
      <c r="B625" s="832" t="s">
        <v>1807</v>
      </c>
      <c r="C625" s="832" t="s">
        <v>1812</v>
      </c>
      <c r="D625" s="833" t="s">
        <v>3107</v>
      </c>
      <c r="E625" s="834" t="s">
        <v>1841</v>
      </c>
      <c r="F625" s="832" t="s">
        <v>1808</v>
      </c>
      <c r="G625" s="832" t="s">
        <v>1972</v>
      </c>
      <c r="H625" s="832" t="s">
        <v>556</v>
      </c>
      <c r="I625" s="832" t="s">
        <v>2570</v>
      </c>
      <c r="J625" s="832" t="s">
        <v>1974</v>
      </c>
      <c r="K625" s="832" t="s">
        <v>1975</v>
      </c>
      <c r="L625" s="835">
        <v>848.49</v>
      </c>
      <c r="M625" s="835">
        <v>2545.4700000000003</v>
      </c>
      <c r="N625" s="832">
        <v>3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18</v>
      </c>
      <c r="B626" s="832" t="s">
        <v>1807</v>
      </c>
      <c r="C626" s="832" t="s">
        <v>1812</v>
      </c>
      <c r="D626" s="833" t="s">
        <v>3107</v>
      </c>
      <c r="E626" s="834" t="s">
        <v>1841</v>
      </c>
      <c r="F626" s="832" t="s">
        <v>1808</v>
      </c>
      <c r="G626" s="832" t="s">
        <v>2389</v>
      </c>
      <c r="H626" s="832" t="s">
        <v>556</v>
      </c>
      <c r="I626" s="832" t="s">
        <v>2390</v>
      </c>
      <c r="J626" s="832" t="s">
        <v>2391</v>
      </c>
      <c r="K626" s="832" t="s">
        <v>2392</v>
      </c>
      <c r="L626" s="835">
        <v>283.08999999999997</v>
      </c>
      <c r="M626" s="835">
        <v>849.27</v>
      </c>
      <c r="N626" s="832">
        <v>3</v>
      </c>
      <c r="O626" s="836">
        <v>1</v>
      </c>
      <c r="P626" s="835">
        <v>849.27</v>
      </c>
      <c r="Q626" s="837">
        <v>1</v>
      </c>
      <c r="R626" s="832">
        <v>3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18</v>
      </c>
      <c r="B627" s="832" t="s">
        <v>1807</v>
      </c>
      <c r="C627" s="832" t="s">
        <v>1812</v>
      </c>
      <c r="D627" s="833" t="s">
        <v>3107</v>
      </c>
      <c r="E627" s="834" t="s">
        <v>1841</v>
      </c>
      <c r="F627" s="832" t="s">
        <v>1808</v>
      </c>
      <c r="G627" s="832" t="s">
        <v>741</v>
      </c>
      <c r="H627" s="832" t="s">
        <v>556</v>
      </c>
      <c r="I627" s="832" t="s">
        <v>1979</v>
      </c>
      <c r="J627" s="832" t="s">
        <v>1980</v>
      </c>
      <c r="K627" s="832" t="s">
        <v>1981</v>
      </c>
      <c r="L627" s="835">
        <v>51.51</v>
      </c>
      <c r="M627" s="835">
        <v>5666.1</v>
      </c>
      <c r="N627" s="832">
        <v>110</v>
      </c>
      <c r="O627" s="836">
        <v>22</v>
      </c>
      <c r="P627" s="835">
        <v>3142.1100000000006</v>
      </c>
      <c r="Q627" s="837">
        <v>0.55454545454545456</v>
      </c>
      <c r="R627" s="832">
        <v>61</v>
      </c>
      <c r="S627" s="837">
        <v>0.55454545454545456</v>
      </c>
      <c r="T627" s="836">
        <v>13.5</v>
      </c>
      <c r="U627" s="838">
        <v>0.61363636363636365</v>
      </c>
    </row>
    <row r="628" spans="1:21" ht="14.4" customHeight="1" x14ac:dyDescent="0.3">
      <c r="A628" s="831">
        <v>18</v>
      </c>
      <c r="B628" s="832" t="s">
        <v>1807</v>
      </c>
      <c r="C628" s="832" t="s">
        <v>1812</v>
      </c>
      <c r="D628" s="833" t="s">
        <v>3107</v>
      </c>
      <c r="E628" s="834" t="s">
        <v>1841</v>
      </c>
      <c r="F628" s="832" t="s">
        <v>1808</v>
      </c>
      <c r="G628" s="832" t="s">
        <v>1982</v>
      </c>
      <c r="H628" s="832" t="s">
        <v>556</v>
      </c>
      <c r="I628" s="832" t="s">
        <v>1983</v>
      </c>
      <c r="J628" s="832" t="s">
        <v>1170</v>
      </c>
      <c r="K628" s="832" t="s">
        <v>1984</v>
      </c>
      <c r="L628" s="835">
        <v>107.27</v>
      </c>
      <c r="M628" s="835">
        <v>3539.91</v>
      </c>
      <c r="N628" s="832">
        <v>33</v>
      </c>
      <c r="O628" s="836">
        <v>17</v>
      </c>
      <c r="P628" s="835">
        <v>965.43</v>
      </c>
      <c r="Q628" s="837">
        <v>0.27272727272727271</v>
      </c>
      <c r="R628" s="832">
        <v>9</v>
      </c>
      <c r="S628" s="837">
        <v>0.27272727272727271</v>
      </c>
      <c r="T628" s="836">
        <v>3.5</v>
      </c>
      <c r="U628" s="838">
        <v>0.20588235294117646</v>
      </c>
    </row>
    <row r="629" spans="1:21" ht="14.4" customHeight="1" x14ac:dyDescent="0.3">
      <c r="A629" s="831">
        <v>18</v>
      </c>
      <c r="B629" s="832" t="s">
        <v>1807</v>
      </c>
      <c r="C629" s="832" t="s">
        <v>1812</v>
      </c>
      <c r="D629" s="833" t="s">
        <v>3107</v>
      </c>
      <c r="E629" s="834" t="s">
        <v>1841</v>
      </c>
      <c r="F629" s="832" t="s">
        <v>1808</v>
      </c>
      <c r="G629" s="832" t="s">
        <v>1986</v>
      </c>
      <c r="H629" s="832" t="s">
        <v>556</v>
      </c>
      <c r="I629" s="832" t="s">
        <v>1987</v>
      </c>
      <c r="J629" s="832" t="s">
        <v>639</v>
      </c>
      <c r="K629" s="832" t="s">
        <v>1988</v>
      </c>
      <c r="L629" s="835">
        <v>0</v>
      </c>
      <c r="M629" s="835">
        <v>0</v>
      </c>
      <c r="N629" s="832">
        <v>14</v>
      </c>
      <c r="O629" s="836">
        <v>5</v>
      </c>
      <c r="P629" s="835">
        <v>0</v>
      </c>
      <c r="Q629" s="837"/>
      <c r="R629" s="832">
        <v>10</v>
      </c>
      <c r="S629" s="837">
        <v>0.7142857142857143</v>
      </c>
      <c r="T629" s="836">
        <v>4</v>
      </c>
      <c r="U629" s="838">
        <v>0.8</v>
      </c>
    </row>
    <row r="630" spans="1:21" ht="14.4" customHeight="1" x14ac:dyDescent="0.3">
      <c r="A630" s="831">
        <v>18</v>
      </c>
      <c r="B630" s="832" t="s">
        <v>1807</v>
      </c>
      <c r="C630" s="832" t="s">
        <v>1812</v>
      </c>
      <c r="D630" s="833" t="s">
        <v>3107</v>
      </c>
      <c r="E630" s="834" t="s">
        <v>1841</v>
      </c>
      <c r="F630" s="832" t="s">
        <v>1808</v>
      </c>
      <c r="G630" s="832" t="s">
        <v>1989</v>
      </c>
      <c r="H630" s="832" t="s">
        <v>556</v>
      </c>
      <c r="I630" s="832" t="s">
        <v>1990</v>
      </c>
      <c r="J630" s="832" t="s">
        <v>1991</v>
      </c>
      <c r="K630" s="832" t="s">
        <v>1665</v>
      </c>
      <c r="L630" s="835">
        <v>36.35</v>
      </c>
      <c r="M630" s="835">
        <v>799.7</v>
      </c>
      <c r="N630" s="832">
        <v>22</v>
      </c>
      <c r="O630" s="836">
        <v>6.5</v>
      </c>
      <c r="P630" s="835">
        <v>545.25</v>
      </c>
      <c r="Q630" s="837">
        <v>0.68181818181818177</v>
      </c>
      <c r="R630" s="832">
        <v>15</v>
      </c>
      <c r="S630" s="837">
        <v>0.68181818181818177</v>
      </c>
      <c r="T630" s="836">
        <v>4</v>
      </c>
      <c r="U630" s="838">
        <v>0.61538461538461542</v>
      </c>
    </row>
    <row r="631" spans="1:21" ht="14.4" customHeight="1" x14ac:dyDescent="0.3">
      <c r="A631" s="831">
        <v>18</v>
      </c>
      <c r="B631" s="832" t="s">
        <v>1807</v>
      </c>
      <c r="C631" s="832" t="s">
        <v>1812</v>
      </c>
      <c r="D631" s="833" t="s">
        <v>3107</v>
      </c>
      <c r="E631" s="834" t="s">
        <v>1841</v>
      </c>
      <c r="F631" s="832" t="s">
        <v>1808</v>
      </c>
      <c r="G631" s="832" t="s">
        <v>1989</v>
      </c>
      <c r="H631" s="832" t="s">
        <v>556</v>
      </c>
      <c r="I631" s="832" t="s">
        <v>1992</v>
      </c>
      <c r="J631" s="832" t="s">
        <v>1993</v>
      </c>
      <c r="K631" s="832" t="s">
        <v>1994</v>
      </c>
      <c r="L631" s="835">
        <v>22.06</v>
      </c>
      <c r="M631" s="835">
        <v>1191.2399999999998</v>
      </c>
      <c r="N631" s="832">
        <v>54</v>
      </c>
      <c r="O631" s="836">
        <v>10</v>
      </c>
      <c r="P631" s="835">
        <v>750.04</v>
      </c>
      <c r="Q631" s="837">
        <v>0.62962962962962976</v>
      </c>
      <c r="R631" s="832">
        <v>34</v>
      </c>
      <c r="S631" s="837">
        <v>0.62962962962962965</v>
      </c>
      <c r="T631" s="836">
        <v>6</v>
      </c>
      <c r="U631" s="838">
        <v>0.6</v>
      </c>
    </row>
    <row r="632" spans="1:21" ht="14.4" customHeight="1" x14ac:dyDescent="0.3">
      <c r="A632" s="831">
        <v>18</v>
      </c>
      <c r="B632" s="832" t="s">
        <v>1807</v>
      </c>
      <c r="C632" s="832" t="s">
        <v>1812</v>
      </c>
      <c r="D632" s="833" t="s">
        <v>3107</v>
      </c>
      <c r="E632" s="834" t="s">
        <v>1841</v>
      </c>
      <c r="F632" s="832" t="s">
        <v>1808</v>
      </c>
      <c r="G632" s="832" t="s">
        <v>2571</v>
      </c>
      <c r="H632" s="832" t="s">
        <v>556</v>
      </c>
      <c r="I632" s="832" t="s">
        <v>2572</v>
      </c>
      <c r="J632" s="832" t="s">
        <v>2573</v>
      </c>
      <c r="K632" s="832" t="s">
        <v>2574</v>
      </c>
      <c r="L632" s="835">
        <v>0</v>
      </c>
      <c r="M632" s="835">
        <v>0</v>
      </c>
      <c r="N632" s="832">
        <v>1</v>
      </c>
      <c r="O632" s="836">
        <v>1</v>
      </c>
      <c r="P632" s="835"/>
      <c r="Q632" s="837"/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18</v>
      </c>
      <c r="B633" s="832" t="s">
        <v>1807</v>
      </c>
      <c r="C633" s="832" t="s">
        <v>1812</v>
      </c>
      <c r="D633" s="833" t="s">
        <v>3107</v>
      </c>
      <c r="E633" s="834" t="s">
        <v>1841</v>
      </c>
      <c r="F633" s="832" t="s">
        <v>1808</v>
      </c>
      <c r="G633" s="832" t="s">
        <v>2410</v>
      </c>
      <c r="H633" s="832" t="s">
        <v>601</v>
      </c>
      <c r="I633" s="832" t="s">
        <v>2575</v>
      </c>
      <c r="J633" s="832" t="s">
        <v>2576</v>
      </c>
      <c r="K633" s="832" t="s">
        <v>2577</v>
      </c>
      <c r="L633" s="835">
        <v>102.9</v>
      </c>
      <c r="M633" s="835">
        <v>411.6</v>
      </c>
      <c r="N633" s="832">
        <v>4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18</v>
      </c>
      <c r="B634" s="832" t="s">
        <v>1807</v>
      </c>
      <c r="C634" s="832" t="s">
        <v>1812</v>
      </c>
      <c r="D634" s="833" t="s">
        <v>3107</v>
      </c>
      <c r="E634" s="834" t="s">
        <v>1841</v>
      </c>
      <c r="F634" s="832" t="s">
        <v>1808</v>
      </c>
      <c r="G634" s="832" t="s">
        <v>2410</v>
      </c>
      <c r="H634" s="832" t="s">
        <v>556</v>
      </c>
      <c r="I634" s="832" t="s">
        <v>2411</v>
      </c>
      <c r="J634" s="832" t="s">
        <v>2412</v>
      </c>
      <c r="K634" s="832" t="s">
        <v>2413</v>
      </c>
      <c r="L634" s="835">
        <v>74.64</v>
      </c>
      <c r="M634" s="835">
        <v>447.84000000000003</v>
      </c>
      <c r="N634" s="832">
        <v>6</v>
      </c>
      <c r="O634" s="836">
        <v>1.5</v>
      </c>
      <c r="P634" s="835">
        <v>447.84000000000003</v>
      </c>
      <c r="Q634" s="837">
        <v>1</v>
      </c>
      <c r="R634" s="832">
        <v>6</v>
      </c>
      <c r="S634" s="837">
        <v>1</v>
      </c>
      <c r="T634" s="836">
        <v>1.5</v>
      </c>
      <c r="U634" s="838">
        <v>1</v>
      </c>
    </row>
    <row r="635" spans="1:21" ht="14.4" customHeight="1" x14ac:dyDescent="0.3">
      <c r="A635" s="831">
        <v>18</v>
      </c>
      <c r="B635" s="832" t="s">
        <v>1807</v>
      </c>
      <c r="C635" s="832" t="s">
        <v>1812</v>
      </c>
      <c r="D635" s="833" t="s">
        <v>3107</v>
      </c>
      <c r="E635" s="834" t="s">
        <v>1841</v>
      </c>
      <c r="F635" s="832" t="s">
        <v>1808</v>
      </c>
      <c r="G635" s="832" t="s">
        <v>2410</v>
      </c>
      <c r="H635" s="832" t="s">
        <v>556</v>
      </c>
      <c r="I635" s="832" t="s">
        <v>2578</v>
      </c>
      <c r="J635" s="832" t="s">
        <v>2579</v>
      </c>
      <c r="K635" s="832" t="s">
        <v>2580</v>
      </c>
      <c r="L635" s="835">
        <v>68.599999999999994</v>
      </c>
      <c r="M635" s="835">
        <v>480.19999999999993</v>
      </c>
      <c r="N635" s="832">
        <v>7</v>
      </c>
      <c r="O635" s="836">
        <v>1</v>
      </c>
      <c r="P635" s="835">
        <v>480.19999999999993</v>
      </c>
      <c r="Q635" s="837">
        <v>1</v>
      </c>
      <c r="R635" s="832">
        <v>7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18</v>
      </c>
      <c r="B636" s="832" t="s">
        <v>1807</v>
      </c>
      <c r="C636" s="832" t="s">
        <v>1812</v>
      </c>
      <c r="D636" s="833" t="s">
        <v>3107</v>
      </c>
      <c r="E636" s="834" t="s">
        <v>1841</v>
      </c>
      <c r="F636" s="832" t="s">
        <v>1808</v>
      </c>
      <c r="G636" s="832" t="s">
        <v>1999</v>
      </c>
      <c r="H636" s="832" t="s">
        <v>556</v>
      </c>
      <c r="I636" s="832" t="s">
        <v>2000</v>
      </c>
      <c r="J636" s="832" t="s">
        <v>625</v>
      </c>
      <c r="K636" s="832" t="s">
        <v>2001</v>
      </c>
      <c r="L636" s="835">
        <v>53.54</v>
      </c>
      <c r="M636" s="835">
        <v>856.64</v>
      </c>
      <c r="N636" s="832">
        <v>16</v>
      </c>
      <c r="O636" s="836">
        <v>1.5</v>
      </c>
      <c r="P636" s="835">
        <v>535.4</v>
      </c>
      <c r="Q636" s="837">
        <v>0.625</v>
      </c>
      <c r="R636" s="832">
        <v>10</v>
      </c>
      <c r="S636" s="837">
        <v>0.625</v>
      </c>
      <c r="T636" s="836">
        <v>0.5</v>
      </c>
      <c r="U636" s="838">
        <v>0.33333333333333331</v>
      </c>
    </row>
    <row r="637" spans="1:21" ht="14.4" customHeight="1" x14ac:dyDescent="0.3">
      <c r="A637" s="831">
        <v>18</v>
      </c>
      <c r="B637" s="832" t="s">
        <v>1807</v>
      </c>
      <c r="C637" s="832" t="s">
        <v>1812</v>
      </c>
      <c r="D637" s="833" t="s">
        <v>3107</v>
      </c>
      <c r="E637" s="834" t="s">
        <v>1841</v>
      </c>
      <c r="F637" s="832" t="s">
        <v>1808</v>
      </c>
      <c r="G637" s="832" t="s">
        <v>1999</v>
      </c>
      <c r="H637" s="832" t="s">
        <v>556</v>
      </c>
      <c r="I637" s="832" t="s">
        <v>2002</v>
      </c>
      <c r="J637" s="832" t="s">
        <v>1071</v>
      </c>
      <c r="K637" s="832" t="s">
        <v>1936</v>
      </c>
      <c r="L637" s="835">
        <v>29.13</v>
      </c>
      <c r="M637" s="835">
        <v>291.3</v>
      </c>
      <c r="N637" s="832">
        <v>10</v>
      </c>
      <c r="O637" s="836">
        <v>2</v>
      </c>
      <c r="P637" s="835">
        <v>87.39</v>
      </c>
      <c r="Q637" s="837">
        <v>0.3</v>
      </c>
      <c r="R637" s="832">
        <v>3</v>
      </c>
      <c r="S637" s="837">
        <v>0.3</v>
      </c>
      <c r="T637" s="836">
        <v>0.5</v>
      </c>
      <c r="U637" s="838">
        <v>0.25</v>
      </c>
    </row>
    <row r="638" spans="1:21" ht="14.4" customHeight="1" x14ac:dyDescent="0.3">
      <c r="A638" s="831">
        <v>18</v>
      </c>
      <c r="B638" s="832" t="s">
        <v>1807</v>
      </c>
      <c r="C638" s="832" t="s">
        <v>1812</v>
      </c>
      <c r="D638" s="833" t="s">
        <v>3107</v>
      </c>
      <c r="E638" s="834" t="s">
        <v>1841</v>
      </c>
      <c r="F638" s="832" t="s">
        <v>1808</v>
      </c>
      <c r="G638" s="832" t="s">
        <v>2003</v>
      </c>
      <c r="H638" s="832" t="s">
        <v>556</v>
      </c>
      <c r="I638" s="832" t="s">
        <v>2004</v>
      </c>
      <c r="J638" s="832" t="s">
        <v>862</v>
      </c>
      <c r="K638" s="832" t="s">
        <v>2005</v>
      </c>
      <c r="L638" s="835">
        <v>24.37</v>
      </c>
      <c r="M638" s="835">
        <v>779.84</v>
      </c>
      <c r="N638" s="832">
        <v>32</v>
      </c>
      <c r="O638" s="836">
        <v>10.5</v>
      </c>
      <c r="P638" s="835">
        <v>316.81</v>
      </c>
      <c r="Q638" s="837">
        <v>0.40625</v>
      </c>
      <c r="R638" s="832">
        <v>13</v>
      </c>
      <c r="S638" s="837">
        <v>0.40625</v>
      </c>
      <c r="T638" s="836">
        <v>5.5</v>
      </c>
      <c r="U638" s="838">
        <v>0.52380952380952384</v>
      </c>
    </row>
    <row r="639" spans="1:21" ht="14.4" customHeight="1" x14ac:dyDescent="0.3">
      <c r="A639" s="831">
        <v>18</v>
      </c>
      <c r="B639" s="832" t="s">
        <v>1807</v>
      </c>
      <c r="C639" s="832" t="s">
        <v>1812</v>
      </c>
      <c r="D639" s="833" t="s">
        <v>3107</v>
      </c>
      <c r="E639" s="834" t="s">
        <v>1841</v>
      </c>
      <c r="F639" s="832" t="s">
        <v>1808</v>
      </c>
      <c r="G639" s="832" t="s">
        <v>2003</v>
      </c>
      <c r="H639" s="832" t="s">
        <v>556</v>
      </c>
      <c r="I639" s="832" t="s">
        <v>2006</v>
      </c>
      <c r="J639" s="832" t="s">
        <v>862</v>
      </c>
      <c r="K639" s="832" t="s">
        <v>1378</v>
      </c>
      <c r="L639" s="835">
        <v>38.590000000000003</v>
      </c>
      <c r="M639" s="835">
        <v>231.54000000000002</v>
      </c>
      <c r="N639" s="832">
        <v>6</v>
      </c>
      <c r="O639" s="836">
        <v>1</v>
      </c>
      <c r="P639" s="835">
        <v>231.54000000000002</v>
      </c>
      <c r="Q639" s="837">
        <v>1</v>
      </c>
      <c r="R639" s="832">
        <v>6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18</v>
      </c>
      <c r="B640" s="832" t="s">
        <v>1807</v>
      </c>
      <c r="C640" s="832" t="s">
        <v>1812</v>
      </c>
      <c r="D640" s="833" t="s">
        <v>3107</v>
      </c>
      <c r="E640" s="834" t="s">
        <v>1841</v>
      </c>
      <c r="F640" s="832" t="s">
        <v>1808</v>
      </c>
      <c r="G640" s="832" t="s">
        <v>2009</v>
      </c>
      <c r="H640" s="832" t="s">
        <v>556</v>
      </c>
      <c r="I640" s="832" t="s">
        <v>2010</v>
      </c>
      <c r="J640" s="832" t="s">
        <v>2011</v>
      </c>
      <c r="K640" s="832" t="s">
        <v>2012</v>
      </c>
      <c r="L640" s="835">
        <v>153.31</v>
      </c>
      <c r="M640" s="835">
        <v>2759.58</v>
      </c>
      <c r="N640" s="832">
        <v>18</v>
      </c>
      <c r="O640" s="836">
        <v>2.5</v>
      </c>
      <c r="P640" s="835">
        <v>2299.65</v>
      </c>
      <c r="Q640" s="837">
        <v>0.83333333333333337</v>
      </c>
      <c r="R640" s="832">
        <v>15</v>
      </c>
      <c r="S640" s="837">
        <v>0.83333333333333337</v>
      </c>
      <c r="T640" s="836">
        <v>2</v>
      </c>
      <c r="U640" s="838">
        <v>0.8</v>
      </c>
    </row>
    <row r="641" spans="1:21" ht="14.4" customHeight="1" x14ac:dyDescent="0.3">
      <c r="A641" s="831">
        <v>18</v>
      </c>
      <c r="B641" s="832" t="s">
        <v>1807</v>
      </c>
      <c r="C641" s="832" t="s">
        <v>1812</v>
      </c>
      <c r="D641" s="833" t="s">
        <v>3107</v>
      </c>
      <c r="E641" s="834" t="s">
        <v>1841</v>
      </c>
      <c r="F641" s="832" t="s">
        <v>1808</v>
      </c>
      <c r="G641" s="832" t="s">
        <v>2009</v>
      </c>
      <c r="H641" s="832" t="s">
        <v>556</v>
      </c>
      <c r="I641" s="832" t="s">
        <v>2422</v>
      </c>
      <c r="J641" s="832" t="s">
        <v>2011</v>
      </c>
      <c r="K641" s="832" t="s">
        <v>2423</v>
      </c>
      <c r="L641" s="835">
        <v>613.24</v>
      </c>
      <c r="M641" s="835">
        <v>7358.88</v>
      </c>
      <c r="N641" s="832">
        <v>12</v>
      </c>
      <c r="O641" s="836">
        <v>3</v>
      </c>
      <c r="P641" s="835">
        <v>5519.16</v>
      </c>
      <c r="Q641" s="837">
        <v>0.75</v>
      </c>
      <c r="R641" s="832">
        <v>9</v>
      </c>
      <c r="S641" s="837">
        <v>0.75</v>
      </c>
      <c r="T641" s="836">
        <v>2.5</v>
      </c>
      <c r="U641" s="838">
        <v>0.83333333333333337</v>
      </c>
    </row>
    <row r="642" spans="1:21" ht="14.4" customHeight="1" x14ac:dyDescent="0.3">
      <c r="A642" s="831">
        <v>18</v>
      </c>
      <c r="B642" s="832" t="s">
        <v>1807</v>
      </c>
      <c r="C642" s="832" t="s">
        <v>1812</v>
      </c>
      <c r="D642" s="833" t="s">
        <v>3107</v>
      </c>
      <c r="E642" s="834" t="s">
        <v>1841</v>
      </c>
      <c r="F642" s="832" t="s">
        <v>1808</v>
      </c>
      <c r="G642" s="832" t="s">
        <v>2009</v>
      </c>
      <c r="H642" s="832" t="s">
        <v>556</v>
      </c>
      <c r="I642" s="832" t="s">
        <v>2424</v>
      </c>
      <c r="J642" s="832" t="s">
        <v>2016</v>
      </c>
      <c r="K642" s="832" t="s">
        <v>675</v>
      </c>
      <c r="L642" s="835">
        <v>367.94</v>
      </c>
      <c r="M642" s="835">
        <v>20972.58</v>
      </c>
      <c r="N642" s="832">
        <v>57</v>
      </c>
      <c r="O642" s="836">
        <v>6</v>
      </c>
      <c r="P642" s="835">
        <v>16557.300000000003</v>
      </c>
      <c r="Q642" s="837">
        <v>0.78947368421052644</v>
      </c>
      <c r="R642" s="832">
        <v>45</v>
      </c>
      <c r="S642" s="837">
        <v>0.78947368421052633</v>
      </c>
      <c r="T642" s="836">
        <v>5</v>
      </c>
      <c r="U642" s="838">
        <v>0.83333333333333337</v>
      </c>
    </row>
    <row r="643" spans="1:21" ht="14.4" customHeight="1" x14ac:dyDescent="0.3">
      <c r="A643" s="831">
        <v>18</v>
      </c>
      <c r="B643" s="832" t="s">
        <v>1807</v>
      </c>
      <c r="C643" s="832" t="s">
        <v>1812</v>
      </c>
      <c r="D643" s="833" t="s">
        <v>3107</v>
      </c>
      <c r="E643" s="834" t="s">
        <v>1841</v>
      </c>
      <c r="F643" s="832" t="s">
        <v>1808</v>
      </c>
      <c r="G643" s="832" t="s">
        <v>2009</v>
      </c>
      <c r="H643" s="832" t="s">
        <v>556</v>
      </c>
      <c r="I643" s="832" t="s">
        <v>2013</v>
      </c>
      <c r="J643" s="832" t="s">
        <v>2011</v>
      </c>
      <c r="K643" s="832" t="s">
        <v>2014</v>
      </c>
      <c r="L643" s="835">
        <v>613.24</v>
      </c>
      <c r="M643" s="835">
        <v>2452.96</v>
      </c>
      <c r="N643" s="832">
        <v>4</v>
      </c>
      <c r="O643" s="836">
        <v>1.5</v>
      </c>
      <c r="P643" s="835">
        <v>2452.96</v>
      </c>
      <c r="Q643" s="837">
        <v>1</v>
      </c>
      <c r="R643" s="832">
        <v>4</v>
      </c>
      <c r="S643" s="837">
        <v>1</v>
      </c>
      <c r="T643" s="836">
        <v>1.5</v>
      </c>
      <c r="U643" s="838">
        <v>1</v>
      </c>
    </row>
    <row r="644" spans="1:21" ht="14.4" customHeight="1" x14ac:dyDescent="0.3">
      <c r="A644" s="831">
        <v>18</v>
      </c>
      <c r="B644" s="832" t="s">
        <v>1807</v>
      </c>
      <c r="C644" s="832" t="s">
        <v>1812</v>
      </c>
      <c r="D644" s="833" t="s">
        <v>3107</v>
      </c>
      <c r="E644" s="834" t="s">
        <v>1841</v>
      </c>
      <c r="F644" s="832" t="s">
        <v>1808</v>
      </c>
      <c r="G644" s="832" t="s">
        <v>2009</v>
      </c>
      <c r="H644" s="832" t="s">
        <v>556</v>
      </c>
      <c r="I644" s="832" t="s">
        <v>2425</v>
      </c>
      <c r="J644" s="832" t="s">
        <v>2016</v>
      </c>
      <c r="K644" s="832" t="s">
        <v>2047</v>
      </c>
      <c r="L644" s="835">
        <v>91.99</v>
      </c>
      <c r="M644" s="835">
        <v>367.96</v>
      </c>
      <c r="N644" s="832">
        <v>4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18</v>
      </c>
      <c r="B645" s="832" t="s">
        <v>1807</v>
      </c>
      <c r="C645" s="832" t="s">
        <v>1812</v>
      </c>
      <c r="D645" s="833" t="s">
        <v>3107</v>
      </c>
      <c r="E645" s="834" t="s">
        <v>1841</v>
      </c>
      <c r="F645" s="832" t="s">
        <v>1808</v>
      </c>
      <c r="G645" s="832" t="s">
        <v>2009</v>
      </c>
      <c r="H645" s="832" t="s">
        <v>556</v>
      </c>
      <c r="I645" s="832" t="s">
        <v>2015</v>
      </c>
      <c r="J645" s="832" t="s">
        <v>2016</v>
      </c>
      <c r="K645" s="832" t="s">
        <v>675</v>
      </c>
      <c r="L645" s="835">
        <v>367.94</v>
      </c>
      <c r="M645" s="835">
        <v>2943.52</v>
      </c>
      <c r="N645" s="832">
        <v>8</v>
      </c>
      <c r="O645" s="836">
        <v>2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18</v>
      </c>
      <c r="B646" s="832" t="s">
        <v>1807</v>
      </c>
      <c r="C646" s="832" t="s">
        <v>1812</v>
      </c>
      <c r="D646" s="833" t="s">
        <v>3107</v>
      </c>
      <c r="E646" s="834" t="s">
        <v>1841</v>
      </c>
      <c r="F646" s="832" t="s">
        <v>1808</v>
      </c>
      <c r="G646" s="832" t="s">
        <v>2009</v>
      </c>
      <c r="H646" s="832" t="s">
        <v>556</v>
      </c>
      <c r="I646" s="832" t="s">
        <v>2581</v>
      </c>
      <c r="J646" s="832" t="s">
        <v>2016</v>
      </c>
      <c r="K646" s="832" t="s">
        <v>2047</v>
      </c>
      <c r="L646" s="835">
        <v>91.99</v>
      </c>
      <c r="M646" s="835">
        <v>1103.8799999999999</v>
      </c>
      <c r="N646" s="832">
        <v>12</v>
      </c>
      <c r="O646" s="836">
        <v>1</v>
      </c>
      <c r="P646" s="835">
        <v>1103.8799999999999</v>
      </c>
      <c r="Q646" s="837">
        <v>1</v>
      </c>
      <c r="R646" s="832">
        <v>12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18</v>
      </c>
      <c r="B647" s="832" t="s">
        <v>1807</v>
      </c>
      <c r="C647" s="832" t="s">
        <v>1812</v>
      </c>
      <c r="D647" s="833" t="s">
        <v>3107</v>
      </c>
      <c r="E647" s="834" t="s">
        <v>1841</v>
      </c>
      <c r="F647" s="832" t="s">
        <v>1808</v>
      </c>
      <c r="G647" s="832" t="s">
        <v>2018</v>
      </c>
      <c r="H647" s="832" t="s">
        <v>556</v>
      </c>
      <c r="I647" s="832" t="s">
        <v>2582</v>
      </c>
      <c r="J647" s="832" t="s">
        <v>2583</v>
      </c>
      <c r="K647" s="832" t="s">
        <v>2584</v>
      </c>
      <c r="L647" s="835">
        <v>36.909999999999997</v>
      </c>
      <c r="M647" s="835">
        <v>110.72999999999999</v>
      </c>
      <c r="N647" s="832">
        <v>3</v>
      </c>
      <c r="O647" s="836">
        <v>0.5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18</v>
      </c>
      <c r="B648" s="832" t="s">
        <v>1807</v>
      </c>
      <c r="C648" s="832" t="s">
        <v>1812</v>
      </c>
      <c r="D648" s="833" t="s">
        <v>3107</v>
      </c>
      <c r="E648" s="834" t="s">
        <v>1841</v>
      </c>
      <c r="F648" s="832" t="s">
        <v>1808</v>
      </c>
      <c r="G648" s="832" t="s">
        <v>2018</v>
      </c>
      <c r="H648" s="832" t="s">
        <v>556</v>
      </c>
      <c r="I648" s="832" t="s">
        <v>2430</v>
      </c>
      <c r="J648" s="832" t="s">
        <v>2431</v>
      </c>
      <c r="K648" s="832" t="s">
        <v>2432</v>
      </c>
      <c r="L648" s="835">
        <v>1704.6</v>
      </c>
      <c r="M648" s="835">
        <v>8523</v>
      </c>
      <c r="N648" s="832">
        <v>5</v>
      </c>
      <c r="O648" s="836">
        <v>1.5</v>
      </c>
      <c r="P648" s="835">
        <v>8523</v>
      </c>
      <c r="Q648" s="837">
        <v>1</v>
      </c>
      <c r="R648" s="832">
        <v>5</v>
      </c>
      <c r="S648" s="837">
        <v>1</v>
      </c>
      <c r="T648" s="836">
        <v>1.5</v>
      </c>
      <c r="U648" s="838">
        <v>1</v>
      </c>
    </row>
    <row r="649" spans="1:21" ht="14.4" customHeight="1" x14ac:dyDescent="0.3">
      <c r="A649" s="831">
        <v>18</v>
      </c>
      <c r="B649" s="832" t="s">
        <v>1807</v>
      </c>
      <c r="C649" s="832" t="s">
        <v>1812</v>
      </c>
      <c r="D649" s="833" t="s">
        <v>3107</v>
      </c>
      <c r="E649" s="834" t="s">
        <v>1841</v>
      </c>
      <c r="F649" s="832" t="s">
        <v>1808</v>
      </c>
      <c r="G649" s="832" t="s">
        <v>2018</v>
      </c>
      <c r="H649" s="832" t="s">
        <v>556</v>
      </c>
      <c r="I649" s="832" t="s">
        <v>2433</v>
      </c>
      <c r="J649" s="832" t="s">
        <v>2026</v>
      </c>
      <c r="K649" s="832" t="s">
        <v>2021</v>
      </c>
      <c r="L649" s="835">
        <v>122.25</v>
      </c>
      <c r="M649" s="835">
        <v>366.75</v>
      </c>
      <c r="N649" s="832">
        <v>3</v>
      </c>
      <c r="O649" s="836">
        <v>0.5</v>
      </c>
      <c r="P649" s="835">
        <v>366.75</v>
      </c>
      <c r="Q649" s="837">
        <v>1</v>
      </c>
      <c r="R649" s="832">
        <v>3</v>
      </c>
      <c r="S649" s="837">
        <v>1</v>
      </c>
      <c r="T649" s="836">
        <v>0.5</v>
      </c>
      <c r="U649" s="838">
        <v>1</v>
      </c>
    </row>
    <row r="650" spans="1:21" ht="14.4" customHeight="1" x14ac:dyDescent="0.3">
      <c r="A650" s="831">
        <v>18</v>
      </c>
      <c r="B650" s="832" t="s">
        <v>1807</v>
      </c>
      <c r="C650" s="832" t="s">
        <v>1812</v>
      </c>
      <c r="D650" s="833" t="s">
        <v>3107</v>
      </c>
      <c r="E650" s="834" t="s">
        <v>1841</v>
      </c>
      <c r="F650" s="832" t="s">
        <v>1808</v>
      </c>
      <c r="G650" s="832" t="s">
        <v>2018</v>
      </c>
      <c r="H650" s="832" t="s">
        <v>556</v>
      </c>
      <c r="I650" s="832" t="s">
        <v>2585</v>
      </c>
      <c r="J650" s="832" t="s">
        <v>2442</v>
      </c>
      <c r="K650" s="832" t="s">
        <v>2029</v>
      </c>
      <c r="L650" s="835">
        <v>393.63</v>
      </c>
      <c r="M650" s="835">
        <v>787.26</v>
      </c>
      <c r="N650" s="832">
        <v>2</v>
      </c>
      <c r="O650" s="836">
        <v>1.5</v>
      </c>
      <c r="P650" s="835">
        <v>393.63</v>
      </c>
      <c r="Q650" s="837">
        <v>0.5</v>
      </c>
      <c r="R650" s="832">
        <v>1</v>
      </c>
      <c r="S650" s="837">
        <v>0.5</v>
      </c>
      <c r="T650" s="836">
        <v>1</v>
      </c>
      <c r="U650" s="838">
        <v>0.66666666666666663</v>
      </c>
    </row>
    <row r="651" spans="1:21" ht="14.4" customHeight="1" x14ac:dyDescent="0.3">
      <c r="A651" s="831">
        <v>18</v>
      </c>
      <c r="B651" s="832" t="s">
        <v>1807</v>
      </c>
      <c r="C651" s="832" t="s">
        <v>1812</v>
      </c>
      <c r="D651" s="833" t="s">
        <v>3107</v>
      </c>
      <c r="E651" s="834" t="s">
        <v>1841</v>
      </c>
      <c r="F651" s="832" t="s">
        <v>1808</v>
      </c>
      <c r="G651" s="832" t="s">
        <v>2018</v>
      </c>
      <c r="H651" s="832" t="s">
        <v>556</v>
      </c>
      <c r="I651" s="832" t="s">
        <v>2022</v>
      </c>
      <c r="J651" s="832" t="s">
        <v>2023</v>
      </c>
      <c r="K651" s="832" t="s">
        <v>2024</v>
      </c>
      <c r="L651" s="835">
        <v>295.22000000000003</v>
      </c>
      <c r="M651" s="835">
        <v>885.66000000000008</v>
      </c>
      <c r="N651" s="832">
        <v>3</v>
      </c>
      <c r="O651" s="836">
        <v>1</v>
      </c>
      <c r="P651" s="835">
        <v>885.66000000000008</v>
      </c>
      <c r="Q651" s="837">
        <v>1</v>
      </c>
      <c r="R651" s="832">
        <v>3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18</v>
      </c>
      <c r="B652" s="832" t="s">
        <v>1807</v>
      </c>
      <c r="C652" s="832" t="s">
        <v>1812</v>
      </c>
      <c r="D652" s="833" t="s">
        <v>3107</v>
      </c>
      <c r="E652" s="834" t="s">
        <v>1841</v>
      </c>
      <c r="F652" s="832" t="s">
        <v>1808</v>
      </c>
      <c r="G652" s="832" t="s">
        <v>2018</v>
      </c>
      <c r="H652" s="832" t="s">
        <v>556</v>
      </c>
      <c r="I652" s="832" t="s">
        <v>2586</v>
      </c>
      <c r="J652" s="832" t="s">
        <v>2023</v>
      </c>
      <c r="K652" s="832" t="s">
        <v>2021</v>
      </c>
      <c r="L652" s="835">
        <v>122.25</v>
      </c>
      <c r="M652" s="835">
        <v>978</v>
      </c>
      <c r="N652" s="832">
        <v>8</v>
      </c>
      <c r="O652" s="836">
        <v>1.5</v>
      </c>
      <c r="P652" s="835">
        <v>978</v>
      </c>
      <c r="Q652" s="837">
        <v>1</v>
      </c>
      <c r="R652" s="832">
        <v>8</v>
      </c>
      <c r="S652" s="837">
        <v>1</v>
      </c>
      <c r="T652" s="836">
        <v>1.5</v>
      </c>
      <c r="U652" s="838">
        <v>1</v>
      </c>
    </row>
    <row r="653" spans="1:21" ht="14.4" customHeight="1" x14ac:dyDescent="0.3">
      <c r="A653" s="831">
        <v>18</v>
      </c>
      <c r="B653" s="832" t="s">
        <v>1807</v>
      </c>
      <c r="C653" s="832" t="s">
        <v>1812</v>
      </c>
      <c r="D653" s="833" t="s">
        <v>3107</v>
      </c>
      <c r="E653" s="834" t="s">
        <v>1841</v>
      </c>
      <c r="F653" s="832" t="s">
        <v>1808</v>
      </c>
      <c r="G653" s="832" t="s">
        <v>2018</v>
      </c>
      <c r="H653" s="832" t="s">
        <v>556</v>
      </c>
      <c r="I653" s="832" t="s">
        <v>2587</v>
      </c>
      <c r="J653" s="832" t="s">
        <v>2026</v>
      </c>
      <c r="K653" s="832" t="s">
        <v>2033</v>
      </c>
      <c r="L653" s="835">
        <v>73.81</v>
      </c>
      <c r="M653" s="835">
        <v>442.86</v>
      </c>
      <c r="N653" s="832">
        <v>6</v>
      </c>
      <c r="O653" s="836">
        <v>1</v>
      </c>
      <c r="P653" s="835">
        <v>442.86</v>
      </c>
      <c r="Q653" s="837">
        <v>1</v>
      </c>
      <c r="R653" s="832">
        <v>6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18</v>
      </c>
      <c r="B654" s="832" t="s">
        <v>1807</v>
      </c>
      <c r="C654" s="832" t="s">
        <v>1812</v>
      </c>
      <c r="D654" s="833" t="s">
        <v>3107</v>
      </c>
      <c r="E654" s="834" t="s">
        <v>1841</v>
      </c>
      <c r="F654" s="832" t="s">
        <v>1808</v>
      </c>
      <c r="G654" s="832" t="s">
        <v>2018</v>
      </c>
      <c r="H654" s="832" t="s">
        <v>556</v>
      </c>
      <c r="I654" s="832" t="s">
        <v>2588</v>
      </c>
      <c r="J654" s="832" t="s">
        <v>2589</v>
      </c>
      <c r="K654" s="832" t="s">
        <v>2590</v>
      </c>
      <c r="L654" s="835">
        <v>393.63</v>
      </c>
      <c r="M654" s="835">
        <v>1180.8899999999999</v>
      </c>
      <c r="N654" s="832">
        <v>3</v>
      </c>
      <c r="O654" s="836">
        <v>1</v>
      </c>
      <c r="P654" s="835">
        <v>1180.8899999999999</v>
      </c>
      <c r="Q654" s="837">
        <v>1</v>
      </c>
      <c r="R654" s="832">
        <v>3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18</v>
      </c>
      <c r="B655" s="832" t="s">
        <v>1807</v>
      </c>
      <c r="C655" s="832" t="s">
        <v>1812</v>
      </c>
      <c r="D655" s="833" t="s">
        <v>3107</v>
      </c>
      <c r="E655" s="834" t="s">
        <v>1841</v>
      </c>
      <c r="F655" s="832" t="s">
        <v>1808</v>
      </c>
      <c r="G655" s="832" t="s">
        <v>2018</v>
      </c>
      <c r="H655" s="832" t="s">
        <v>556</v>
      </c>
      <c r="I655" s="832" t="s">
        <v>2025</v>
      </c>
      <c r="J655" s="832" t="s">
        <v>2026</v>
      </c>
      <c r="K655" s="832" t="s">
        <v>2024</v>
      </c>
      <c r="L655" s="835">
        <v>295.22000000000003</v>
      </c>
      <c r="M655" s="835">
        <v>2066.54</v>
      </c>
      <c r="N655" s="832">
        <v>7</v>
      </c>
      <c r="O655" s="836">
        <v>2.5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18</v>
      </c>
      <c r="B656" s="832" t="s">
        <v>1807</v>
      </c>
      <c r="C656" s="832" t="s">
        <v>1812</v>
      </c>
      <c r="D656" s="833" t="s">
        <v>3107</v>
      </c>
      <c r="E656" s="834" t="s">
        <v>1841</v>
      </c>
      <c r="F656" s="832" t="s">
        <v>1808</v>
      </c>
      <c r="G656" s="832" t="s">
        <v>2018</v>
      </c>
      <c r="H656" s="832" t="s">
        <v>556</v>
      </c>
      <c r="I656" s="832" t="s">
        <v>2027</v>
      </c>
      <c r="J656" s="832" t="s">
        <v>2028</v>
      </c>
      <c r="K656" s="832" t="s">
        <v>2029</v>
      </c>
      <c r="L656" s="835">
        <v>393.63</v>
      </c>
      <c r="M656" s="835">
        <v>787.26</v>
      </c>
      <c r="N656" s="832">
        <v>2</v>
      </c>
      <c r="O656" s="836">
        <v>1</v>
      </c>
      <c r="P656" s="835">
        <v>393.63</v>
      </c>
      <c r="Q656" s="837">
        <v>0.5</v>
      </c>
      <c r="R656" s="832">
        <v>1</v>
      </c>
      <c r="S656" s="837">
        <v>0.5</v>
      </c>
      <c r="T656" s="836">
        <v>0.5</v>
      </c>
      <c r="U656" s="838">
        <v>0.5</v>
      </c>
    </row>
    <row r="657" spans="1:21" ht="14.4" customHeight="1" x14ac:dyDescent="0.3">
      <c r="A657" s="831">
        <v>18</v>
      </c>
      <c r="B657" s="832" t="s">
        <v>1807</v>
      </c>
      <c r="C657" s="832" t="s">
        <v>1812</v>
      </c>
      <c r="D657" s="833" t="s">
        <v>3107</v>
      </c>
      <c r="E657" s="834" t="s">
        <v>1841</v>
      </c>
      <c r="F657" s="832" t="s">
        <v>1808</v>
      </c>
      <c r="G657" s="832" t="s">
        <v>2018</v>
      </c>
      <c r="H657" s="832" t="s">
        <v>556</v>
      </c>
      <c r="I657" s="832" t="s">
        <v>2591</v>
      </c>
      <c r="J657" s="832" t="s">
        <v>2026</v>
      </c>
      <c r="K657" s="832" t="s">
        <v>2033</v>
      </c>
      <c r="L657" s="835">
        <v>73.81</v>
      </c>
      <c r="M657" s="835">
        <v>295.24</v>
      </c>
      <c r="N657" s="832">
        <v>4</v>
      </c>
      <c r="O657" s="836">
        <v>1.5</v>
      </c>
      <c r="P657" s="835">
        <v>147.62</v>
      </c>
      <c r="Q657" s="837">
        <v>0.5</v>
      </c>
      <c r="R657" s="832">
        <v>2</v>
      </c>
      <c r="S657" s="837">
        <v>0.5</v>
      </c>
      <c r="T657" s="836">
        <v>0.5</v>
      </c>
      <c r="U657" s="838">
        <v>0.33333333333333331</v>
      </c>
    </row>
    <row r="658" spans="1:21" ht="14.4" customHeight="1" x14ac:dyDescent="0.3">
      <c r="A658" s="831">
        <v>18</v>
      </c>
      <c r="B658" s="832" t="s">
        <v>1807</v>
      </c>
      <c r="C658" s="832" t="s">
        <v>1812</v>
      </c>
      <c r="D658" s="833" t="s">
        <v>3107</v>
      </c>
      <c r="E658" s="834" t="s">
        <v>1841</v>
      </c>
      <c r="F658" s="832" t="s">
        <v>1808</v>
      </c>
      <c r="G658" s="832" t="s">
        <v>2018</v>
      </c>
      <c r="H658" s="832" t="s">
        <v>556</v>
      </c>
      <c r="I658" s="832" t="s">
        <v>2592</v>
      </c>
      <c r="J658" s="832" t="s">
        <v>2026</v>
      </c>
      <c r="K658" s="832" t="s">
        <v>2435</v>
      </c>
      <c r="L658" s="835">
        <v>1706.26</v>
      </c>
      <c r="M658" s="835">
        <v>25593.899999999998</v>
      </c>
      <c r="N658" s="832">
        <v>15</v>
      </c>
      <c r="O658" s="836">
        <v>2.5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18</v>
      </c>
      <c r="B659" s="832" t="s">
        <v>1807</v>
      </c>
      <c r="C659" s="832" t="s">
        <v>1812</v>
      </c>
      <c r="D659" s="833" t="s">
        <v>3107</v>
      </c>
      <c r="E659" s="834" t="s">
        <v>1841</v>
      </c>
      <c r="F659" s="832" t="s">
        <v>1808</v>
      </c>
      <c r="G659" s="832" t="s">
        <v>2018</v>
      </c>
      <c r="H659" s="832" t="s">
        <v>601</v>
      </c>
      <c r="I659" s="832" t="s">
        <v>1529</v>
      </c>
      <c r="J659" s="832" t="s">
        <v>1525</v>
      </c>
      <c r="K659" s="832" t="s">
        <v>1530</v>
      </c>
      <c r="L659" s="835">
        <v>913.98</v>
      </c>
      <c r="M659" s="835">
        <v>1827.96</v>
      </c>
      <c r="N659" s="832">
        <v>2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18</v>
      </c>
      <c r="B660" s="832" t="s">
        <v>1807</v>
      </c>
      <c r="C660" s="832" t="s">
        <v>1812</v>
      </c>
      <c r="D660" s="833" t="s">
        <v>3107</v>
      </c>
      <c r="E660" s="834" t="s">
        <v>1841</v>
      </c>
      <c r="F660" s="832" t="s">
        <v>1808</v>
      </c>
      <c r="G660" s="832" t="s">
        <v>2018</v>
      </c>
      <c r="H660" s="832" t="s">
        <v>601</v>
      </c>
      <c r="I660" s="832" t="s">
        <v>1524</v>
      </c>
      <c r="J660" s="832" t="s">
        <v>1525</v>
      </c>
      <c r="K660" s="832" t="s">
        <v>1526</v>
      </c>
      <c r="L660" s="835">
        <v>88.92</v>
      </c>
      <c r="M660" s="835">
        <v>3467.88</v>
      </c>
      <c r="N660" s="832">
        <v>39</v>
      </c>
      <c r="O660" s="836">
        <v>7.5</v>
      </c>
      <c r="P660" s="835">
        <v>1511.6399999999999</v>
      </c>
      <c r="Q660" s="837">
        <v>0.43589743589743585</v>
      </c>
      <c r="R660" s="832">
        <v>17</v>
      </c>
      <c r="S660" s="837">
        <v>0.4358974358974359</v>
      </c>
      <c r="T660" s="836">
        <v>4.5</v>
      </c>
      <c r="U660" s="838">
        <v>0.6</v>
      </c>
    </row>
    <row r="661" spans="1:21" ht="14.4" customHeight="1" x14ac:dyDescent="0.3">
      <c r="A661" s="831">
        <v>18</v>
      </c>
      <c r="B661" s="832" t="s">
        <v>1807</v>
      </c>
      <c r="C661" s="832" t="s">
        <v>1812</v>
      </c>
      <c r="D661" s="833" t="s">
        <v>3107</v>
      </c>
      <c r="E661" s="834" t="s">
        <v>1841</v>
      </c>
      <c r="F661" s="832" t="s">
        <v>1808</v>
      </c>
      <c r="G661" s="832" t="s">
        <v>2018</v>
      </c>
      <c r="H661" s="832" t="s">
        <v>556</v>
      </c>
      <c r="I661" s="832" t="s">
        <v>2593</v>
      </c>
      <c r="J661" s="832" t="s">
        <v>2020</v>
      </c>
      <c r="K661" s="832" t="s">
        <v>2024</v>
      </c>
      <c r="L661" s="835">
        <v>819.69</v>
      </c>
      <c r="M661" s="835">
        <v>1639.38</v>
      </c>
      <c r="N661" s="832">
        <v>2</v>
      </c>
      <c r="O661" s="836">
        <v>1</v>
      </c>
      <c r="P661" s="835"/>
      <c r="Q661" s="837">
        <v>0</v>
      </c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18</v>
      </c>
      <c r="B662" s="832" t="s">
        <v>1807</v>
      </c>
      <c r="C662" s="832" t="s">
        <v>1812</v>
      </c>
      <c r="D662" s="833" t="s">
        <v>3107</v>
      </c>
      <c r="E662" s="834" t="s">
        <v>1841</v>
      </c>
      <c r="F662" s="832" t="s">
        <v>1808</v>
      </c>
      <c r="G662" s="832" t="s">
        <v>2018</v>
      </c>
      <c r="H662" s="832" t="s">
        <v>601</v>
      </c>
      <c r="I662" s="832" t="s">
        <v>1527</v>
      </c>
      <c r="J662" s="832" t="s">
        <v>1525</v>
      </c>
      <c r="K662" s="832" t="s">
        <v>1528</v>
      </c>
      <c r="L662" s="835">
        <v>467.28</v>
      </c>
      <c r="M662" s="835">
        <v>3270.96</v>
      </c>
      <c r="N662" s="832">
        <v>7</v>
      </c>
      <c r="O662" s="836">
        <v>2.5</v>
      </c>
      <c r="P662" s="835">
        <v>1401.84</v>
      </c>
      <c r="Q662" s="837">
        <v>0.42857142857142855</v>
      </c>
      <c r="R662" s="832">
        <v>3</v>
      </c>
      <c r="S662" s="837">
        <v>0.42857142857142855</v>
      </c>
      <c r="T662" s="836">
        <v>1</v>
      </c>
      <c r="U662" s="838">
        <v>0.4</v>
      </c>
    </row>
    <row r="663" spans="1:21" ht="14.4" customHeight="1" x14ac:dyDescent="0.3">
      <c r="A663" s="831">
        <v>18</v>
      </c>
      <c r="B663" s="832" t="s">
        <v>1807</v>
      </c>
      <c r="C663" s="832" t="s">
        <v>1812</v>
      </c>
      <c r="D663" s="833" t="s">
        <v>3107</v>
      </c>
      <c r="E663" s="834" t="s">
        <v>1841</v>
      </c>
      <c r="F663" s="832" t="s">
        <v>1808</v>
      </c>
      <c r="G663" s="832" t="s">
        <v>2018</v>
      </c>
      <c r="H663" s="832" t="s">
        <v>556</v>
      </c>
      <c r="I663" s="832" t="s">
        <v>2443</v>
      </c>
      <c r="J663" s="832" t="s">
        <v>2026</v>
      </c>
      <c r="K663" s="832" t="s">
        <v>2444</v>
      </c>
      <c r="L663" s="835">
        <v>0</v>
      </c>
      <c r="M663" s="835">
        <v>0</v>
      </c>
      <c r="N663" s="832">
        <v>3</v>
      </c>
      <c r="O663" s="836">
        <v>0.5</v>
      </c>
      <c r="P663" s="835"/>
      <c r="Q663" s="837"/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18</v>
      </c>
      <c r="B664" s="832" t="s">
        <v>1807</v>
      </c>
      <c r="C664" s="832" t="s">
        <v>1812</v>
      </c>
      <c r="D664" s="833" t="s">
        <v>3107</v>
      </c>
      <c r="E664" s="834" t="s">
        <v>1841</v>
      </c>
      <c r="F664" s="832" t="s">
        <v>1808</v>
      </c>
      <c r="G664" s="832" t="s">
        <v>2018</v>
      </c>
      <c r="H664" s="832" t="s">
        <v>556</v>
      </c>
      <c r="I664" s="832" t="s">
        <v>2030</v>
      </c>
      <c r="J664" s="832" t="s">
        <v>2026</v>
      </c>
      <c r="K664" s="832" t="s">
        <v>2031</v>
      </c>
      <c r="L664" s="835">
        <v>1702.95</v>
      </c>
      <c r="M664" s="835">
        <v>40870.800000000003</v>
      </c>
      <c r="N664" s="832">
        <v>24</v>
      </c>
      <c r="O664" s="836">
        <v>10</v>
      </c>
      <c r="P664" s="835">
        <v>30653.100000000006</v>
      </c>
      <c r="Q664" s="837">
        <v>0.75000000000000011</v>
      </c>
      <c r="R664" s="832">
        <v>18</v>
      </c>
      <c r="S664" s="837">
        <v>0.75</v>
      </c>
      <c r="T664" s="836">
        <v>7</v>
      </c>
      <c r="U664" s="838">
        <v>0.7</v>
      </c>
    </row>
    <row r="665" spans="1:21" ht="14.4" customHeight="1" x14ac:dyDescent="0.3">
      <c r="A665" s="831">
        <v>18</v>
      </c>
      <c r="B665" s="832" t="s">
        <v>1807</v>
      </c>
      <c r="C665" s="832" t="s">
        <v>1812</v>
      </c>
      <c r="D665" s="833" t="s">
        <v>3107</v>
      </c>
      <c r="E665" s="834" t="s">
        <v>1841</v>
      </c>
      <c r="F665" s="832" t="s">
        <v>1808</v>
      </c>
      <c r="G665" s="832" t="s">
        <v>2018</v>
      </c>
      <c r="H665" s="832" t="s">
        <v>556</v>
      </c>
      <c r="I665" s="832" t="s">
        <v>2445</v>
      </c>
      <c r="J665" s="832" t="s">
        <v>2026</v>
      </c>
      <c r="K665" s="832" t="s">
        <v>2432</v>
      </c>
      <c r="L665" s="835">
        <v>1704.6</v>
      </c>
      <c r="M665" s="835">
        <v>15341.4</v>
      </c>
      <c r="N665" s="832">
        <v>9</v>
      </c>
      <c r="O665" s="836">
        <v>5</v>
      </c>
      <c r="P665" s="835">
        <v>6818.4</v>
      </c>
      <c r="Q665" s="837">
        <v>0.44444444444444442</v>
      </c>
      <c r="R665" s="832">
        <v>4</v>
      </c>
      <c r="S665" s="837">
        <v>0.44444444444444442</v>
      </c>
      <c r="T665" s="836">
        <v>3.5</v>
      </c>
      <c r="U665" s="838">
        <v>0.7</v>
      </c>
    </row>
    <row r="666" spans="1:21" ht="14.4" customHeight="1" x14ac:dyDescent="0.3">
      <c r="A666" s="831">
        <v>18</v>
      </c>
      <c r="B666" s="832" t="s">
        <v>1807</v>
      </c>
      <c r="C666" s="832" t="s">
        <v>1812</v>
      </c>
      <c r="D666" s="833" t="s">
        <v>3107</v>
      </c>
      <c r="E666" s="834" t="s">
        <v>1841</v>
      </c>
      <c r="F666" s="832" t="s">
        <v>1808</v>
      </c>
      <c r="G666" s="832" t="s">
        <v>2018</v>
      </c>
      <c r="H666" s="832" t="s">
        <v>556</v>
      </c>
      <c r="I666" s="832" t="s">
        <v>2032</v>
      </c>
      <c r="J666" s="832" t="s">
        <v>2023</v>
      </c>
      <c r="K666" s="832" t="s">
        <v>2033</v>
      </c>
      <c r="L666" s="835">
        <v>73.81</v>
      </c>
      <c r="M666" s="835">
        <v>147.62</v>
      </c>
      <c r="N666" s="832">
        <v>2</v>
      </c>
      <c r="O666" s="836">
        <v>1</v>
      </c>
      <c r="P666" s="835">
        <v>147.62</v>
      </c>
      <c r="Q666" s="837">
        <v>1</v>
      </c>
      <c r="R666" s="832">
        <v>2</v>
      </c>
      <c r="S666" s="837">
        <v>1</v>
      </c>
      <c r="T666" s="836">
        <v>1</v>
      </c>
      <c r="U666" s="838">
        <v>1</v>
      </c>
    </row>
    <row r="667" spans="1:21" ht="14.4" customHeight="1" x14ac:dyDescent="0.3">
      <c r="A667" s="831">
        <v>18</v>
      </c>
      <c r="B667" s="832" t="s">
        <v>1807</v>
      </c>
      <c r="C667" s="832" t="s">
        <v>1812</v>
      </c>
      <c r="D667" s="833" t="s">
        <v>3107</v>
      </c>
      <c r="E667" s="834" t="s">
        <v>1841</v>
      </c>
      <c r="F667" s="832" t="s">
        <v>1808</v>
      </c>
      <c r="G667" s="832" t="s">
        <v>2018</v>
      </c>
      <c r="H667" s="832" t="s">
        <v>556</v>
      </c>
      <c r="I667" s="832" t="s">
        <v>2594</v>
      </c>
      <c r="J667" s="832" t="s">
        <v>2020</v>
      </c>
      <c r="K667" s="832" t="s">
        <v>2033</v>
      </c>
      <c r="L667" s="835">
        <v>244.5</v>
      </c>
      <c r="M667" s="835">
        <v>2200.5</v>
      </c>
      <c r="N667" s="832">
        <v>9</v>
      </c>
      <c r="O667" s="836">
        <v>3</v>
      </c>
      <c r="P667" s="835">
        <v>489</v>
      </c>
      <c r="Q667" s="837">
        <v>0.22222222222222221</v>
      </c>
      <c r="R667" s="832">
        <v>2</v>
      </c>
      <c r="S667" s="837">
        <v>0.22222222222222221</v>
      </c>
      <c r="T667" s="836">
        <v>0.5</v>
      </c>
      <c r="U667" s="838">
        <v>0.16666666666666666</v>
      </c>
    </row>
    <row r="668" spans="1:21" ht="14.4" customHeight="1" x14ac:dyDescent="0.3">
      <c r="A668" s="831">
        <v>18</v>
      </c>
      <c r="B668" s="832" t="s">
        <v>1807</v>
      </c>
      <c r="C668" s="832" t="s">
        <v>1812</v>
      </c>
      <c r="D668" s="833" t="s">
        <v>3107</v>
      </c>
      <c r="E668" s="834" t="s">
        <v>1841</v>
      </c>
      <c r="F668" s="832" t="s">
        <v>1808</v>
      </c>
      <c r="G668" s="832" t="s">
        <v>2018</v>
      </c>
      <c r="H668" s="832" t="s">
        <v>556</v>
      </c>
      <c r="I668" s="832" t="s">
        <v>2595</v>
      </c>
      <c r="J668" s="832" t="s">
        <v>2442</v>
      </c>
      <c r="K668" s="832" t="s">
        <v>2033</v>
      </c>
      <c r="L668" s="835">
        <v>244.5</v>
      </c>
      <c r="M668" s="835">
        <v>1956</v>
      </c>
      <c r="N668" s="832">
        <v>8</v>
      </c>
      <c r="O668" s="836">
        <v>2.5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18</v>
      </c>
      <c r="B669" s="832" t="s">
        <v>1807</v>
      </c>
      <c r="C669" s="832" t="s">
        <v>1812</v>
      </c>
      <c r="D669" s="833" t="s">
        <v>3107</v>
      </c>
      <c r="E669" s="834" t="s">
        <v>1841</v>
      </c>
      <c r="F669" s="832" t="s">
        <v>1808</v>
      </c>
      <c r="G669" s="832" t="s">
        <v>2018</v>
      </c>
      <c r="H669" s="832" t="s">
        <v>556</v>
      </c>
      <c r="I669" s="832" t="s">
        <v>2596</v>
      </c>
      <c r="J669" s="832" t="s">
        <v>2597</v>
      </c>
      <c r="K669" s="832" t="s">
        <v>2590</v>
      </c>
      <c r="L669" s="835">
        <v>1399.57</v>
      </c>
      <c r="M669" s="835">
        <v>8397.42</v>
      </c>
      <c r="N669" s="832">
        <v>6</v>
      </c>
      <c r="O669" s="836">
        <v>1.5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18</v>
      </c>
      <c r="B670" s="832" t="s">
        <v>1807</v>
      </c>
      <c r="C670" s="832" t="s">
        <v>1812</v>
      </c>
      <c r="D670" s="833" t="s">
        <v>3107</v>
      </c>
      <c r="E670" s="834" t="s">
        <v>1841</v>
      </c>
      <c r="F670" s="832" t="s">
        <v>1808</v>
      </c>
      <c r="G670" s="832" t="s">
        <v>2018</v>
      </c>
      <c r="H670" s="832" t="s">
        <v>556</v>
      </c>
      <c r="I670" s="832" t="s">
        <v>2598</v>
      </c>
      <c r="J670" s="832" t="s">
        <v>2431</v>
      </c>
      <c r="K670" s="832" t="s">
        <v>2432</v>
      </c>
      <c r="L670" s="835">
        <v>1704.6</v>
      </c>
      <c r="M670" s="835">
        <v>8523</v>
      </c>
      <c r="N670" s="832">
        <v>5</v>
      </c>
      <c r="O670" s="836">
        <v>1.5</v>
      </c>
      <c r="P670" s="835">
        <v>8523</v>
      </c>
      <c r="Q670" s="837">
        <v>1</v>
      </c>
      <c r="R670" s="832">
        <v>5</v>
      </c>
      <c r="S670" s="837">
        <v>1</v>
      </c>
      <c r="T670" s="836">
        <v>1.5</v>
      </c>
      <c r="U670" s="838">
        <v>1</v>
      </c>
    </row>
    <row r="671" spans="1:21" ht="14.4" customHeight="1" x14ac:dyDescent="0.3">
      <c r="A671" s="831">
        <v>18</v>
      </c>
      <c r="B671" s="832" t="s">
        <v>1807</v>
      </c>
      <c r="C671" s="832" t="s">
        <v>1812</v>
      </c>
      <c r="D671" s="833" t="s">
        <v>3107</v>
      </c>
      <c r="E671" s="834" t="s">
        <v>1841</v>
      </c>
      <c r="F671" s="832" t="s">
        <v>1808</v>
      </c>
      <c r="G671" s="832" t="s">
        <v>2042</v>
      </c>
      <c r="H671" s="832" t="s">
        <v>601</v>
      </c>
      <c r="I671" s="832" t="s">
        <v>1486</v>
      </c>
      <c r="J671" s="832" t="s">
        <v>1487</v>
      </c>
      <c r="K671" s="832" t="s">
        <v>1488</v>
      </c>
      <c r="L671" s="835">
        <v>366.31</v>
      </c>
      <c r="M671" s="835">
        <v>18681.810000000001</v>
      </c>
      <c r="N671" s="832">
        <v>51</v>
      </c>
      <c r="O671" s="836">
        <v>15.5</v>
      </c>
      <c r="P671" s="835">
        <v>11721.920000000002</v>
      </c>
      <c r="Q671" s="837">
        <v>0.62745098039215697</v>
      </c>
      <c r="R671" s="832">
        <v>32</v>
      </c>
      <c r="S671" s="837">
        <v>0.62745098039215685</v>
      </c>
      <c r="T671" s="836">
        <v>9.5</v>
      </c>
      <c r="U671" s="838">
        <v>0.61290322580645162</v>
      </c>
    </row>
    <row r="672" spans="1:21" ht="14.4" customHeight="1" x14ac:dyDescent="0.3">
      <c r="A672" s="831">
        <v>18</v>
      </c>
      <c r="B672" s="832" t="s">
        <v>1807</v>
      </c>
      <c r="C672" s="832" t="s">
        <v>1812</v>
      </c>
      <c r="D672" s="833" t="s">
        <v>3107</v>
      </c>
      <c r="E672" s="834" t="s">
        <v>1841</v>
      </c>
      <c r="F672" s="832" t="s">
        <v>1808</v>
      </c>
      <c r="G672" s="832" t="s">
        <v>2042</v>
      </c>
      <c r="H672" s="832" t="s">
        <v>601</v>
      </c>
      <c r="I672" s="832" t="s">
        <v>1489</v>
      </c>
      <c r="J672" s="832" t="s">
        <v>1490</v>
      </c>
      <c r="K672" s="832" t="s">
        <v>1491</v>
      </c>
      <c r="L672" s="835">
        <v>219.78</v>
      </c>
      <c r="M672" s="835">
        <v>879.12</v>
      </c>
      <c r="N672" s="832">
        <v>4</v>
      </c>
      <c r="O672" s="836">
        <v>1.5</v>
      </c>
      <c r="P672" s="835">
        <v>879.12</v>
      </c>
      <c r="Q672" s="837">
        <v>1</v>
      </c>
      <c r="R672" s="832">
        <v>4</v>
      </c>
      <c r="S672" s="837">
        <v>1</v>
      </c>
      <c r="T672" s="836">
        <v>1.5</v>
      </c>
      <c r="U672" s="838">
        <v>1</v>
      </c>
    </row>
    <row r="673" spans="1:21" ht="14.4" customHeight="1" x14ac:dyDescent="0.3">
      <c r="A673" s="831">
        <v>18</v>
      </c>
      <c r="B673" s="832" t="s">
        <v>1807</v>
      </c>
      <c r="C673" s="832" t="s">
        <v>1812</v>
      </c>
      <c r="D673" s="833" t="s">
        <v>3107</v>
      </c>
      <c r="E673" s="834" t="s">
        <v>1841</v>
      </c>
      <c r="F673" s="832" t="s">
        <v>1808</v>
      </c>
      <c r="G673" s="832" t="s">
        <v>2042</v>
      </c>
      <c r="H673" s="832" t="s">
        <v>601</v>
      </c>
      <c r="I673" s="832" t="s">
        <v>1492</v>
      </c>
      <c r="J673" s="832" t="s">
        <v>1487</v>
      </c>
      <c r="K673" s="832" t="s">
        <v>1493</v>
      </c>
      <c r="L673" s="835">
        <v>109.89</v>
      </c>
      <c r="M673" s="835">
        <v>439.56</v>
      </c>
      <c r="N673" s="832">
        <v>4</v>
      </c>
      <c r="O673" s="836">
        <v>1</v>
      </c>
      <c r="P673" s="835">
        <v>439.56</v>
      </c>
      <c r="Q673" s="837">
        <v>1</v>
      </c>
      <c r="R673" s="832">
        <v>4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18</v>
      </c>
      <c r="B674" s="832" t="s">
        <v>1807</v>
      </c>
      <c r="C674" s="832" t="s">
        <v>1812</v>
      </c>
      <c r="D674" s="833" t="s">
        <v>3107</v>
      </c>
      <c r="E674" s="834" t="s">
        <v>1841</v>
      </c>
      <c r="F674" s="832" t="s">
        <v>1808</v>
      </c>
      <c r="G674" s="832" t="s">
        <v>2042</v>
      </c>
      <c r="H674" s="832" t="s">
        <v>556</v>
      </c>
      <c r="I674" s="832" t="s">
        <v>2599</v>
      </c>
      <c r="J674" s="832" t="s">
        <v>2600</v>
      </c>
      <c r="K674" s="832" t="s">
        <v>2601</v>
      </c>
      <c r="L674" s="835">
        <v>183.16</v>
      </c>
      <c r="M674" s="835">
        <v>1282.1199999999999</v>
      </c>
      <c r="N674" s="832">
        <v>7</v>
      </c>
      <c r="O674" s="836">
        <v>1</v>
      </c>
      <c r="P674" s="835">
        <v>1282.1199999999999</v>
      </c>
      <c r="Q674" s="837">
        <v>1</v>
      </c>
      <c r="R674" s="832">
        <v>7</v>
      </c>
      <c r="S674" s="837">
        <v>1</v>
      </c>
      <c r="T674" s="836">
        <v>1</v>
      </c>
      <c r="U674" s="838">
        <v>1</v>
      </c>
    </row>
    <row r="675" spans="1:21" ht="14.4" customHeight="1" x14ac:dyDescent="0.3">
      <c r="A675" s="831">
        <v>18</v>
      </c>
      <c r="B675" s="832" t="s">
        <v>1807</v>
      </c>
      <c r="C675" s="832" t="s">
        <v>1812</v>
      </c>
      <c r="D675" s="833" t="s">
        <v>3107</v>
      </c>
      <c r="E675" s="834" t="s">
        <v>1841</v>
      </c>
      <c r="F675" s="832" t="s">
        <v>1808</v>
      </c>
      <c r="G675" s="832" t="s">
        <v>2043</v>
      </c>
      <c r="H675" s="832" t="s">
        <v>601</v>
      </c>
      <c r="I675" s="832" t="s">
        <v>1495</v>
      </c>
      <c r="J675" s="832" t="s">
        <v>1496</v>
      </c>
      <c r="K675" s="832" t="s">
        <v>1497</v>
      </c>
      <c r="L675" s="835">
        <v>221.44</v>
      </c>
      <c r="M675" s="835">
        <v>664.31999999999994</v>
      </c>
      <c r="N675" s="832">
        <v>3</v>
      </c>
      <c r="O675" s="836">
        <v>0.5</v>
      </c>
      <c r="P675" s="835">
        <v>664.31999999999994</v>
      </c>
      <c r="Q675" s="837">
        <v>1</v>
      </c>
      <c r="R675" s="832">
        <v>3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18</v>
      </c>
      <c r="B676" s="832" t="s">
        <v>1807</v>
      </c>
      <c r="C676" s="832" t="s">
        <v>1812</v>
      </c>
      <c r="D676" s="833" t="s">
        <v>3107</v>
      </c>
      <c r="E676" s="834" t="s">
        <v>1841</v>
      </c>
      <c r="F676" s="832" t="s">
        <v>1808</v>
      </c>
      <c r="G676" s="832" t="s">
        <v>2043</v>
      </c>
      <c r="H676" s="832" t="s">
        <v>601</v>
      </c>
      <c r="I676" s="832" t="s">
        <v>1640</v>
      </c>
      <c r="J676" s="832" t="s">
        <v>1496</v>
      </c>
      <c r="K676" s="832" t="s">
        <v>1641</v>
      </c>
      <c r="L676" s="835">
        <v>516.71</v>
      </c>
      <c r="M676" s="835">
        <v>10850.91</v>
      </c>
      <c r="N676" s="832">
        <v>21</v>
      </c>
      <c r="O676" s="836">
        <v>7</v>
      </c>
      <c r="P676" s="835">
        <v>7750.6500000000005</v>
      </c>
      <c r="Q676" s="837">
        <v>0.7142857142857143</v>
      </c>
      <c r="R676" s="832">
        <v>15</v>
      </c>
      <c r="S676" s="837">
        <v>0.7142857142857143</v>
      </c>
      <c r="T676" s="836">
        <v>5</v>
      </c>
      <c r="U676" s="838">
        <v>0.7142857142857143</v>
      </c>
    </row>
    <row r="677" spans="1:21" ht="14.4" customHeight="1" x14ac:dyDescent="0.3">
      <c r="A677" s="831">
        <v>18</v>
      </c>
      <c r="B677" s="832" t="s">
        <v>1807</v>
      </c>
      <c r="C677" s="832" t="s">
        <v>1812</v>
      </c>
      <c r="D677" s="833" t="s">
        <v>3107</v>
      </c>
      <c r="E677" s="834" t="s">
        <v>1841</v>
      </c>
      <c r="F677" s="832" t="s">
        <v>1808</v>
      </c>
      <c r="G677" s="832" t="s">
        <v>2043</v>
      </c>
      <c r="H677" s="832" t="s">
        <v>601</v>
      </c>
      <c r="I677" s="832" t="s">
        <v>1500</v>
      </c>
      <c r="J677" s="832" t="s">
        <v>1496</v>
      </c>
      <c r="K677" s="832" t="s">
        <v>1501</v>
      </c>
      <c r="L677" s="835">
        <v>110.73</v>
      </c>
      <c r="M677" s="835">
        <v>996.56999999999994</v>
      </c>
      <c r="N677" s="832">
        <v>9</v>
      </c>
      <c r="O677" s="836">
        <v>1</v>
      </c>
      <c r="P677" s="835">
        <v>442.92</v>
      </c>
      <c r="Q677" s="837">
        <v>0.44444444444444448</v>
      </c>
      <c r="R677" s="832">
        <v>4</v>
      </c>
      <c r="S677" s="837">
        <v>0.44444444444444442</v>
      </c>
      <c r="T677" s="836">
        <v>0.5</v>
      </c>
      <c r="U677" s="838">
        <v>0.5</v>
      </c>
    </row>
    <row r="678" spans="1:21" ht="14.4" customHeight="1" x14ac:dyDescent="0.3">
      <c r="A678" s="831">
        <v>18</v>
      </c>
      <c r="B678" s="832" t="s">
        <v>1807</v>
      </c>
      <c r="C678" s="832" t="s">
        <v>1812</v>
      </c>
      <c r="D678" s="833" t="s">
        <v>3107</v>
      </c>
      <c r="E678" s="834" t="s">
        <v>1841</v>
      </c>
      <c r="F678" s="832" t="s">
        <v>1808</v>
      </c>
      <c r="G678" s="832" t="s">
        <v>2048</v>
      </c>
      <c r="H678" s="832" t="s">
        <v>556</v>
      </c>
      <c r="I678" s="832" t="s">
        <v>2049</v>
      </c>
      <c r="J678" s="832" t="s">
        <v>900</v>
      </c>
      <c r="K678" s="832" t="s">
        <v>1862</v>
      </c>
      <c r="L678" s="835">
        <v>57.6</v>
      </c>
      <c r="M678" s="835">
        <v>1094.4000000000001</v>
      </c>
      <c r="N678" s="832">
        <v>19</v>
      </c>
      <c r="O678" s="836">
        <v>8</v>
      </c>
      <c r="P678" s="835">
        <v>633.6</v>
      </c>
      <c r="Q678" s="837">
        <v>0.57894736842105265</v>
      </c>
      <c r="R678" s="832">
        <v>11</v>
      </c>
      <c r="S678" s="837">
        <v>0.57894736842105265</v>
      </c>
      <c r="T678" s="836">
        <v>5</v>
      </c>
      <c r="U678" s="838">
        <v>0.625</v>
      </c>
    </row>
    <row r="679" spans="1:21" ht="14.4" customHeight="1" x14ac:dyDescent="0.3">
      <c r="A679" s="831">
        <v>18</v>
      </c>
      <c r="B679" s="832" t="s">
        <v>1807</v>
      </c>
      <c r="C679" s="832" t="s">
        <v>1812</v>
      </c>
      <c r="D679" s="833" t="s">
        <v>3107</v>
      </c>
      <c r="E679" s="834" t="s">
        <v>1841</v>
      </c>
      <c r="F679" s="832" t="s">
        <v>1808</v>
      </c>
      <c r="G679" s="832" t="s">
        <v>2050</v>
      </c>
      <c r="H679" s="832" t="s">
        <v>556</v>
      </c>
      <c r="I679" s="832" t="s">
        <v>2051</v>
      </c>
      <c r="J679" s="832" t="s">
        <v>1013</v>
      </c>
      <c r="K679" s="832" t="s">
        <v>2052</v>
      </c>
      <c r="L679" s="835">
        <v>202.03</v>
      </c>
      <c r="M679" s="835">
        <v>4242.63</v>
      </c>
      <c r="N679" s="832">
        <v>21</v>
      </c>
      <c r="O679" s="836">
        <v>8.5</v>
      </c>
      <c r="P679" s="835">
        <v>3636.5400000000004</v>
      </c>
      <c r="Q679" s="837">
        <v>0.85714285714285721</v>
      </c>
      <c r="R679" s="832">
        <v>18</v>
      </c>
      <c r="S679" s="837">
        <v>0.8571428571428571</v>
      </c>
      <c r="T679" s="836">
        <v>7.5</v>
      </c>
      <c r="U679" s="838">
        <v>0.88235294117647056</v>
      </c>
    </row>
    <row r="680" spans="1:21" ht="14.4" customHeight="1" x14ac:dyDescent="0.3">
      <c r="A680" s="831">
        <v>18</v>
      </c>
      <c r="B680" s="832" t="s">
        <v>1807</v>
      </c>
      <c r="C680" s="832" t="s">
        <v>1812</v>
      </c>
      <c r="D680" s="833" t="s">
        <v>3107</v>
      </c>
      <c r="E680" s="834" t="s">
        <v>1841</v>
      </c>
      <c r="F680" s="832" t="s">
        <v>1808</v>
      </c>
      <c r="G680" s="832" t="s">
        <v>2454</v>
      </c>
      <c r="H680" s="832" t="s">
        <v>556</v>
      </c>
      <c r="I680" s="832" t="s">
        <v>2455</v>
      </c>
      <c r="J680" s="832" t="s">
        <v>800</v>
      </c>
      <c r="K680" s="832" t="s">
        <v>2456</v>
      </c>
      <c r="L680" s="835">
        <v>0</v>
      </c>
      <c r="M680" s="835">
        <v>0</v>
      </c>
      <c r="N680" s="832">
        <v>2</v>
      </c>
      <c r="O680" s="836">
        <v>0.5</v>
      </c>
      <c r="P680" s="835"/>
      <c r="Q680" s="837"/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18</v>
      </c>
      <c r="B681" s="832" t="s">
        <v>1807</v>
      </c>
      <c r="C681" s="832" t="s">
        <v>1812</v>
      </c>
      <c r="D681" s="833" t="s">
        <v>3107</v>
      </c>
      <c r="E681" s="834" t="s">
        <v>1841</v>
      </c>
      <c r="F681" s="832" t="s">
        <v>1808</v>
      </c>
      <c r="G681" s="832" t="s">
        <v>2457</v>
      </c>
      <c r="H681" s="832" t="s">
        <v>556</v>
      </c>
      <c r="I681" s="832" t="s">
        <v>2458</v>
      </c>
      <c r="J681" s="832" t="s">
        <v>2459</v>
      </c>
      <c r="K681" s="832" t="s">
        <v>1540</v>
      </c>
      <c r="L681" s="835">
        <v>38.56</v>
      </c>
      <c r="M681" s="835">
        <v>38.56</v>
      </c>
      <c r="N681" s="832">
        <v>1</v>
      </c>
      <c r="O681" s="836">
        <v>0.5</v>
      </c>
      <c r="P681" s="835">
        <v>38.56</v>
      </c>
      <c r="Q681" s="837">
        <v>1</v>
      </c>
      <c r="R681" s="832">
        <v>1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18</v>
      </c>
      <c r="B682" s="832" t="s">
        <v>1807</v>
      </c>
      <c r="C682" s="832" t="s">
        <v>1812</v>
      </c>
      <c r="D682" s="833" t="s">
        <v>3107</v>
      </c>
      <c r="E682" s="834" t="s">
        <v>1841</v>
      </c>
      <c r="F682" s="832" t="s">
        <v>1808</v>
      </c>
      <c r="G682" s="832" t="s">
        <v>2053</v>
      </c>
      <c r="H682" s="832" t="s">
        <v>556</v>
      </c>
      <c r="I682" s="832" t="s">
        <v>2054</v>
      </c>
      <c r="J682" s="832" t="s">
        <v>2055</v>
      </c>
      <c r="K682" s="832" t="s">
        <v>2056</v>
      </c>
      <c r="L682" s="835">
        <v>122.73</v>
      </c>
      <c r="M682" s="835">
        <v>490.92</v>
      </c>
      <c r="N682" s="832">
        <v>4</v>
      </c>
      <c r="O682" s="836">
        <v>0.5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18</v>
      </c>
      <c r="B683" s="832" t="s">
        <v>1807</v>
      </c>
      <c r="C683" s="832" t="s">
        <v>1812</v>
      </c>
      <c r="D683" s="833" t="s">
        <v>3107</v>
      </c>
      <c r="E683" s="834" t="s">
        <v>1841</v>
      </c>
      <c r="F683" s="832" t="s">
        <v>1808</v>
      </c>
      <c r="G683" s="832" t="s">
        <v>2053</v>
      </c>
      <c r="H683" s="832" t="s">
        <v>556</v>
      </c>
      <c r="I683" s="832" t="s">
        <v>2057</v>
      </c>
      <c r="J683" s="832" t="s">
        <v>2055</v>
      </c>
      <c r="K683" s="832" t="s">
        <v>2056</v>
      </c>
      <c r="L683" s="835">
        <v>122.73</v>
      </c>
      <c r="M683" s="835">
        <v>3313.71</v>
      </c>
      <c r="N683" s="832">
        <v>27</v>
      </c>
      <c r="O683" s="836">
        <v>5.5</v>
      </c>
      <c r="P683" s="835">
        <v>1472.76</v>
      </c>
      <c r="Q683" s="837">
        <v>0.44444444444444442</v>
      </c>
      <c r="R683" s="832">
        <v>12</v>
      </c>
      <c r="S683" s="837">
        <v>0.44444444444444442</v>
      </c>
      <c r="T683" s="836">
        <v>2</v>
      </c>
      <c r="U683" s="838">
        <v>0.36363636363636365</v>
      </c>
    </row>
    <row r="684" spans="1:21" ht="14.4" customHeight="1" x14ac:dyDescent="0.3">
      <c r="A684" s="831">
        <v>18</v>
      </c>
      <c r="B684" s="832" t="s">
        <v>1807</v>
      </c>
      <c r="C684" s="832" t="s">
        <v>1812</v>
      </c>
      <c r="D684" s="833" t="s">
        <v>3107</v>
      </c>
      <c r="E684" s="834" t="s">
        <v>1841</v>
      </c>
      <c r="F684" s="832" t="s">
        <v>1808</v>
      </c>
      <c r="G684" s="832" t="s">
        <v>2058</v>
      </c>
      <c r="H684" s="832" t="s">
        <v>556</v>
      </c>
      <c r="I684" s="832" t="s">
        <v>2059</v>
      </c>
      <c r="J684" s="832" t="s">
        <v>2060</v>
      </c>
      <c r="K684" s="832" t="s">
        <v>2061</v>
      </c>
      <c r="L684" s="835">
        <v>1228</v>
      </c>
      <c r="M684" s="835">
        <v>2456</v>
      </c>
      <c r="N684" s="832">
        <v>2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18</v>
      </c>
      <c r="B685" s="832" t="s">
        <v>1807</v>
      </c>
      <c r="C685" s="832" t="s">
        <v>1812</v>
      </c>
      <c r="D685" s="833" t="s">
        <v>3107</v>
      </c>
      <c r="E685" s="834" t="s">
        <v>1841</v>
      </c>
      <c r="F685" s="832" t="s">
        <v>1808</v>
      </c>
      <c r="G685" s="832" t="s">
        <v>2058</v>
      </c>
      <c r="H685" s="832" t="s">
        <v>556</v>
      </c>
      <c r="I685" s="832" t="s">
        <v>2461</v>
      </c>
      <c r="J685" s="832" t="s">
        <v>2060</v>
      </c>
      <c r="K685" s="832" t="s">
        <v>2462</v>
      </c>
      <c r="L685" s="835">
        <v>1228</v>
      </c>
      <c r="M685" s="835">
        <v>8596</v>
      </c>
      <c r="N685" s="832">
        <v>7</v>
      </c>
      <c r="O685" s="836">
        <v>2</v>
      </c>
      <c r="P685" s="835">
        <v>4912</v>
      </c>
      <c r="Q685" s="837">
        <v>0.5714285714285714</v>
      </c>
      <c r="R685" s="832">
        <v>4</v>
      </c>
      <c r="S685" s="837">
        <v>0.5714285714285714</v>
      </c>
      <c r="T685" s="836">
        <v>1.5</v>
      </c>
      <c r="U685" s="838">
        <v>0.75</v>
      </c>
    </row>
    <row r="686" spans="1:21" ht="14.4" customHeight="1" x14ac:dyDescent="0.3">
      <c r="A686" s="831">
        <v>18</v>
      </c>
      <c r="B686" s="832" t="s">
        <v>1807</v>
      </c>
      <c r="C686" s="832" t="s">
        <v>1812</v>
      </c>
      <c r="D686" s="833" t="s">
        <v>3107</v>
      </c>
      <c r="E686" s="834" t="s">
        <v>1841</v>
      </c>
      <c r="F686" s="832" t="s">
        <v>1808</v>
      </c>
      <c r="G686" s="832" t="s">
        <v>2058</v>
      </c>
      <c r="H686" s="832" t="s">
        <v>556</v>
      </c>
      <c r="I686" s="832" t="s">
        <v>2463</v>
      </c>
      <c r="J686" s="832" t="s">
        <v>2060</v>
      </c>
      <c r="K686" s="832" t="s">
        <v>2464</v>
      </c>
      <c r="L686" s="835">
        <v>0</v>
      </c>
      <c r="M686" s="835">
        <v>0</v>
      </c>
      <c r="N686" s="832">
        <v>3</v>
      </c>
      <c r="O686" s="836">
        <v>1</v>
      </c>
      <c r="P686" s="835"/>
      <c r="Q686" s="837"/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18</v>
      </c>
      <c r="B687" s="832" t="s">
        <v>1807</v>
      </c>
      <c r="C687" s="832" t="s">
        <v>1812</v>
      </c>
      <c r="D687" s="833" t="s">
        <v>3107</v>
      </c>
      <c r="E687" s="834" t="s">
        <v>1841</v>
      </c>
      <c r="F687" s="832" t="s">
        <v>1808</v>
      </c>
      <c r="G687" s="832" t="s">
        <v>2058</v>
      </c>
      <c r="H687" s="832" t="s">
        <v>556</v>
      </c>
      <c r="I687" s="832" t="s">
        <v>2062</v>
      </c>
      <c r="J687" s="832" t="s">
        <v>2060</v>
      </c>
      <c r="K687" s="832" t="s">
        <v>2063</v>
      </c>
      <c r="L687" s="835">
        <v>4298.01</v>
      </c>
      <c r="M687" s="835">
        <v>17192.04</v>
      </c>
      <c r="N687" s="832">
        <v>4</v>
      </c>
      <c r="O687" s="836">
        <v>2.5</v>
      </c>
      <c r="P687" s="835">
        <v>17192.04</v>
      </c>
      <c r="Q687" s="837">
        <v>1</v>
      </c>
      <c r="R687" s="832">
        <v>4</v>
      </c>
      <c r="S687" s="837">
        <v>1</v>
      </c>
      <c r="T687" s="836">
        <v>2.5</v>
      </c>
      <c r="U687" s="838">
        <v>1</v>
      </c>
    </row>
    <row r="688" spans="1:21" ht="14.4" customHeight="1" x14ac:dyDescent="0.3">
      <c r="A688" s="831">
        <v>18</v>
      </c>
      <c r="B688" s="832" t="s">
        <v>1807</v>
      </c>
      <c r="C688" s="832" t="s">
        <v>1812</v>
      </c>
      <c r="D688" s="833" t="s">
        <v>3107</v>
      </c>
      <c r="E688" s="834" t="s">
        <v>1841</v>
      </c>
      <c r="F688" s="832" t="s">
        <v>1808</v>
      </c>
      <c r="G688" s="832" t="s">
        <v>2297</v>
      </c>
      <c r="H688" s="832" t="s">
        <v>556</v>
      </c>
      <c r="I688" s="832" t="s">
        <v>2474</v>
      </c>
      <c r="J688" s="832" t="s">
        <v>2475</v>
      </c>
      <c r="K688" s="832" t="s">
        <v>1414</v>
      </c>
      <c r="L688" s="835">
        <v>130.41999999999999</v>
      </c>
      <c r="M688" s="835">
        <v>1695.4599999999998</v>
      </c>
      <c r="N688" s="832">
        <v>13</v>
      </c>
      <c r="O688" s="836">
        <v>2</v>
      </c>
      <c r="P688" s="835">
        <v>1304.1999999999998</v>
      </c>
      <c r="Q688" s="837">
        <v>0.76923076923076916</v>
      </c>
      <c r="R688" s="832">
        <v>10</v>
      </c>
      <c r="S688" s="837">
        <v>0.76923076923076927</v>
      </c>
      <c r="T688" s="836">
        <v>1</v>
      </c>
      <c r="U688" s="838">
        <v>0.5</v>
      </c>
    </row>
    <row r="689" spans="1:21" ht="14.4" customHeight="1" x14ac:dyDescent="0.3">
      <c r="A689" s="831">
        <v>18</v>
      </c>
      <c r="B689" s="832" t="s">
        <v>1807</v>
      </c>
      <c r="C689" s="832" t="s">
        <v>1812</v>
      </c>
      <c r="D689" s="833" t="s">
        <v>3107</v>
      </c>
      <c r="E689" s="834" t="s">
        <v>1841</v>
      </c>
      <c r="F689" s="832" t="s">
        <v>1808</v>
      </c>
      <c r="G689" s="832" t="s">
        <v>2297</v>
      </c>
      <c r="H689" s="832" t="s">
        <v>556</v>
      </c>
      <c r="I689" s="832" t="s">
        <v>2602</v>
      </c>
      <c r="J689" s="832" t="s">
        <v>2299</v>
      </c>
      <c r="K689" s="832" t="s">
        <v>2603</v>
      </c>
      <c r="L689" s="835">
        <v>586.87</v>
      </c>
      <c r="M689" s="835">
        <v>2347.48</v>
      </c>
      <c r="N689" s="832">
        <v>4</v>
      </c>
      <c r="O689" s="836">
        <v>2</v>
      </c>
      <c r="P689" s="835">
        <v>2347.48</v>
      </c>
      <c r="Q689" s="837">
        <v>1</v>
      </c>
      <c r="R689" s="832">
        <v>4</v>
      </c>
      <c r="S689" s="837">
        <v>1</v>
      </c>
      <c r="T689" s="836">
        <v>2</v>
      </c>
      <c r="U689" s="838">
        <v>1</v>
      </c>
    </row>
    <row r="690" spans="1:21" ht="14.4" customHeight="1" x14ac:dyDescent="0.3">
      <c r="A690" s="831">
        <v>18</v>
      </c>
      <c r="B690" s="832" t="s">
        <v>1807</v>
      </c>
      <c r="C690" s="832" t="s">
        <v>1812</v>
      </c>
      <c r="D690" s="833" t="s">
        <v>3107</v>
      </c>
      <c r="E690" s="834" t="s">
        <v>1841</v>
      </c>
      <c r="F690" s="832" t="s">
        <v>1808</v>
      </c>
      <c r="G690" s="832" t="s">
        <v>2070</v>
      </c>
      <c r="H690" s="832" t="s">
        <v>556</v>
      </c>
      <c r="I690" s="832" t="s">
        <v>2604</v>
      </c>
      <c r="J690" s="832" t="s">
        <v>1778</v>
      </c>
      <c r="K690" s="832" t="s">
        <v>2078</v>
      </c>
      <c r="L690" s="835">
        <v>80.53</v>
      </c>
      <c r="M690" s="835">
        <v>241.59</v>
      </c>
      <c r="N690" s="832">
        <v>3</v>
      </c>
      <c r="O690" s="836">
        <v>0.5</v>
      </c>
      <c r="P690" s="835">
        <v>241.59</v>
      </c>
      <c r="Q690" s="837">
        <v>1</v>
      </c>
      <c r="R690" s="832">
        <v>3</v>
      </c>
      <c r="S690" s="837">
        <v>1</v>
      </c>
      <c r="T690" s="836">
        <v>0.5</v>
      </c>
      <c r="U690" s="838">
        <v>1</v>
      </c>
    </row>
    <row r="691" spans="1:21" ht="14.4" customHeight="1" x14ac:dyDescent="0.3">
      <c r="A691" s="831">
        <v>18</v>
      </c>
      <c r="B691" s="832" t="s">
        <v>1807</v>
      </c>
      <c r="C691" s="832" t="s">
        <v>1812</v>
      </c>
      <c r="D691" s="833" t="s">
        <v>3107</v>
      </c>
      <c r="E691" s="834" t="s">
        <v>1841</v>
      </c>
      <c r="F691" s="832" t="s">
        <v>1808</v>
      </c>
      <c r="G691" s="832" t="s">
        <v>2070</v>
      </c>
      <c r="H691" s="832" t="s">
        <v>556</v>
      </c>
      <c r="I691" s="832" t="s">
        <v>2071</v>
      </c>
      <c r="J691" s="832" t="s">
        <v>2072</v>
      </c>
      <c r="K691" s="832" t="s">
        <v>1994</v>
      </c>
      <c r="L691" s="835">
        <v>80.53</v>
      </c>
      <c r="M691" s="835">
        <v>724.77</v>
      </c>
      <c r="N691" s="832">
        <v>9</v>
      </c>
      <c r="O691" s="836">
        <v>2</v>
      </c>
      <c r="P691" s="835">
        <v>644.24</v>
      </c>
      <c r="Q691" s="837">
        <v>0.88888888888888895</v>
      </c>
      <c r="R691" s="832">
        <v>8</v>
      </c>
      <c r="S691" s="837">
        <v>0.88888888888888884</v>
      </c>
      <c r="T691" s="836">
        <v>1.5</v>
      </c>
      <c r="U691" s="838">
        <v>0.75</v>
      </c>
    </row>
    <row r="692" spans="1:21" ht="14.4" customHeight="1" x14ac:dyDescent="0.3">
      <c r="A692" s="831">
        <v>18</v>
      </c>
      <c r="B692" s="832" t="s">
        <v>1807</v>
      </c>
      <c r="C692" s="832" t="s">
        <v>1812</v>
      </c>
      <c r="D692" s="833" t="s">
        <v>3107</v>
      </c>
      <c r="E692" s="834" t="s">
        <v>1841</v>
      </c>
      <c r="F692" s="832" t="s">
        <v>1808</v>
      </c>
      <c r="G692" s="832" t="s">
        <v>2070</v>
      </c>
      <c r="H692" s="832" t="s">
        <v>556</v>
      </c>
      <c r="I692" s="832" t="s">
        <v>2476</v>
      </c>
      <c r="J692" s="832" t="s">
        <v>2074</v>
      </c>
      <c r="K692" s="832" t="s">
        <v>2477</v>
      </c>
      <c r="L692" s="835">
        <v>241.59</v>
      </c>
      <c r="M692" s="835">
        <v>2415.9</v>
      </c>
      <c r="N692" s="832">
        <v>10</v>
      </c>
      <c r="O692" s="836">
        <v>1.5</v>
      </c>
      <c r="P692" s="835">
        <v>966.36</v>
      </c>
      <c r="Q692" s="837">
        <v>0.39999999999999997</v>
      </c>
      <c r="R692" s="832">
        <v>4</v>
      </c>
      <c r="S692" s="837">
        <v>0.4</v>
      </c>
      <c r="T692" s="836">
        <v>0.5</v>
      </c>
      <c r="U692" s="838">
        <v>0.33333333333333331</v>
      </c>
    </row>
    <row r="693" spans="1:21" ht="14.4" customHeight="1" x14ac:dyDescent="0.3">
      <c r="A693" s="831">
        <v>18</v>
      </c>
      <c r="B693" s="832" t="s">
        <v>1807</v>
      </c>
      <c r="C693" s="832" t="s">
        <v>1812</v>
      </c>
      <c r="D693" s="833" t="s">
        <v>3107</v>
      </c>
      <c r="E693" s="834" t="s">
        <v>1841</v>
      </c>
      <c r="F693" s="832" t="s">
        <v>1808</v>
      </c>
      <c r="G693" s="832" t="s">
        <v>2070</v>
      </c>
      <c r="H693" s="832" t="s">
        <v>556</v>
      </c>
      <c r="I693" s="832" t="s">
        <v>2073</v>
      </c>
      <c r="J693" s="832" t="s">
        <v>2074</v>
      </c>
      <c r="K693" s="832" t="s">
        <v>2075</v>
      </c>
      <c r="L693" s="835">
        <v>161.06</v>
      </c>
      <c r="M693" s="835">
        <v>11435.259999999998</v>
      </c>
      <c r="N693" s="832">
        <v>71</v>
      </c>
      <c r="O693" s="836">
        <v>14</v>
      </c>
      <c r="P693" s="835">
        <v>7247.6999999999989</v>
      </c>
      <c r="Q693" s="837">
        <v>0.63380281690140849</v>
      </c>
      <c r="R693" s="832">
        <v>45</v>
      </c>
      <c r="S693" s="837">
        <v>0.63380281690140849</v>
      </c>
      <c r="T693" s="836">
        <v>8.5</v>
      </c>
      <c r="U693" s="838">
        <v>0.6071428571428571</v>
      </c>
    </row>
    <row r="694" spans="1:21" ht="14.4" customHeight="1" x14ac:dyDescent="0.3">
      <c r="A694" s="831">
        <v>18</v>
      </c>
      <c r="B694" s="832" t="s">
        <v>1807</v>
      </c>
      <c r="C694" s="832" t="s">
        <v>1812</v>
      </c>
      <c r="D694" s="833" t="s">
        <v>3107</v>
      </c>
      <c r="E694" s="834" t="s">
        <v>1841</v>
      </c>
      <c r="F694" s="832" t="s">
        <v>1808</v>
      </c>
      <c r="G694" s="832" t="s">
        <v>2070</v>
      </c>
      <c r="H694" s="832" t="s">
        <v>556</v>
      </c>
      <c r="I694" s="832" t="s">
        <v>1577</v>
      </c>
      <c r="J694" s="832" t="s">
        <v>1578</v>
      </c>
      <c r="K694" s="832" t="s">
        <v>1579</v>
      </c>
      <c r="L694" s="835">
        <v>161.06</v>
      </c>
      <c r="M694" s="835">
        <v>1288.48</v>
      </c>
      <c r="N694" s="832">
        <v>8</v>
      </c>
      <c r="O694" s="836">
        <v>2</v>
      </c>
      <c r="P694" s="835">
        <v>644.24</v>
      </c>
      <c r="Q694" s="837">
        <v>0.5</v>
      </c>
      <c r="R694" s="832">
        <v>4</v>
      </c>
      <c r="S694" s="837">
        <v>0.5</v>
      </c>
      <c r="T694" s="836">
        <v>1</v>
      </c>
      <c r="U694" s="838">
        <v>0.5</v>
      </c>
    </row>
    <row r="695" spans="1:21" ht="14.4" customHeight="1" x14ac:dyDescent="0.3">
      <c r="A695" s="831">
        <v>18</v>
      </c>
      <c r="B695" s="832" t="s">
        <v>1807</v>
      </c>
      <c r="C695" s="832" t="s">
        <v>1812</v>
      </c>
      <c r="D695" s="833" t="s">
        <v>3107</v>
      </c>
      <c r="E695" s="834" t="s">
        <v>1841</v>
      </c>
      <c r="F695" s="832" t="s">
        <v>1808</v>
      </c>
      <c r="G695" s="832" t="s">
        <v>2070</v>
      </c>
      <c r="H695" s="832" t="s">
        <v>556</v>
      </c>
      <c r="I695" s="832" t="s">
        <v>2076</v>
      </c>
      <c r="J695" s="832" t="s">
        <v>2072</v>
      </c>
      <c r="K695" s="832" t="s">
        <v>2075</v>
      </c>
      <c r="L695" s="835">
        <v>161.06</v>
      </c>
      <c r="M695" s="835">
        <v>1932.72</v>
      </c>
      <c r="N695" s="832">
        <v>12</v>
      </c>
      <c r="O695" s="836">
        <v>2.5</v>
      </c>
      <c r="P695" s="835">
        <v>483.18</v>
      </c>
      <c r="Q695" s="837">
        <v>0.25</v>
      </c>
      <c r="R695" s="832">
        <v>3</v>
      </c>
      <c r="S695" s="837">
        <v>0.25</v>
      </c>
      <c r="T695" s="836">
        <v>0.5</v>
      </c>
      <c r="U695" s="838">
        <v>0.2</v>
      </c>
    </row>
    <row r="696" spans="1:21" ht="14.4" customHeight="1" x14ac:dyDescent="0.3">
      <c r="A696" s="831">
        <v>18</v>
      </c>
      <c r="B696" s="832" t="s">
        <v>1807</v>
      </c>
      <c r="C696" s="832" t="s">
        <v>1812</v>
      </c>
      <c r="D696" s="833" t="s">
        <v>3107</v>
      </c>
      <c r="E696" s="834" t="s">
        <v>1841</v>
      </c>
      <c r="F696" s="832" t="s">
        <v>1808</v>
      </c>
      <c r="G696" s="832" t="s">
        <v>2070</v>
      </c>
      <c r="H696" s="832" t="s">
        <v>556</v>
      </c>
      <c r="I696" s="832" t="s">
        <v>2077</v>
      </c>
      <c r="J696" s="832" t="s">
        <v>1578</v>
      </c>
      <c r="K696" s="832" t="s">
        <v>2078</v>
      </c>
      <c r="L696" s="835">
        <v>80.53</v>
      </c>
      <c r="M696" s="835">
        <v>1288.48</v>
      </c>
      <c r="N696" s="832">
        <v>16</v>
      </c>
      <c r="O696" s="836">
        <v>3</v>
      </c>
      <c r="P696" s="835">
        <v>644.24</v>
      </c>
      <c r="Q696" s="837">
        <v>0.5</v>
      </c>
      <c r="R696" s="832">
        <v>8</v>
      </c>
      <c r="S696" s="837">
        <v>0.5</v>
      </c>
      <c r="T696" s="836">
        <v>1.5</v>
      </c>
      <c r="U696" s="838">
        <v>0.5</v>
      </c>
    </row>
    <row r="697" spans="1:21" ht="14.4" customHeight="1" x14ac:dyDescent="0.3">
      <c r="A697" s="831">
        <v>18</v>
      </c>
      <c r="B697" s="832" t="s">
        <v>1807</v>
      </c>
      <c r="C697" s="832" t="s">
        <v>1812</v>
      </c>
      <c r="D697" s="833" t="s">
        <v>3107</v>
      </c>
      <c r="E697" s="834" t="s">
        <v>1841</v>
      </c>
      <c r="F697" s="832" t="s">
        <v>1808</v>
      </c>
      <c r="G697" s="832" t="s">
        <v>2070</v>
      </c>
      <c r="H697" s="832" t="s">
        <v>601</v>
      </c>
      <c r="I697" s="832" t="s">
        <v>2079</v>
      </c>
      <c r="J697" s="832" t="s">
        <v>1581</v>
      </c>
      <c r="K697" s="832" t="s">
        <v>1579</v>
      </c>
      <c r="L697" s="835">
        <v>161.06</v>
      </c>
      <c r="M697" s="835">
        <v>3382.2599999999998</v>
      </c>
      <c r="N697" s="832">
        <v>21</v>
      </c>
      <c r="O697" s="836">
        <v>6.5</v>
      </c>
      <c r="P697" s="835">
        <v>1932.7199999999998</v>
      </c>
      <c r="Q697" s="837">
        <v>0.5714285714285714</v>
      </c>
      <c r="R697" s="832">
        <v>12</v>
      </c>
      <c r="S697" s="837">
        <v>0.5714285714285714</v>
      </c>
      <c r="T697" s="836">
        <v>4.5</v>
      </c>
      <c r="U697" s="838">
        <v>0.69230769230769229</v>
      </c>
    </row>
    <row r="698" spans="1:21" ht="14.4" customHeight="1" x14ac:dyDescent="0.3">
      <c r="A698" s="831">
        <v>18</v>
      </c>
      <c r="B698" s="832" t="s">
        <v>1807</v>
      </c>
      <c r="C698" s="832" t="s">
        <v>1812</v>
      </c>
      <c r="D698" s="833" t="s">
        <v>3107</v>
      </c>
      <c r="E698" s="834" t="s">
        <v>1841</v>
      </c>
      <c r="F698" s="832" t="s">
        <v>1808</v>
      </c>
      <c r="G698" s="832" t="s">
        <v>2070</v>
      </c>
      <c r="H698" s="832" t="s">
        <v>601</v>
      </c>
      <c r="I698" s="832" t="s">
        <v>1580</v>
      </c>
      <c r="J698" s="832" t="s">
        <v>1581</v>
      </c>
      <c r="K698" s="832" t="s">
        <v>1582</v>
      </c>
      <c r="L698" s="835">
        <v>241.59</v>
      </c>
      <c r="M698" s="835">
        <v>3623.85</v>
      </c>
      <c r="N698" s="832">
        <v>15</v>
      </c>
      <c r="O698" s="836">
        <v>3</v>
      </c>
      <c r="P698" s="835">
        <v>2174.31</v>
      </c>
      <c r="Q698" s="837">
        <v>0.6</v>
      </c>
      <c r="R698" s="832">
        <v>9</v>
      </c>
      <c r="S698" s="837">
        <v>0.6</v>
      </c>
      <c r="T698" s="836">
        <v>1.5</v>
      </c>
      <c r="U698" s="838">
        <v>0.5</v>
      </c>
    </row>
    <row r="699" spans="1:21" ht="14.4" customHeight="1" x14ac:dyDescent="0.3">
      <c r="A699" s="831">
        <v>18</v>
      </c>
      <c r="B699" s="832" t="s">
        <v>1807</v>
      </c>
      <c r="C699" s="832" t="s">
        <v>1812</v>
      </c>
      <c r="D699" s="833" t="s">
        <v>3107</v>
      </c>
      <c r="E699" s="834" t="s">
        <v>1841</v>
      </c>
      <c r="F699" s="832" t="s">
        <v>1808</v>
      </c>
      <c r="G699" s="832" t="s">
        <v>2085</v>
      </c>
      <c r="H699" s="832" t="s">
        <v>556</v>
      </c>
      <c r="I699" s="832" t="s">
        <v>2605</v>
      </c>
      <c r="J699" s="832" t="s">
        <v>2606</v>
      </c>
      <c r="K699" s="832" t="s">
        <v>1574</v>
      </c>
      <c r="L699" s="835">
        <v>934.66</v>
      </c>
      <c r="M699" s="835">
        <v>18693.2</v>
      </c>
      <c r="N699" s="832">
        <v>20</v>
      </c>
      <c r="O699" s="836">
        <v>3</v>
      </c>
      <c r="P699" s="835">
        <v>18693.2</v>
      </c>
      <c r="Q699" s="837">
        <v>1</v>
      </c>
      <c r="R699" s="832">
        <v>20</v>
      </c>
      <c r="S699" s="837">
        <v>1</v>
      </c>
      <c r="T699" s="836">
        <v>3</v>
      </c>
      <c r="U699" s="838">
        <v>1</v>
      </c>
    </row>
    <row r="700" spans="1:21" ht="14.4" customHeight="1" x14ac:dyDescent="0.3">
      <c r="A700" s="831">
        <v>18</v>
      </c>
      <c r="B700" s="832" t="s">
        <v>1807</v>
      </c>
      <c r="C700" s="832" t="s">
        <v>1812</v>
      </c>
      <c r="D700" s="833" t="s">
        <v>3107</v>
      </c>
      <c r="E700" s="834" t="s">
        <v>1841</v>
      </c>
      <c r="F700" s="832" t="s">
        <v>1808</v>
      </c>
      <c r="G700" s="832" t="s">
        <v>2085</v>
      </c>
      <c r="H700" s="832" t="s">
        <v>556</v>
      </c>
      <c r="I700" s="832" t="s">
        <v>2607</v>
      </c>
      <c r="J700" s="832" t="s">
        <v>2608</v>
      </c>
      <c r="K700" s="832" t="s">
        <v>1108</v>
      </c>
      <c r="L700" s="835">
        <v>282.60000000000002</v>
      </c>
      <c r="M700" s="835">
        <v>4239</v>
      </c>
      <c r="N700" s="832">
        <v>15</v>
      </c>
      <c r="O700" s="836">
        <v>5.5</v>
      </c>
      <c r="P700" s="835">
        <v>1978.2</v>
      </c>
      <c r="Q700" s="837">
        <v>0.46666666666666667</v>
      </c>
      <c r="R700" s="832">
        <v>7</v>
      </c>
      <c r="S700" s="837">
        <v>0.46666666666666667</v>
      </c>
      <c r="T700" s="836">
        <v>4</v>
      </c>
      <c r="U700" s="838">
        <v>0.72727272727272729</v>
      </c>
    </row>
    <row r="701" spans="1:21" ht="14.4" customHeight="1" x14ac:dyDescent="0.3">
      <c r="A701" s="831">
        <v>18</v>
      </c>
      <c r="B701" s="832" t="s">
        <v>1807</v>
      </c>
      <c r="C701" s="832" t="s">
        <v>1812</v>
      </c>
      <c r="D701" s="833" t="s">
        <v>3107</v>
      </c>
      <c r="E701" s="834" t="s">
        <v>1841</v>
      </c>
      <c r="F701" s="832" t="s">
        <v>1808</v>
      </c>
      <c r="G701" s="832" t="s">
        <v>2085</v>
      </c>
      <c r="H701" s="832" t="s">
        <v>556</v>
      </c>
      <c r="I701" s="832" t="s">
        <v>2301</v>
      </c>
      <c r="J701" s="832" t="s">
        <v>2087</v>
      </c>
      <c r="K701" s="832" t="s">
        <v>700</v>
      </c>
      <c r="L701" s="835">
        <v>211.96</v>
      </c>
      <c r="M701" s="835">
        <v>5087.04</v>
      </c>
      <c r="N701" s="832">
        <v>24</v>
      </c>
      <c r="O701" s="836">
        <v>6</v>
      </c>
      <c r="P701" s="835">
        <v>3179.4</v>
      </c>
      <c r="Q701" s="837">
        <v>0.625</v>
      </c>
      <c r="R701" s="832">
        <v>15</v>
      </c>
      <c r="S701" s="837">
        <v>0.625</v>
      </c>
      <c r="T701" s="836">
        <v>4</v>
      </c>
      <c r="U701" s="838">
        <v>0.66666666666666663</v>
      </c>
    </row>
    <row r="702" spans="1:21" ht="14.4" customHeight="1" x14ac:dyDescent="0.3">
      <c r="A702" s="831">
        <v>18</v>
      </c>
      <c r="B702" s="832" t="s">
        <v>1807</v>
      </c>
      <c r="C702" s="832" t="s">
        <v>1812</v>
      </c>
      <c r="D702" s="833" t="s">
        <v>3107</v>
      </c>
      <c r="E702" s="834" t="s">
        <v>1841</v>
      </c>
      <c r="F702" s="832" t="s">
        <v>1808</v>
      </c>
      <c r="G702" s="832" t="s">
        <v>2085</v>
      </c>
      <c r="H702" s="832" t="s">
        <v>556</v>
      </c>
      <c r="I702" s="832" t="s">
        <v>2302</v>
      </c>
      <c r="J702" s="832" t="s">
        <v>2087</v>
      </c>
      <c r="K702" s="832" t="s">
        <v>1574</v>
      </c>
      <c r="L702" s="835">
        <v>282.60000000000002</v>
      </c>
      <c r="M702" s="835">
        <v>1130.4000000000001</v>
      </c>
      <c r="N702" s="832">
        <v>4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" customHeight="1" x14ac:dyDescent="0.3">
      <c r="A703" s="831">
        <v>18</v>
      </c>
      <c r="B703" s="832" t="s">
        <v>1807</v>
      </c>
      <c r="C703" s="832" t="s">
        <v>1812</v>
      </c>
      <c r="D703" s="833" t="s">
        <v>3107</v>
      </c>
      <c r="E703" s="834" t="s">
        <v>1841</v>
      </c>
      <c r="F703" s="832" t="s">
        <v>1808</v>
      </c>
      <c r="G703" s="832" t="s">
        <v>2085</v>
      </c>
      <c r="H703" s="832" t="s">
        <v>556</v>
      </c>
      <c r="I703" s="832" t="s">
        <v>2086</v>
      </c>
      <c r="J703" s="832" t="s">
        <v>2087</v>
      </c>
      <c r="K703" s="832" t="s">
        <v>712</v>
      </c>
      <c r="L703" s="835">
        <v>1869.33</v>
      </c>
      <c r="M703" s="835">
        <v>48602.58</v>
      </c>
      <c r="N703" s="832">
        <v>26</v>
      </c>
      <c r="O703" s="836">
        <v>8.5</v>
      </c>
      <c r="P703" s="835">
        <v>31778.61</v>
      </c>
      <c r="Q703" s="837">
        <v>0.65384615384615385</v>
      </c>
      <c r="R703" s="832">
        <v>17</v>
      </c>
      <c r="S703" s="837">
        <v>0.65384615384615385</v>
      </c>
      <c r="T703" s="836">
        <v>5</v>
      </c>
      <c r="U703" s="838">
        <v>0.58823529411764708</v>
      </c>
    </row>
    <row r="704" spans="1:21" ht="14.4" customHeight="1" x14ac:dyDescent="0.3">
      <c r="A704" s="831">
        <v>18</v>
      </c>
      <c r="B704" s="832" t="s">
        <v>1807</v>
      </c>
      <c r="C704" s="832" t="s">
        <v>1812</v>
      </c>
      <c r="D704" s="833" t="s">
        <v>3107</v>
      </c>
      <c r="E704" s="834" t="s">
        <v>1841</v>
      </c>
      <c r="F704" s="832" t="s">
        <v>1808</v>
      </c>
      <c r="G704" s="832" t="s">
        <v>2085</v>
      </c>
      <c r="H704" s="832" t="s">
        <v>556</v>
      </c>
      <c r="I704" s="832" t="s">
        <v>2609</v>
      </c>
      <c r="J704" s="832" t="s">
        <v>2087</v>
      </c>
      <c r="K704" s="832" t="s">
        <v>1617</v>
      </c>
      <c r="L704" s="835">
        <v>1580.52</v>
      </c>
      <c r="M704" s="835">
        <v>9483.119999999999</v>
      </c>
      <c r="N704" s="832">
        <v>6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18</v>
      </c>
      <c r="B705" s="832" t="s">
        <v>1807</v>
      </c>
      <c r="C705" s="832" t="s">
        <v>1812</v>
      </c>
      <c r="D705" s="833" t="s">
        <v>3107</v>
      </c>
      <c r="E705" s="834" t="s">
        <v>1841</v>
      </c>
      <c r="F705" s="832" t="s">
        <v>1808</v>
      </c>
      <c r="G705" s="832" t="s">
        <v>2085</v>
      </c>
      <c r="H705" s="832" t="s">
        <v>556</v>
      </c>
      <c r="I705" s="832" t="s">
        <v>2483</v>
      </c>
      <c r="J705" s="832" t="s">
        <v>2484</v>
      </c>
      <c r="K705" s="832" t="s">
        <v>700</v>
      </c>
      <c r="L705" s="835">
        <v>700.43</v>
      </c>
      <c r="M705" s="835">
        <v>7704.73</v>
      </c>
      <c r="N705" s="832">
        <v>11</v>
      </c>
      <c r="O705" s="836">
        <v>2.5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18</v>
      </c>
      <c r="B706" s="832" t="s">
        <v>1807</v>
      </c>
      <c r="C706" s="832" t="s">
        <v>1812</v>
      </c>
      <c r="D706" s="833" t="s">
        <v>3107</v>
      </c>
      <c r="E706" s="834" t="s">
        <v>1841</v>
      </c>
      <c r="F706" s="832" t="s">
        <v>1808</v>
      </c>
      <c r="G706" s="832" t="s">
        <v>2085</v>
      </c>
      <c r="H706" s="832" t="s">
        <v>601</v>
      </c>
      <c r="I706" s="832" t="s">
        <v>1522</v>
      </c>
      <c r="J706" s="832" t="s">
        <v>1520</v>
      </c>
      <c r="K706" s="832" t="s">
        <v>1108</v>
      </c>
      <c r="L706" s="835">
        <v>934.66</v>
      </c>
      <c r="M706" s="835">
        <v>29909.120000000003</v>
      </c>
      <c r="N706" s="832">
        <v>32</v>
      </c>
      <c r="O706" s="836">
        <v>11</v>
      </c>
      <c r="P706" s="835">
        <v>10281.26</v>
      </c>
      <c r="Q706" s="837">
        <v>0.34375</v>
      </c>
      <c r="R706" s="832">
        <v>11</v>
      </c>
      <c r="S706" s="837">
        <v>0.34375</v>
      </c>
      <c r="T706" s="836">
        <v>2.5</v>
      </c>
      <c r="U706" s="838">
        <v>0.22727272727272727</v>
      </c>
    </row>
    <row r="707" spans="1:21" ht="14.4" customHeight="1" x14ac:dyDescent="0.3">
      <c r="A707" s="831">
        <v>18</v>
      </c>
      <c r="B707" s="832" t="s">
        <v>1807</v>
      </c>
      <c r="C707" s="832" t="s">
        <v>1812</v>
      </c>
      <c r="D707" s="833" t="s">
        <v>3107</v>
      </c>
      <c r="E707" s="834" t="s">
        <v>1841</v>
      </c>
      <c r="F707" s="832" t="s">
        <v>1808</v>
      </c>
      <c r="G707" s="832" t="s">
        <v>2085</v>
      </c>
      <c r="H707" s="832" t="s">
        <v>601</v>
      </c>
      <c r="I707" s="832" t="s">
        <v>1766</v>
      </c>
      <c r="J707" s="832" t="s">
        <v>1520</v>
      </c>
      <c r="K707" s="832" t="s">
        <v>1574</v>
      </c>
      <c r="L707" s="835">
        <v>934.66</v>
      </c>
      <c r="M707" s="835">
        <v>22431.84</v>
      </c>
      <c r="N707" s="832">
        <v>24</v>
      </c>
      <c r="O707" s="836">
        <v>7</v>
      </c>
      <c r="P707" s="835">
        <v>17758.54</v>
      </c>
      <c r="Q707" s="837">
        <v>0.79166666666666674</v>
      </c>
      <c r="R707" s="832">
        <v>19</v>
      </c>
      <c r="S707" s="837">
        <v>0.79166666666666663</v>
      </c>
      <c r="T707" s="836">
        <v>6</v>
      </c>
      <c r="U707" s="838">
        <v>0.8571428571428571</v>
      </c>
    </row>
    <row r="708" spans="1:21" ht="14.4" customHeight="1" x14ac:dyDescent="0.3">
      <c r="A708" s="831">
        <v>18</v>
      </c>
      <c r="B708" s="832" t="s">
        <v>1807</v>
      </c>
      <c r="C708" s="832" t="s">
        <v>1812</v>
      </c>
      <c r="D708" s="833" t="s">
        <v>3107</v>
      </c>
      <c r="E708" s="834" t="s">
        <v>1841</v>
      </c>
      <c r="F708" s="832" t="s">
        <v>1808</v>
      </c>
      <c r="G708" s="832" t="s">
        <v>2085</v>
      </c>
      <c r="H708" s="832" t="s">
        <v>601</v>
      </c>
      <c r="I708" s="832" t="s">
        <v>2088</v>
      </c>
      <c r="J708" s="832" t="s">
        <v>1520</v>
      </c>
      <c r="K708" s="832" t="s">
        <v>700</v>
      </c>
      <c r="L708" s="835">
        <v>700.43</v>
      </c>
      <c r="M708" s="835">
        <v>13308.169999999998</v>
      </c>
      <c r="N708" s="832">
        <v>19</v>
      </c>
      <c r="O708" s="836">
        <v>8.5</v>
      </c>
      <c r="P708" s="835">
        <v>5603.44</v>
      </c>
      <c r="Q708" s="837">
        <v>0.4210526315789474</v>
      </c>
      <c r="R708" s="832">
        <v>8</v>
      </c>
      <c r="S708" s="837">
        <v>0.42105263157894735</v>
      </c>
      <c r="T708" s="836">
        <v>2.5</v>
      </c>
      <c r="U708" s="838">
        <v>0.29411764705882354</v>
      </c>
    </row>
    <row r="709" spans="1:21" ht="14.4" customHeight="1" x14ac:dyDescent="0.3">
      <c r="A709" s="831">
        <v>18</v>
      </c>
      <c r="B709" s="832" t="s">
        <v>1807</v>
      </c>
      <c r="C709" s="832" t="s">
        <v>1812</v>
      </c>
      <c r="D709" s="833" t="s">
        <v>3107</v>
      </c>
      <c r="E709" s="834" t="s">
        <v>1841</v>
      </c>
      <c r="F709" s="832" t="s">
        <v>1808</v>
      </c>
      <c r="G709" s="832" t="s">
        <v>2085</v>
      </c>
      <c r="H709" s="832" t="s">
        <v>601</v>
      </c>
      <c r="I709" s="832" t="s">
        <v>1519</v>
      </c>
      <c r="J709" s="832" t="s">
        <v>1520</v>
      </c>
      <c r="K709" s="832" t="s">
        <v>1521</v>
      </c>
      <c r="L709" s="835">
        <v>700.41</v>
      </c>
      <c r="M709" s="835">
        <v>5603.28</v>
      </c>
      <c r="N709" s="832">
        <v>8</v>
      </c>
      <c r="O709" s="836">
        <v>2</v>
      </c>
      <c r="P709" s="835">
        <v>5603.28</v>
      </c>
      <c r="Q709" s="837">
        <v>1</v>
      </c>
      <c r="R709" s="832">
        <v>8</v>
      </c>
      <c r="S709" s="837">
        <v>1</v>
      </c>
      <c r="T709" s="836">
        <v>2</v>
      </c>
      <c r="U709" s="838">
        <v>1</v>
      </c>
    </row>
    <row r="710" spans="1:21" ht="14.4" customHeight="1" x14ac:dyDescent="0.3">
      <c r="A710" s="831">
        <v>18</v>
      </c>
      <c r="B710" s="832" t="s">
        <v>1807</v>
      </c>
      <c r="C710" s="832" t="s">
        <v>1812</v>
      </c>
      <c r="D710" s="833" t="s">
        <v>3107</v>
      </c>
      <c r="E710" s="834" t="s">
        <v>1841</v>
      </c>
      <c r="F710" s="832" t="s">
        <v>1808</v>
      </c>
      <c r="G710" s="832" t="s">
        <v>2085</v>
      </c>
      <c r="H710" s="832" t="s">
        <v>556</v>
      </c>
      <c r="I710" s="832" t="s">
        <v>2492</v>
      </c>
      <c r="J710" s="832" t="s">
        <v>2484</v>
      </c>
      <c r="K710" s="832" t="s">
        <v>1574</v>
      </c>
      <c r="L710" s="835">
        <v>934.66</v>
      </c>
      <c r="M710" s="835">
        <v>934.66</v>
      </c>
      <c r="N710" s="832">
        <v>1</v>
      </c>
      <c r="O710" s="836">
        <v>0.5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18</v>
      </c>
      <c r="B711" s="832" t="s">
        <v>1807</v>
      </c>
      <c r="C711" s="832" t="s">
        <v>1812</v>
      </c>
      <c r="D711" s="833" t="s">
        <v>3107</v>
      </c>
      <c r="E711" s="834" t="s">
        <v>1841</v>
      </c>
      <c r="F711" s="832" t="s">
        <v>1808</v>
      </c>
      <c r="G711" s="832" t="s">
        <v>2085</v>
      </c>
      <c r="H711" s="832" t="s">
        <v>556</v>
      </c>
      <c r="I711" s="832" t="s">
        <v>2610</v>
      </c>
      <c r="J711" s="832" t="s">
        <v>2484</v>
      </c>
      <c r="K711" s="832" t="s">
        <v>2091</v>
      </c>
      <c r="L711" s="835">
        <v>1635.66</v>
      </c>
      <c r="M711" s="835">
        <v>1635.66</v>
      </c>
      <c r="N711" s="832">
        <v>1</v>
      </c>
      <c r="O711" s="836">
        <v>1</v>
      </c>
      <c r="P711" s="835">
        <v>1635.66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18</v>
      </c>
      <c r="B712" s="832" t="s">
        <v>1807</v>
      </c>
      <c r="C712" s="832" t="s">
        <v>1812</v>
      </c>
      <c r="D712" s="833" t="s">
        <v>3107</v>
      </c>
      <c r="E712" s="834" t="s">
        <v>1841</v>
      </c>
      <c r="F712" s="832" t="s">
        <v>1808</v>
      </c>
      <c r="G712" s="832" t="s">
        <v>2085</v>
      </c>
      <c r="H712" s="832" t="s">
        <v>556</v>
      </c>
      <c r="I712" s="832" t="s">
        <v>2611</v>
      </c>
      <c r="J712" s="832" t="s">
        <v>2612</v>
      </c>
      <c r="K712" s="832" t="s">
        <v>636</v>
      </c>
      <c r="L712" s="835">
        <v>934.66</v>
      </c>
      <c r="M712" s="835">
        <v>8411.94</v>
      </c>
      <c r="N712" s="832">
        <v>9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18</v>
      </c>
      <c r="B713" s="832" t="s">
        <v>1807</v>
      </c>
      <c r="C713" s="832" t="s">
        <v>1812</v>
      </c>
      <c r="D713" s="833" t="s">
        <v>3107</v>
      </c>
      <c r="E713" s="834" t="s">
        <v>1841</v>
      </c>
      <c r="F713" s="832" t="s">
        <v>1808</v>
      </c>
      <c r="G713" s="832" t="s">
        <v>2092</v>
      </c>
      <c r="H713" s="832" t="s">
        <v>556</v>
      </c>
      <c r="I713" s="832" t="s">
        <v>2093</v>
      </c>
      <c r="J713" s="832" t="s">
        <v>2094</v>
      </c>
      <c r="K713" s="832" t="s">
        <v>2095</v>
      </c>
      <c r="L713" s="835">
        <v>18.809999999999999</v>
      </c>
      <c r="M713" s="835">
        <v>1090.9799999999998</v>
      </c>
      <c r="N713" s="832">
        <v>58</v>
      </c>
      <c r="O713" s="836">
        <v>10</v>
      </c>
      <c r="P713" s="835">
        <v>188.1</v>
      </c>
      <c r="Q713" s="837">
        <v>0.17241379310344832</v>
      </c>
      <c r="R713" s="832">
        <v>10</v>
      </c>
      <c r="S713" s="837">
        <v>0.17241379310344829</v>
      </c>
      <c r="T713" s="836">
        <v>3.5</v>
      </c>
      <c r="U713" s="838">
        <v>0.35</v>
      </c>
    </row>
    <row r="714" spans="1:21" ht="14.4" customHeight="1" x14ac:dyDescent="0.3">
      <c r="A714" s="831">
        <v>18</v>
      </c>
      <c r="B714" s="832" t="s">
        <v>1807</v>
      </c>
      <c r="C714" s="832" t="s">
        <v>1812</v>
      </c>
      <c r="D714" s="833" t="s">
        <v>3107</v>
      </c>
      <c r="E714" s="834" t="s">
        <v>1841</v>
      </c>
      <c r="F714" s="832" t="s">
        <v>1808</v>
      </c>
      <c r="G714" s="832" t="s">
        <v>2096</v>
      </c>
      <c r="H714" s="832" t="s">
        <v>556</v>
      </c>
      <c r="I714" s="832" t="s">
        <v>2497</v>
      </c>
      <c r="J714" s="832" t="s">
        <v>2098</v>
      </c>
      <c r="K714" s="832" t="s">
        <v>2498</v>
      </c>
      <c r="L714" s="835">
        <v>690.1</v>
      </c>
      <c r="M714" s="835">
        <v>5520.8</v>
      </c>
      <c r="N714" s="832">
        <v>8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18</v>
      </c>
      <c r="B715" s="832" t="s">
        <v>1807</v>
      </c>
      <c r="C715" s="832" t="s">
        <v>1812</v>
      </c>
      <c r="D715" s="833" t="s">
        <v>3107</v>
      </c>
      <c r="E715" s="834" t="s">
        <v>1841</v>
      </c>
      <c r="F715" s="832" t="s">
        <v>1808</v>
      </c>
      <c r="G715" s="832" t="s">
        <v>2096</v>
      </c>
      <c r="H715" s="832" t="s">
        <v>556</v>
      </c>
      <c r="I715" s="832" t="s">
        <v>2097</v>
      </c>
      <c r="J715" s="832" t="s">
        <v>2098</v>
      </c>
      <c r="K715" s="832" t="s">
        <v>2099</v>
      </c>
      <c r="L715" s="835">
        <v>1035.1400000000001</v>
      </c>
      <c r="M715" s="835">
        <v>1035.1400000000001</v>
      </c>
      <c r="N715" s="832">
        <v>1</v>
      </c>
      <c r="O715" s="836">
        <v>1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18</v>
      </c>
      <c r="B716" s="832" t="s">
        <v>1807</v>
      </c>
      <c r="C716" s="832" t="s">
        <v>1812</v>
      </c>
      <c r="D716" s="833" t="s">
        <v>3107</v>
      </c>
      <c r="E716" s="834" t="s">
        <v>1841</v>
      </c>
      <c r="F716" s="832" t="s">
        <v>1808</v>
      </c>
      <c r="G716" s="832" t="s">
        <v>2100</v>
      </c>
      <c r="H716" s="832" t="s">
        <v>601</v>
      </c>
      <c r="I716" s="832" t="s">
        <v>1567</v>
      </c>
      <c r="J716" s="832" t="s">
        <v>631</v>
      </c>
      <c r="K716" s="832" t="s">
        <v>1565</v>
      </c>
      <c r="L716" s="835">
        <v>132</v>
      </c>
      <c r="M716" s="835">
        <v>924</v>
      </c>
      <c r="N716" s="832">
        <v>7</v>
      </c>
      <c r="O716" s="836">
        <v>3.5</v>
      </c>
      <c r="P716" s="835">
        <v>396</v>
      </c>
      <c r="Q716" s="837">
        <v>0.42857142857142855</v>
      </c>
      <c r="R716" s="832">
        <v>3</v>
      </c>
      <c r="S716" s="837">
        <v>0.42857142857142855</v>
      </c>
      <c r="T716" s="836">
        <v>1</v>
      </c>
      <c r="U716" s="838">
        <v>0.2857142857142857</v>
      </c>
    </row>
    <row r="717" spans="1:21" ht="14.4" customHeight="1" x14ac:dyDescent="0.3">
      <c r="A717" s="831">
        <v>18</v>
      </c>
      <c r="B717" s="832" t="s">
        <v>1807</v>
      </c>
      <c r="C717" s="832" t="s">
        <v>1812</v>
      </c>
      <c r="D717" s="833" t="s">
        <v>3107</v>
      </c>
      <c r="E717" s="834" t="s">
        <v>1841</v>
      </c>
      <c r="F717" s="832" t="s">
        <v>1808</v>
      </c>
      <c r="G717" s="832" t="s">
        <v>2100</v>
      </c>
      <c r="H717" s="832" t="s">
        <v>601</v>
      </c>
      <c r="I717" s="832" t="s">
        <v>1658</v>
      </c>
      <c r="J717" s="832" t="s">
        <v>631</v>
      </c>
      <c r="K717" s="832" t="s">
        <v>1659</v>
      </c>
      <c r="L717" s="835">
        <v>439.98</v>
      </c>
      <c r="M717" s="835">
        <v>1319.94</v>
      </c>
      <c r="N717" s="832">
        <v>3</v>
      </c>
      <c r="O717" s="836">
        <v>3</v>
      </c>
      <c r="P717" s="835">
        <v>1319.94</v>
      </c>
      <c r="Q717" s="837">
        <v>1</v>
      </c>
      <c r="R717" s="832">
        <v>3</v>
      </c>
      <c r="S717" s="837">
        <v>1</v>
      </c>
      <c r="T717" s="836">
        <v>3</v>
      </c>
      <c r="U717" s="838">
        <v>1</v>
      </c>
    </row>
    <row r="718" spans="1:21" ht="14.4" customHeight="1" x14ac:dyDescent="0.3">
      <c r="A718" s="831">
        <v>18</v>
      </c>
      <c r="B718" s="832" t="s">
        <v>1807</v>
      </c>
      <c r="C718" s="832" t="s">
        <v>1812</v>
      </c>
      <c r="D718" s="833" t="s">
        <v>3107</v>
      </c>
      <c r="E718" s="834" t="s">
        <v>1841</v>
      </c>
      <c r="F718" s="832" t="s">
        <v>1808</v>
      </c>
      <c r="G718" s="832" t="s">
        <v>2100</v>
      </c>
      <c r="H718" s="832" t="s">
        <v>556</v>
      </c>
      <c r="I718" s="832" t="s">
        <v>2613</v>
      </c>
      <c r="J718" s="832" t="s">
        <v>2614</v>
      </c>
      <c r="K718" s="832" t="s">
        <v>1565</v>
      </c>
      <c r="L718" s="835">
        <v>132</v>
      </c>
      <c r="M718" s="835">
        <v>924</v>
      </c>
      <c r="N718" s="832">
        <v>7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18</v>
      </c>
      <c r="B719" s="832" t="s">
        <v>1807</v>
      </c>
      <c r="C719" s="832" t="s">
        <v>1812</v>
      </c>
      <c r="D719" s="833" t="s">
        <v>3107</v>
      </c>
      <c r="E719" s="834" t="s">
        <v>1841</v>
      </c>
      <c r="F719" s="832" t="s">
        <v>1808</v>
      </c>
      <c r="G719" s="832" t="s">
        <v>2101</v>
      </c>
      <c r="H719" s="832" t="s">
        <v>556</v>
      </c>
      <c r="I719" s="832" t="s">
        <v>2102</v>
      </c>
      <c r="J719" s="832" t="s">
        <v>2103</v>
      </c>
      <c r="K719" s="832" t="s">
        <v>1184</v>
      </c>
      <c r="L719" s="835">
        <v>597.88</v>
      </c>
      <c r="M719" s="835">
        <v>597.88</v>
      </c>
      <c r="N719" s="832">
        <v>1</v>
      </c>
      <c r="O719" s="836">
        <v>0.5</v>
      </c>
      <c r="P719" s="835">
        <v>597.88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18</v>
      </c>
      <c r="B720" s="832" t="s">
        <v>1807</v>
      </c>
      <c r="C720" s="832" t="s">
        <v>1812</v>
      </c>
      <c r="D720" s="833" t="s">
        <v>3107</v>
      </c>
      <c r="E720" s="834" t="s">
        <v>1841</v>
      </c>
      <c r="F720" s="832" t="s">
        <v>1808</v>
      </c>
      <c r="G720" s="832" t="s">
        <v>2101</v>
      </c>
      <c r="H720" s="832" t="s">
        <v>556</v>
      </c>
      <c r="I720" s="832" t="s">
        <v>2104</v>
      </c>
      <c r="J720" s="832" t="s">
        <v>2103</v>
      </c>
      <c r="K720" s="832" t="s">
        <v>2105</v>
      </c>
      <c r="L720" s="835">
        <v>1195.75</v>
      </c>
      <c r="M720" s="835">
        <v>35872.5</v>
      </c>
      <c r="N720" s="832">
        <v>30</v>
      </c>
      <c r="O720" s="836">
        <v>7</v>
      </c>
      <c r="P720" s="835">
        <v>29893.75</v>
      </c>
      <c r="Q720" s="837">
        <v>0.83333333333333337</v>
      </c>
      <c r="R720" s="832">
        <v>25</v>
      </c>
      <c r="S720" s="837">
        <v>0.83333333333333337</v>
      </c>
      <c r="T720" s="836">
        <v>6</v>
      </c>
      <c r="U720" s="838">
        <v>0.8571428571428571</v>
      </c>
    </row>
    <row r="721" spans="1:21" ht="14.4" customHeight="1" x14ac:dyDescent="0.3">
      <c r="A721" s="831">
        <v>18</v>
      </c>
      <c r="B721" s="832" t="s">
        <v>1807</v>
      </c>
      <c r="C721" s="832" t="s">
        <v>1812</v>
      </c>
      <c r="D721" s="833" t="s">
        <v>3107</v>
      </c>
      <c r="E721" s="834" t="s">
        <v>1841</v>
      </c>
      <c r="F721" s="832" t="s">
        <v>1808</v>
      </c>
      <c r="G721" s="832" t="s">
        <v>2101</v>
      </c>
      <c r="H721" s="832" t="s">
        <v>556</v>
      </c>
      <c r="I721" s="832" t="s">
        <v>2106</v>
      </c>
      <c r="J721" s="832" t="s">
        <v>1648</v>
      </c>
      <c r="K721" s="832" t="s">
        <v>1184</v>
      </c>
      <c r="L721" s="835">
        <v>597.88</v>
      </c>
      <c r="M721" s="835">
        <v>3587.2799999999997</v>
      </c>
      <c r="N721" s="832">
        <v>6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18</v>
      </c>
      <c r="B722" s="832" t="s">
        <v>1807</v>
      </c>
      <c r="C722" s="832" t="s">
        <v>1812</v>
      </c>
      <c r="D722" s="833" t="s">
        <v>3107</v>
      </c>
      <c r="E722" s="834" t="s">
        <v>1841</v>
      </c>
      <c r="F722" s="832" t="s">
        <v>1808</v>
      </c>
      <c r="G722" s="832" t="s">
        <v>2101</v>
      </c>
      <c r="H722" s="832" t="s">
        <v>556</v>
      </c>
      <c r="I722" s="832" t="s">
        <v>1647</v>
      </c>
      <c r="J722" s="832" t="s">
        <v>1648</v>
      </c>
      <c r="K722" s="832" t="s">
        <v>1649</v>
      </c>
      <c r="L722" s="835">
        <v>294.2</v>
      </c>
      <c r="M722" s="835">
        <v>588.4</v>
      </c>
      <c r="N722" s="832">
        <v>2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" customHeight="1" x14ac:dyDescent="0.3">
      <c r="A723" s="831">
        <v>18</v>
      </c>
      <c r="B723" s="832" t="s">
        <v>1807</v>
      </c>
      <c r="C723" s="832" t="s">
        <v>1812</v>
      </c>
      <c r="D723" s="833" t="s">
        <v>3107</v>
      </c>
      <c r="E723" s="834" t="s">
        <v>1841</v>
      </c>
      <c r="F723" s="832" t="s">
        <v>1808</v>
      </c>
      <c r="G723" s="832" t="s">
        <v>2101</v>
      </c>
      <c r="H723" s="832" t="s">
        <v>556</v>
      </c>
      <c r="I723" s="832" t="s">
        <v>1763</v>
      </c>
      <c r="J723" s="832" t="s">
        <v>1183</v>
      </c>
      <c r="K723" s="832" t="s">
        <v>1184</v>
      </c>
      <c r="L723" s="835">
        <v>1286.19</v>
      </c>
      <c r="M723" s="835">
        <v>7717.14</v>
      </c>
      <c r="N723" s="832">
        <v>6</v>
      </c>
      <c r="O723" s="836">
        <v>1</v>
      </c>
      <c r="P723" s="835">
        <v>3858.57</v>
      </c>
      <c r="Q723" s="837">
        <v>0.5</v>
      </c>
      <c r="R723" s="832">
        <v>3</v>
      </c>
      <c r="S723" s="837">
        <v>0.5</v>
      </c>
      <c r="T723" s="836">
        <v>0.5</v>
      </c>
      <c r="U723" s="838">
        <v>0.5</v>
      </c>
    </row>
    <row r="724" spans="1:21" ht="14.4" customHeight="1" x14ac:dyDescent="0.3">
      <c r="A724" s="831">
        <v>18</v>
      </c>
      <c r="B724" s="832" t="s">
        <v>1807</v>
      </c>
      <c r="C724" s="832" t="s">
        <v>1812</v>
      </c>
      <c r="D724" s="833" t="s">
        <v>3107</v>
      </c>
      <c r="E724" s="834" t="s">
        <v>1841</v>
      </c>
      <c r="F724" s="832" t="s">
        <v>1808</v>
      </c>
      <c r="G724" s="832" t="s">
        <v>2615</v>
      </c>
      <c r="H724" s="832" t="s">
        <v>556</v>
      </c>
      <c r="I724" s="832" t="s">
        <v>2616</v>
      </c>
      <c r="J724" s="832" t="s">
        <v>2617</v>
      </c>
      <c r="K724" s="832" t="s">
        <v>1698</v>
      </c>
      <c r="L724" s="835">
        <v>132.34</v>
      </c>
      <c r="M724" s="835">
        <v>132.34</v>
      </c>
      <c r="N724" s="832">
        <v>1</v>
      </c>
      <c r="O724" s="836">
        <v>0.5</v>
      </c>
      <c r="P724" s="835">
        <v>132.34</v>
      </c>
      <c r="Q724" s="837">
        <v>1</v>
      </c>
      <c r="R724" s="832">
        <v>1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18</v>
      </c>
      <c r="B725" s="832" t="s">
        <v>1807</v>
      </c>
      <c r="C725" s="832" t="s">
        <v>1812</v>
      </c>
      <c r="D725" s="833" t="s">
        <v>3107</v>
      </c>
      <c r="E725" s="834" t="s">
        <v>1841</v>
      </c>
      <c r="F725" s="832" t="s">
        <v>1808</v>
      </c>
      <c r="G725" s="832" t="s">
        <v>2112</v>
      </c>
      <c r="H725" s="832" t="s">
        <v>556</v>
      </c>
      <c r="I725" s="832" t="s">
        <v>2113</v>
      </c>
      <c r="J725" s="832" t="s">
        <v>841</v>
      </c>
      <c r="K725" s="832" t="s">
        <v>2114</v>
      </c>
      <c r="L725" s="835">
        <v>54.55</v>
      </c>
      <c r="M725" s="835">
        <v>4309.45</v>
      </c>
      <c r="N725" s="832">
        <v>79</v>
      </c>
      <c r="O725" s="836">
        <v>17</v>
      </c>
      <c r="P725" s="835">
        <v>2727.5</v>
      </c>
      <c r="Q725" s="837">
        <v>0.63291139240506333</v>
      </c>
      <c r="R725" s="832">
        <v>50</v>
      </c>
      <c r="S725" s="837">
        <v>0.63291139240506333</v>
      </c>
      <c r="T725" s="836">
        <v>11</v>
      </c>
      <c r="U725" s="838">
        <v>0.6470588235294118</v>
      </c>
    </row>
    <row r="726" spans="1:21" ht="14.4" customHeight="1" x14ac:dyDescent="0.3">
      <c r="A726" s="831">
        <v>18</v>
      </c>
      <c r="B726" s="832" t="s">
        <v>1807</v>
      </c>
      <c r="C726" s="832" t="s">
        <v>1812</v>
      </c>
      <c r="D726" s="833" t="s">
        <v>3107</v>
      </c>
      <c r="E726" s="834" t="s">
        <v>1841</v>
      </c>
      <c r="F726" s="832" t="s">
        <v>1808</v>
      </c>
      <c r="G726" s="832" t="s">
        <v>2112</v>
      </c>
      <c r="H726" s="832" t="s">
        <v>556</v>
      </c>
      <c r="I726" s="832" t="s">
        <v>2115</v>
      </c>
      <c r="J726" s="832" t="s">
        <v>841</v>
      </c>
      <c r="K726" s="832" t="s">
        <v>2114</v>
      </c>
      <c r="L726" s="835">
        <v>54.55</v>
      </c>
      <c r="M726" s="835">
        <v>218.2</v>
      </c>
      <c r="N726" s="832">
        <v>4</v>
      </c>
      <c r="O726" s="836">
        <v>1</v>
      </c>
      <c r="P726" s="835">
        <v>218.2</v>
      </c>
      <c r="Q726" s="837">
        <v>1</v>
      </c>
      <c r="R726" s="832">
        <v>4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18</v>
      </c>
      <c r="B727" s="832" t="s">
        <v>1807</v>
      </c>
      <c r="C727" s="832" t="s">
        <v>1812</v>
      </c>
      <c r="D727" s="833" t="s">
        <v>3107</v>
      </c>
      <c r="E727" s="834" t="s">
        <v>1841</v>
      </c>
      <c r="F727" s="832" t="s">
        <v>1808</v>
      </c>
      <c r="G727" s="832" t="s">
        <v>2118</v>
      </c>
      <c r="H727" s="832" t="s">
        <v>556</v>
      </c>
      <c r="I727" s="832" t="s">
        <v>2119</v>
      </c>
      <c r="J727" s="832" t="s">
        <v>2120</v>
      </c>
      <c r="K727" s="832" t="s">
        <v>2121</v>
      </c>
      <c r="L727" s="835">
        <v>59.36</v>
      </c>
      <c r="M727" s="835">
        <v>712.31999999999994</v>
      </c>
      <c r="N727" s="832">
        <v>12</v>
      </c>
      <c r="O727" s="836">
        <v>3</v>
      </c>
      <c r="P727" s="835">
        <v>534.24</v>
      </c>
      <c r="Q727" s="837">
        <v>0.75000000000000011</v>
      </c>
      <c r="R727" s="832">
        <v>9</v>
      </c>
      <c r="S727" s="837">
        <v>0.75</v>
      </c>
      <c r="T727" s="836">
        <v>2</v>
      </c>
      <c r="U727" s="838">
        <v>0.66666666666666663</v>
      </c>
    </row>
    <row r="728" spans="1:21" ht="14.4" customHeight="1" x14ac:dyDescent="0.3">
      <c r="A728" s="831">
        <v>18</v>
      </c>
      <c r="B728" s="832" t="s">
        <v>1807</v>
      </c>
      <c r="C728" s="832" t="s">
        <v>1812</v>
      </c>
      <c r="D728" s="833" t="s">
        <v>3107</v>
      </c>
      <c r="E728" s="834" t="s">
        <v>1841</v>
      </c>
      <c r="F728" s="832" t="s">
        <v>1808</v>
      </c>
      <c r="G728" s="832" t="s">
        <v>2118</v>
      </c>
      <c r="H728" s="832" t="s">
        <v>556</v>
      </c>
      <c r="I728" s="832" t="s">
        <v>2122</v>
      </c>
      <c r="J728" s="832" t="s">
        <v>2120</v>
      </c>
      <c r="K728" s="832" t="s">
        <v>2123</v>
      </c>
      <c r="L728" s="835">
        <v>91.78</v>
      </c>
      <c r="M728" s="835">
        <v>2019.16</v>
      </c>
      <c r="N728" s="832">
        <v>22</v>
      </c>
      <c r="O728" s="836">
        <v>5</v>
      </c>
      <c r="P728" s="835">
        <v>1376.7</v>
      </c>
      <c r="Q728" s="837">
        <v>0.68181818181818177</v>
      </c>
      <c r="R728" s="832">
        <v>15</v>
      </c>
      <c r="S728" s="837">
        <v>0.68181818181818177</v>
      </c>
      <c r="T728" s="836">
        <v>4</v>
      </c>
      <c r="U728" s="838">
        <v>0.8</v>
      </c>
    </row>
    <row r="729" spans="1:21" ht="14.4" customHeight="1" x14ac:dyDescent="0.3">
      <c r="A729" s="831">
        <v>18</v>
      </c>
      <c r="B729" s="832" t="s">
        <v>1807</v>
      </c>
      <c r="C729" s="832" t="s">
        <v>1812</v>
      </c>
      <c r="D729" s="833" t="s">
        <v>3107</v>
      </c>
      <c r="E729" s="834" t="s">
        <v>1841</v>
      </c>
      <c r="F729" s="832" t="s">
        <v>1808</v>
      </c>
      <c r="G729" s="832" t="s">
        <v>2118</v>
      </c>
      <c r="H729" s="832" t="s">
        <v>556</v>
      </c>
      <c r="I729" s="832" t="s">
        <v>2511</v>
      </c>
      <c r="J729" s="832" t="s">
        <v>2120</v>
      </c>
      <c r="K729" s="832" t="s">
        <v>2512</v>
      </c>
      <c r="L729" s="835">
        <v>169</v>
      </c>
      <c r="M729" s="835">
        <v>4732</v>
      </c>
      <c r="N729" s="832">
        <v>28</v>
      </c>
      <c r="O729" s="836">
        <v>9</v>
      </c>
      <c r="P729" s="835">
        <v>3887</v>
      </c>
      <c r="Q729" s="837">
        <v>0.8214285714285714</v>
      </c>
      <c r="R729" s="832">
        <v>23</v>
      </c>
      <c r="S729" s="837">
        <v>0.8214285714285714</v>
      </c>
      <c r="T729" s="836">
        <v>8</v>
      </c>
      <c r="U729" s="838">
        <v>0.88888888888888884</v>
      </c>
    </row>
    <row r="730" spans="1:21" ht="14.4" customHeight="1" x14ac:dyDescent="0.3">
      <c r="A730" s="831">
        <v>18</v>
      </c>
      <c r="B730" s="832" t="s">
        <v>1807</v>
      </c>
      <c r="C730" s="832" t="s">
        <v>1812</v>
      </c>
      <c r="D730" s="833" t="s">
        <v>3107</v>
      </c>
      <c r="E730" s="834" t="s">
        <v>1841</v>
      </c>
      <c r="F730" s="832" t="s">
        <v>1808</v>
      </c>
      <c r="G730" s="832" t="s">
        <v>2118</v>
      </c>
      <c r="H730" s="832" t="s">
        <v>556</v>
      </c>
      <c r="I730" s="832" t="s">
        <v>1547</v>
      </c>
      <c r="J730" s="832" t="s">
        <v>1548</v>
      </c>
      <c r="K730" s="832" t="s">
        <v>1544</v>
      </c>
      <c r="L730" s="835">
        <v>183.54</v>
      </c>
      <c r="M730" s="835">
        <v>3303.72</v>
      </c>
      <c r="N730" s="832">
        <v>18</v>
      </c>
      <c r="O730" s="836">
        <v>6.5</v>
      </c>
      <c r="P730" s="835">
        <v>1651.86</v>
      </c>
      <c r="Q730" s="837">
        <v>0.5</v>
      </c>
      <c r="R730" s="832">
        <v>9</v>
      </c>
      <c r="S730" s="837">
        <v>0.5</v>
      </c>
      <c r="T730" s="836">
        <v>3.5</v>
      </c>
      <c r="U730" s="838">
        <v>0.53846153846153844</v>
      </c>
    </row>
    <row r="731" spans="1:21" ht="14.4" customHeight="1" x14ac:dyDescent="0.3">
      <c r="A731" s="831">
        <v>18</v>
      </c>
      <c r="B731" s="832" t="s">
        <v>1807</v>
      </c>
      <c r="C731" s="832" t="s">
        <v>1812</v>
      </c>
      <c r="D731" s="833" t="s">
        <v>3107</v>
      </c>
      <c r="E731" s="834" t="s">
        <v>1841</v>
      </c>
      <c r="F731" s="832" t="s">
        <v>1808</v>
      </c>
      <c r="G731" s="832" t="s">
        <v>2118</v>
      </c>
      <c r="H731" s="832" t="s">
        <v>556</v>
      </c>
      <c r="I731" s="832" t="s">
        <v>2618</v>
      </c>
      <c r="J731" s="832" t="s">
        <v>1548</v>
      </c>
      <c r="K731" s="832" t="s">
        <v>1546</v>
      </c>
      <c r="L731" s="835">
        <v>338</v>
      </c>
      <c r="M731" s="835">
        <v>3042</v>
      </c>
      <c r="N731" s="832">
        <v>9</v>
      </c>
      <c r="O731" s="836">
        <v>3.5</v>
      </c>
      <c r="P731" s="835">
        <v>1690</v>
      </c>
      <c r="Q731" s="837">
        <v>0.55555555555555558</v>
      </c>
      <c r="R731" s="832">
        <v>5</v>
      </c>
      <c r="S731" s="837">
        <v>0.55555555555555558</v>
      </c>
      <c r="T731" s="836">
        <v>2.5</v>
      </c>
      <c r="U731" s="838">
        <v>0.7142857142857143</v>
      </c>
    </row>
    <row r="732" spans="1:21" ht="14.4" customHeight="1" x14ac:dyDescent="0.3">
      <c r="A732" s="831">
        <v>18</v>
      </c>
      <c r="B732" s="832" t="s">
        <v>1807</v>
      </c>
      <c r="C732" s="832" t="s">
        <v>1812</v>
      </c>
      <c r="D732" s="833" t="s">
        <v>3107</v>
      </c>
      <c r="E732" s="834" t="s">
        <v>1841</v>
      </c>
      <c r="F732" s="832" t="s">
        <v>1808</v>
      </c>
      <c r="G732" s="832" t="s">
        <v>2118</v>
      </c>
      <c r="H732" s="832" t="s">
        <v>601</v>
      </c>
      <c r="I732" s="832" t="s">
        <v>1542</v>
      </c>
      <c r="J732" s="832" t="s">
        <v>1543</v>
      </c>
      <c r="K732" s="832" t="s">
        <v>1544</v>
      </c>
      <c r="L732" s="835">
        <v>183.54</v>
      </c>
      <c r="M732" s="835">
        <v>2202.48</v>
      </c>
      <c r="N732" s="832">
        <v>12</v>
      </c>
      <c r="O732" s="836">
        <v>2.5</v>
      </c>
      <c r="P732" s="835">
        <v>183.54</v>
      </c>
      <c r="Q732" s="837">
        <v>8.3333333333333329E-2</v>
      </c>
      <c r="R732" s="832">
        <v>1</v>
      </c>
      <c r="S732" s="837">
        <v>8.3333333333333329E-2</v>
      </c>
      <c r="T732" s="836">
        <v>1</v>
      </c>
      <c r="U732" s="838">
        <v>0.4</v>
      </c>
    </row>
    <row r="733" spans="1:21" ht="14.4" customHeight="1" x14ac:dyDescent="0.3">
      <c r="A733" s="831">
        <v>18</v>
      </c>
      <c r="B733" s="832" t="s">
        <v>1807</v>
      </c>
      <c r="C733" s="832" t="s">
        <v>1812</v>
      </c>
      <c r="D733" s="833" t="s">
        <v>3107</v>
      </c>
      <c r="E733" s="834" t="s">
        <v>1841</v>
      </c>
      <c r="F733" s="832" t="s">
        <v>1808</v>
      </c>
      <c r="G733" s="832" t="s">
        <v>2118</v>
      </c>
      <c r="H733" s="832" t="s">
        <v>601</v>
      </c>
      <c r="I733" s="832" t="s">
        <v>2260</v>
      </c>
      <c r="J733" s="832" t="s">
        <v>1543</v>
      </c>
      <c r="K733" s="832" t="s">
        <v>2261</v>
      </c>
      <c r="L733" s="835">
        <v>507.02</v>
      </c>
      <c r="M733" s="835">
        <v>1521.06</v>
      </c>
      <c r="N733" s="832">
        <v>3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18</v>
      </c>
      <c r="B734" s="832" t="s">
        <v>1807</v>
      </c>
      <c r="C734" s="832" t="s">
        <v>1812</v>
      </c>
      <c r="D734" s="833" t="s">
        <v>3107</v>
      </c>
      <c r="E734" s="834" t="s">
        <v>1841</v>
      </c>
      <c r="F734" s="832" t="s">
        <v>1808</v>
      </c>
      <c r="G734" s="832" t="s">
        <v>2118</v>
      </c>
      <c r="H734" s="832" t="s">
        <v>601</v>
      </c>
      <c r="I734" s="832" t="s">
        <v>1545</v>
      </c>
      <c r="J734" s="832" t="s">
        <v>1543</v>
      </c>
      <c r="K734" s="832" t="s">
        <v>1546</v>
      </c>
      <c r="L734" s="835">
        <v>338</v>
      </c>
      <c r="M734" s="835">
        <v>4394</v>
      </c>
      <c r="N734" s="832">
        <v>13</v>
      </c>
      <c r="O734" s="836">
        <v>6.5</v>
      </c>
      <c r="P734" s="835">
        <v>1014</v>
      </c>
      <c r="Q734" s="837">
        <v>0.23076923076923078</v>
      </c>
      <c r="R734" s="832">
        <v>3</v>
      </c>
      <c r="S734" s="837">
        <v>0.23076923076923078</v>
      </c>
      <c r="T734" s="836">
        <v>1.5</v>
      </c>
      <c r="U734" s="838">
        <v>0.23076923076923078</v>
      </c>
    </row>
    <row r="735" spans="1:21" ht="14.4" customHeight="1" x14ac:dyDescent="0.3">
      <c r="A735" s="831">
        <v>18</v>
      </c>
      <c r="B735" s="832" t="s">
        <v>1807</v>
      </c>
      <c r="C735" s="832" t="s">
        <v>1812</v>
      </c>
      <c r="D735" s="833" t="s">
        <v>3107</v>
      </c>
      <c r="E735" s="834" t="s">
        <v>1841</v>
      </c>
      <c r="F735" s="832" t="s">
        <v>1808</v>
      </c>
      <c r="G735" s="832" t="s">
        <v>2118</v>
      </c>
      <c r="H735" s="832" t="s">
        <v>556</v>
      </c>
      <c r="I735" s="832" t="s">
        <v>2513</v>
      </c>
      <c r="J735" s="832" t="s">
        <v>2514</v>
      </c>
      <c r="K735" s="832" t="s">
        <v>2515</v>
      </c>
      <c r="L735" s="835">
        <v>152.96</v>
      </c>
      <c r="M735" s="835">
        <v>152.96</v>
      </c>
      <c r="N735" s="832">
        <v>1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18</v>
      </c>
      <c r="B736" s="832" t="s">
        <v>1807</v>
      </c>
      <c r="C736" s="832" t="s">
        <v>1812</v>
      </c>
      <c r="D736" s="833" t="s">
        <v>3107</v>
      </c>
      <c r="E736" s="834" t="s">
        <v>1841</v>
      </c>
      <c r="F736" s="832" t="s">
        <v>1808</v>
      </c>
      <c r="G736" s="832" t="s">
        <v>2118</v>
      </c>
      <c r="H736" s="832" t="s">
        <v>556</v>
      </c>
      <c r="I736" s="832" t="s">
        <v>2619</v>
      </c>
      <c r="J736" s="832" t="s">
        <v>2620</v>
      </c>
      <c r="K736" s="832" t="s">
        <v>2621</v>
      </c>
      <c r="L736" s="835">
        <v>338</v>
      </c>
      <c r="M736" s="835">
        <v>338</v>
      </c>
      <c r="N736" s="832">
        <v>1</v>
      </c>
      <c r="O736" s="836">
        <v>1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18</v>
      </c>
      <c r="B737" s="832" t="s">
        <v>1807</v>
      </c>
      <c r="C737" s="832" t="s">
        <v>1812</v>
      </c>
      <c r="D737" s="833" t="s">
        <v>3107</v>
      </c>
      <c r="E737" s="834" t="s">
        <v>1841</v>
      </c>
      <c r="F737" s="832" t="s">
        <v>1808</v>
      </c>
      <c r="G737" s="832" t="s">
        <v>2124</v>
      </c>
      <c r="H737" s="832" t="s">
        <v>556</v>
      </c>
      <c r="I737" s="832" t="s">
        <v>2125</v>
      </c>
      <c r="J737" s="832" t="s">
        <v>2126</v>
      </c>
      <c r="K737" s="832" t="s">
        <v>2127</v>
      </c>
      <c r="L737" s="835">
        <v>352.3</v>
      </c>
      <c r="M737" s="835">
        <v>1056.9000000000001</v>
      </c>
      <c r="N737" s="832">
        <v>3</v>
      </c>
      <c r="O737" s="836">
        <v>0.5</v>
      </c>
      <c r="P737" s="835"/>
      <c r="Q737" s="837">
        <v>0</v>
      </c>
      <c r="R737" s="832"/>
      <c r="S737" s="837">
        <v>0</v>
      </c>
      <c r="T737" s="836"/>
      <c r="U737" s="838">
        <v>0</v>
      </c>
    </row>
    <row r="738" spans="1:21" ht="14.4" customHeight="1" x14ac:dyDescent="0.3">
      <c r="A738" s="831">
        <v>18</v>
      </c>
      <c r="B738" s="832" t="s">
        <v>1807</v>
      </c>
      <c r="C738" s="832" t="s">
        <v>1812</v>
      </c>
      <c r="D738" s="833" t="s">
        <v>3107</v>
      </c>
      <c r="E738" s="834" t="s">
        <v>1841</v>
      </c>
      <c r="F738" s="832" t="s">
        <v>1808</v>
      </c>
      <c r="G738" s="832" t="s">
        <v>2124</v>
      </c>
      <c r="H738" s="832" t="s">
        <v>556</v>
      </c>
      <c r="I738" s="832" t="s">
        <v>2622</v>
      </c>
      <c r="J738" s="832" t="s">
        <v>2126</v>
      </c>
      <c r="K738" s="832" t="s">
        <v>2623</v>
      </c>
      <c r="L738" s="835">
        <v>528.44000000000005</v>
      </c>
      <c r="M738" s="835">
        <v>1056.8800000000001</v>
      </c>
      <c r="N738" s="832">
        <v>2</v>
      </c>
      <c r="O738" s="836">
        <v>0.5</v>
      </c>
      <c r="P738" s="835">
        <v>1056.8800000000001</v>
      </c>
      <c r="Q738" s="837">
        <v>1</v>
      </c>
      <c r="R738" s="832">
        <v>2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18</v>
      </c>
      <c r="B739" s="832" t="s">
        <v>1807</v>
      </c>
      <c r="C739" s="832" t="s">
        <v>1812</v>
      </c>
      <c r="D739" s="833" t="s">
        <v>3107</v>
      </c>
      <c r="E739" s="834" t="s">
        <v>1841</v>
      </c>
      <c r="F739" s="832" t="s">
        <v>1808</v>
      </c>
      <c r="G739" s="832" t="s">
        <v>2124</v>
      </c>
      <c r="H739" s="832" t="s">
        <v>556</v>
      </c>
      <c r="I739" s="832" t="s">
        <v>2130</v>
      </c>
      <c r="J739" s="832" t="s">
        <v>2126</v>
      </c>
      <c r="K739" s="832" t="s">
        <v>2131</v>
      </c>
      <c r="L739" s="835">
        <v>274.16000000000003</v>
      </c>
      <c r="M739" s="835">
        <v>548.32000000000005</v>
      </c>
      <c r="N739" s="832">
        <v>2</v>
      </c>
      <c r="O739" s="836">
        <v>0.5</v>
      </c>
      <c r="P739" s="835">
        <v>548.32000000000005</v>
      </c>
      <c r="Q739" s="837">
        <v>1</v>
      </c>
      <c r="R739" s="832">
        <v>2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18</v>
      </c>
      <c r="B740" s="832" t="s">
        <v>1807</v>
      </c>
      <c r="C740" s="832" t="s">
        <v>1812</v>
      </c>
      <c r="D740" s="833" t="s">
        <v>3107</v>
      </c>
      <c r="E740" s="834" t="s">
        <v>1841</v>
      </c>
      <c r="F740" s="832" t="s">
        <v>1808</v>
      </c>
      <c r="G740" s="832" t="s">
        <v>2137</v>
      </c>
      <c r="H740" s="832" t="s">
        <v>556</v>
      </c>
      <c r="I740" s="832" t="s">
        <v>2624</v>
      </c>
      <c r="J740" s="832" t="s">
        <v>2625</v>
      </c>
      <c r="K740" s="832" t="s">
        <v>1571</v>
      </c>
      <c r="L740" s="835">
        <v>123.2</v>
      </c>
      <c r="M740" s="835">
        <v>492.8</v>
      </c>
      <c r="N740" s="832">
        <v>4</v>
      </c>
      <c r="O740" s="836">
        <v>1</v>
      </c>
      <c r="P740" s="835">
        <v>492.8</v>
      </c>
      <c r="Q740" s="837">
        <v>1</v>
      </c>
      <c r="R740" s="832">
        <v>4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18</v>
      </c>
      <c r="B741" s="832" t="s">
        <v>1807</v>
      </c>
      <c r="C741" s="832" t="s">
        <v>1812</v>
      </c>
      <c r="D741" s="833" t="s">
        <v>3107</v>
      </c>
      <c r="E741" s="834" t="s">
        <v>1841</v>
      </c>
      <c r="F741" s="832" t="s">
        <v>1808</v>
      </c>
      <c r="G741" s="832" t="s">
        <v>2137</v>
      </c>
      <c r="H741" s="832" t="s">
        <v>601</v>
      </c>
      <c r="I741" s="832" t="s">
        <v>1569</v>
      </c>
      <c r="J741" s="832" t="s">
        <v>1570</v>
      </c>
      <c r="K741" s="832" t="s">
        <v>1571</v>
      </c>
      <c r="L741" s="835">
        <v>122.96</v>
      </c>
      <c r="M741" s="835">
        <v>14632.240000000002</v>
      </c>
      <c r="N741" s="832">
        <v>119</v>
      </c>
      <c r="O741" s="836">
        <v>31</v>
      </c>
      <c r="P741" s="835">
        <v>8115.3600000000006</v>
      </c>
      <c r="Q741" s="837">
        <v>0.55462184873949583</v>
      </c>
      <c r="R741" s="832">
        <v>66</v>
      </c>
      <c r="S741" s="837">
        <v>0.55462184873949583</v>
      </c>
      <c r="T741" s="836">
        <v>15</v>
      </c>
      <c r="U741" s="838">
        <v>0.4838709677419355</v>
      </c>
    </row>
    <row r="742" spans="1:21" ht="14.4" customHeight="1" x14ac:dyDescent="0.3">
      <c r="A742" s="831">
        <v>18</v>
      </c>
      <c r="B742" s="832" t="s">
        <v>1807</v>
      </c>
      <c r="C742" s="832" t="s">
        <v>1812</v>
      </c>
      <c r="D742" s="833" t="s">
        <v>3107</v>
      </c>
      <c r="E742" s="834" t="s">
        <v>1841</v>
      </c>
      <c r="F742" s="832" t="s">
        <v>1808</v>
      </c>
      <c r="G742" s="832" t="s">
        <v>2137</v>
      </c>
      <c r="H742" s="832" t="s">
        <v>601</v>
      </c>
      <c r="I742" s="832" t="s">
        <v>1660</v>
      </c>
      <c r="J742" s="832" t="s">
        <v>1570</v>
      </c>
      <c r="K742" s="832" t="s">
        <v>1661</v>
      </c>
      <c r="L742" s="835">
        <v>245.91</v>
      </c>
      <c r="M742" s="835">
        <v>60739.76999999999</v>
      </c>
      <c r="N742" s="832">
        <v>247</v>
      </c>
      <c r="O742" s="836">
        <v>69.5</v>
      </c>
      <c r="P742" s="835">
        <v>27541.919999999995</v>
      </c>
      <c r="Q742" s="837">
        <v>0.45344129554655871</v>
      </c>
      <c r="R742" s="832">
        <v>112</v>
      </c>
      <c r="S742" s="837">
        <v>0.45344129554655871</v>
      </c>
      <c r="T742" s="836">
        <v>31</v>
      </c>
      <c r="U742" s="838">
        <v>0.4460431654676259</v>
      </c>
    </row>
    <row r="743" spans="1:21" ht="14.4" customHeight="1" x14ac:dyDescent="0.3">
      <c r="A743" s="831">
        <v>18</v>
      </c>
      <c r="B743" s="832" t="s">
        <v>1807</v>
      </c>
      <c r="C743" s="832" t="s">
        <v>1812</v>
      </c>
      <c r="D743" s="833" t="s">
        <v>3107</v>
      </c>
      <c r="E743" s="834" t="s">
        <v>1841</v>
      </c>
      <c r="F743" s="832" t="s">
        <v>1808</v>
      </c>
      <c r="G743" s="832" t="s">
        <v>2137</v>
      </c>
      <c r="H743" s="832" t="s">
        <v>556</v>
      </c>
      <c r="I743" s="832" t="s">
        <v>2626</v>
      </c>
      <c r="J743" s="832" t="s">
        <v>2232</v>
      </c>
      <c r="K743" s="832" t="s">
        <v>1772</v>
      </c>
      <c r="L743" s="835">
        <v>264</v>
      </c>
      <c r="M743" s="835">
        <v>3960</v>
      </c>
      <c r="N743" s="832">
        <v>15</v>
      </c>
      <c r="O743" s="836">
        <v>3</v>
      </c>
      <c r="P743" s="835">
        <v>264</v>
      </c>
      <c r="Q743" s="837">
        <v>6.6666666666666666E-2</v>
      </c>
      <c r="R743" s="832">
        <v>1</v>
      </c>
      <c r="S743" s="837">
        <v>6.6666666666666666E-2</v>
      </c>
      <c r="T743" s="836">
        <v>1</v>
      </c>
      <c r="U743" s="838">
        <v>0.33333333333333331</v>
      </c>
    </row>
    <row r="744" spans="1:21" ht="14.4" customHeight="1" x14ac:dyDescent="0.3">
      <c r="A744" s="831">
        <v>18</v>
      </c>
      <c r="B744" s="832" t="s">
        <v>1807</v>
      </c>
      <c r="C744" s="832" t="s">
        <v>1812</v>
      </c>
      <c r="D744" s="833" t="s">
        <v>3107</v>
      </c>
      <c r="E744" s="834" t="s">
        <v>1841</v>
      </c>
      <c r="F744" s="832" t="s">
        <v>1808</v>
      </c>
      <c r="G744" s="832" t="s">
        <v>2137</v>
      </c>
      <c r="H744" s="832" t="s">
        <v>556</v>
      </c>
      <c r="I744" s="832" t="s">
        <v>2627</v>
      </c>
      <c r="J744" s="832" t="s">
        <v>2625</v>
      </c>
      <c r="K744" s="832" t="s">
        <v>2628</v>
      </c>
      <c r="L744" s="835">
        <v>369.59</v>
      </c>
      <c r="M744" s="835">
        <v>369.59</v>
      </c>
      <c r="N744" s="832">
        <v>1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18</v>
      </c>
      <c r="B745" s="832" t="s">
        <v>1807</v>
      </c>
      <c r="C745" s="832" t="s">
        <v>1812</v>
      </c>
      <c r="D745" s="833" t="s">
        <v>3107</v>
      </c>
      <c r="E745" s="834" t="s">
        <v>1841</v>
      </c>
      <c r="F745" s="832" t="s">
        <v>1808</v>
      </c>
      <c r="G745" s="832" t="s">
        <v>2137</v>
      </c>
      <c r="H745" s="832" t="s">
        <v>601</v>
      </c>
      <c r="I745" s="832" t="s">
        <v>2141</v>
      </c>
      <c r="J745" s="832" t="s">
        <v>2142</v>
      </c>
      <c r="K745" s="832" t="s">
        <v>1665</v>
      </c>
      <c r="L745" s="835">
        <v>324.38</v>
      </c>
      <c r="M745" s="835">
        <v>973.14</v>
      </c>
      <c r="N745" s="832">
        <v>3</v>
      </c>
      <c r="O745" s="836">
        <v>0.5</v>
      </c>
      <c r="P745" s="835">
        <v>973.14</v>
      </c>
      <c r="Q745" s="837">
        <v>1</v>
      </c>
      <c r="R745" s="832">
        <v>3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18</v>
      </c>
      <c r="B746" s="832" t="s">
        <v>1807</v>
      </c>
      <c r="C746" s="832" t="s">
        <v>1812</v>
      </c>
      <c r="D746" s="833" t="s">
        <v>3107</v>
      </c>
      <c r="E746" s="834" t="s">
        <v>1841</v>
      </c>
      <c r="F746" s="832" t="s">
        <v>1808</v>
      </c>
      <c r="G746" s="832" t="s">
        <v>2137</v>
      </c>
      <c r="H746" s="832" t="s">
        <v>601</v>
      </c>
      <c r="I746" s="832" t="s">
        <v>2143</v>
      </c>
      <c r="J746" s="832" t="s">
        <v>2142</v>
      </c>
      <c r="K746" s="832" t="s">
        <v>2144</v>
      </c>
      <c r="L746" s="835">
        <v>918.92</v>
      </c>
      <c r="M746" s="835">
        <v>918.92</v>
      </c>
      <c r="N746" s="832">
        <v>1</v>
      </c>
      <c r="O746" s="836">
        <v>1</v>
      </c>
      <c r="P746" s="835">
        <v>918.92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18</v>
      </c>
      <c r="B747" s="832" t="s">
        <v>1807</v>
      </c>
      <c r="C747" s="832" t="s">
        <v>1812</v>
      </c>
      <c r="D747" s="833" t="s">
        <v>3107</v>
      </c>
      <c r="E747" s="834" t="s">
        <v>1841</v>
      </c>
      <c r="F747" s="832" t="s">
        <v>1808</v>
      </c>
      <c r="G747" s="832" t="s">
        <v>2137</v>
      </c>
      <c r="H747" s="832" t="s">
        <v>556</v>
      </c>
      <c r="I747" s="832" t="s">
        <v>2629</v>
      </c>
      <c r="J747" s="832" t="s">
        <v>2630</v>
      </c>
      <c r="K747" s="832" t="s">
        <v>1661</v>
      </c>
      <c r="L747" s="835">
        <v>246.38</v>
      </c>
      <c r="M747" s="835">
        <v>3202.94</v>
      </c>
      <c r="N747" s="832">
        <v>13</v>
      </c>
      <c r="O747" s="836">
        <v>2</v>
      </c>
      <c r="P747" s="835">
        <v>3202.94</v>
      </c>
      <c r="Q747" s="837">
        <v>1</v>
      </c>
      <c r="R747" s="832">
        <v>13</v>
      </c>
      <c r="S747" s="837">
        <v>1</v>
      </c>
      <c r="T747" s="836">
        <v>2</v>
      </c>
      <c r="U747" s="838">
        <v>1</v>
      </c>
    </row>
    <row r="748" spans="1:21" ht="14.4" customHeight="1" x14ac:dyDescent="0.3">
      <c r="A748" s="831">
        <v>18</v>
      </c>
      <c r="B748" s="832" t="s">
        <v>1807</v>
      </c>
      <c r="C748" s="832" t="s">
        <v>1812</v>
      </c>
      <c r="D748" s="833" t="s">
        <v>3107</v>
      </c>
      <c r="E748" s="834" t="s">
        <v>1841</v>
      </c>
      <c r="F748" s="832" t="s">
        <v>1808</v>
      </c>
      <c r="G748" s="832" t="s">
        <v>2137</v>
      </c>
      <c r="H748" s="832" t="s">
        <v>556</v>
      </c>
      <c r="I748" s="832" t="s">
        <v>2519</v>
      </c>
      <c r="J748" s="832" t="s">
        <v>2232</v>
      </c>
      <c r="K748" s="832" t="s">
        <v>1772</v>
      </c>
      <c r="L748" s="835">
        <v>264</v>
      </c>
      <c r="M748" s="835">
        <v>2376</v>
      </c>
      <c r="N748" s="832">
        <v>9</v>
      </c>
      <c r="O748" s="836">
        <v>2.5</v>
      </c>
      <c r="P748" s="835">
        <v>1584</v>
      </c>
      <c r="Q748" s="837">
        <v>0.66666666666666663</v>
      </c>
      <c r="R748" s="832">
        <v>6</v>
      </c>
      <c r="S748" s="837">
        <v>0.66666666666666663</v>
      </c>
      <c r="T748" s="836">
        <v>2</v>
      </c>
      <c r="U748" s="838">
        <v>0.8</v>
      </c>
    </row>
    <row r="749" spans="1:21" ht="14.4" customHeight="1" x14ac:dyDescent="0.3">
      <c r="A749" s="831">
        <v>18</v>
      </c>
      <c r="B749" s="832" t="s">
        <v>1807</v>
      </c>
      <c r="C749" s="832" t="s">
        <v>1812</v>
      </c>
      <c r="D749" s="833" t="s">
        <v>3107</v>
      </c>
      <c r="E749" s="834" t="s">
        <v>1841</v>
      </c>
      <c r="F749" s="832" t="s">
        <v>1808</v>
      </c>
      <c r="G749" s="832" t="s">
        <v>2137</v>
      </c>
      <c r="H749" s="832" t="s">
        <v>556</v>
      </c>
      <c r="I749" s="832" t="s">
        <v>2231</v>
      </c>
      <c r="J749" s="832" t="s">
        <v>2232</v>
      </c>
      <c r="K749" s="832" t="s">
        <v>1665</v>
      </c>
      <c r="L749" s="835">
        <v>132</v>
      </c>
      <c r="M749" s="835">
        <v>1188</v>
      </c>
      <c r="N749" s="832">
        <v>9</v>
      </c>
      <c r="O749" s="836">
        <v>2.5</v>
      </c>
      <c r="P749" s="835">
        <v>264</v>
      </c>
      <c r="Q749" s="837">
        <v>0.22222222222222221</v>
      </c>
      <c r="R749" s="832">
        <v>2</v>
      </c>
      <c r="S749" s="837">
        <v>0.22222222222222221</v>
      </c>
      <c r="T749" s="836">
        <v>1</v>
      </c>
      <c r="U749" s="838">
        <v>0.4</v>
      </c>
    </row>
    <row r="750" spans="1:21" ht="14.4" customHeight="1" x14ac:dyDescent="0.3">
      <c r="A750" s="831">
        <v>18</v>
      </c>
      <c r="B750" s="832" t="s">
        <v>1807</v>
      </c>
      <c r="C750" s="832" t="s">
        <v>1812</v>
      </c>
      <c r="D750" s="833" t="s">
        <v>3107</v>
      </c>
      <c r="E750" s="834" t="s">
        <v>1841</v>
      </c>
      <c r="F750" s="832" t="s">
        <v>1808</v>
      </c>
      <c r="G750" s="832" t="s">
        <v>2520</v>
      </c>
      <c r="H750" s="832" t="s">
        <v>601</v>
      </c>
      <c r="I750" s="832" t="s">
        <v>1482</v>
      </c>
      <c r="J750" s="832" t="s">
        <v>1483</v>
      </c>
      <c r="K750" s="832" t="s">
        <v>1484</v>
      </c>
      <c r="L750" s="835">
        <v>0</v>
      </c>
      <c r="M750" s="835">
        <v>0</v>
      </c>
      <c r="N750" s="832">
        <v>1</v>
      </c>
      <c r="O750" s="836">
        <v>1</v>
      </c>
      <c r="P750" s="835">
        <v>0</v>
      </c>
      <c r="Q750" s="837"/>
      <c r="R750" s="832">
        <v>1</v>
      </c>
      <c r="S750" s="837">
        <v>1</v>
      </c>
      <c r="T750" s="836">
        <v>1</v>
      </c>
      <c r="U750" s="838">
        <v>1</v>
      </c>
    </row>
    <row r="751" spans="1:21" ht="14.4" customHeight="1" x14ac:dyDescent="0.3">
      <c r="A751" s="831">
        <v>18</v>
      </c>
      <c r="B751" s="832" t="s">
        <v>1807</v>
      </c>
      <c r="C751" s="832" t="s">
        <v>1812</v>
      </c>
      <c r="D751" s="833" t="s">
        <v>3107</v>
      </c>
      <c r="E751" s="834" t="s">
        <v>1841</v>
      </c>
      <c r="F751" s="832" t="s">
        <v>1808</v>
      </c>
      <c r="G751" s="832" t="s">
        <v>2145</v>
      </c>
      <c r="H751" s="832" t="s">
        <v>601</v>
      </c>
      <c r="I751" s="832" t="s">
        <v>1652</v>
      </c>
      <c r="J751" s="832" t="s">
        <v>1191</v>
      </c>
      <c r="K751" s="832" t="s">
        <v>1653</v>
      </c>
      <c r="L751" s="835">
        <v>145.15</v>
      </c>
      <c r="M751" s="835">
        <v>580.6</v>
      </c>
      <c r="N751" s="832">
        <v>4</v>
      </c>
      <c r="O751" s="836">
        <v>1.5</v>
      </c>
      <c r="P751" s="835">
        <v>580.6</v>
      </c>
      <c r="Q751" s="837">
        <v>1</v>
      </c>
      <c r="R751" s="832">
        <v>4</v>
      </c>
      <c r="S751" s="837">
        <v>1</v>
      </c>
      <c r="T751" s="836">
        <v>1.5</v>
      </c>
      <c r="U751" s="838">
        <v>1</v>
      </c>
    </row>
    <row r="752" spans="1:21" ht="14.4" customHeight="1" x14ac:dyDescent="0.3">
      <c r="A752" s="831">
        <v>18</v>
      </c>
      <c r="B752" s="832" t="s">
        <v>1807</v>
      </c>
      <c r="C752" s="832" t="s">
        <v>1812</v>
      </c>
      <c r="D752" s="833" t="s">
        <v>3107</v>
      </c>
      <c r="E752" s="834" t="s">
        <v>1841</v>
      </c>
      <c r="F752" s="832" t="s">
        <v>1808</v>
      </c>
      <c r="G752" s="832" t="s">
        <v>2145</v>
      </c>
      <c r="H752" s="832" t="s">
        <v>556</v>
      </c>
      <c r="I752" s="832" t="s">
        <v>2631</v>
      </c>
      <c r="J752" s="832" t="s">
        <v>2632</v>
      </c>
      <c r="K752" s="832" t="s">
        <v>2633</v>
      </c>
      <c r="L752" s="835">
        <v>72.58</v>
      </c>
      <c r="M752" s="835">
        <v>798.38</v>
      </c>
      <c r="N752" s="832">
        <v>11</v>
      </c>
      <c r="O752" s="836">
        <v>1.5</v>
      </c>
      <c r="P752" s="835">
        <v>580.64</v>
      </c>
      <c r="Q752" s="837">
        <v>0.72727272727272729</v>
      </c>
      <c r="R752" s="832">
        <v>8</v>
      </c>
      <c r="S752" s="837">
        <v>0.72727272727272729</v>
      </c>
      <c r="T752" s="836">
        <v>1</v>
      </c>
      <c r="U752" s="838">
        <v>0.66666666666666663</v>
      </c>
    </row>
    <row r="753" spans="1:21" ht="14.4" customHeight="1" x14ac:dyDescent="0.3">
      <c r="A753" s="831">
        <v>18</v>
      </c>
      <c r="B753" s="832" t="s">
        <v>1807</v>
      </c>
      <c r="C753" s="832" t="s">
        <v>1812</v>
      </c>
      <c r="D753" s="833" t="s">
        <v>3107</v>
      </c>
      <c r="E753" s="834" t="s">
        <v>1841</v>
      </c>
      <c r="F753" s="832" t="s">
        <v>1808</v>
      </c>
      <c r="G753" s="832" t="s">
        <v>2149</v>
      </c>
      <c r="H753" s="832" t="s">
        <v>556</v>
      </c>
      <c r="I753" s="832" t="s">
        <v>2150</v>
      </c>
      <c r="J753" s="832" t="s">
        <v>1086</v>
      </c>
      <c r="K753" s="832" t="s">
        <v>2151</v>
      </c>
      <c r="L753" s="835">
        <v>132</v>
      </c>
      <c r="M753" s="835">
        <v>2376</v>
      </c>
      <c r="N753" s="832">
        <v>18</v>
      </c>
      <c r="O753" s="836">
        <v>4.5</v>
      </c>
      <c r="P753" s="835">
        <v>1452</v>
      </c>
      <c r="Q753" s="837">
        <v>0.61111111111111116</v>
      </c>
      <c r="R753" s="832">
        <v>11</v>
      </c>
      <c r="S753" s="837">
        <v>0.61111111111111116</v>
      </c>
      <c r="T753" s="836">
        <v>2.5</v>
      </c>
      <c r="U753" s="838">
        <v>0.55555555555555558</v>
      </c>
    </row>
    <row r="754" spans="1:21" ht="14.4" customHeight="1" x14ac:dyDescent="0.3">
      <c r="A754" s="831">
        <v>18</v>
      </c>
      <c r="B754" s="832" t="s">
        <v>1807</v>
      </c>
      <c r="C754" s="832" t="s">
        <v>1812</v>
      </c>
      <c r="D754" s="833" t="s">
        <v>3107</v>
      </c>
      <c r="E754" s="834" t="s">
        <v>1841</v>
      </c>
      <c r="F754" s="832" t="s">
        <v>1808</v>
      </c>
      <c r="G754" s="832" t="s">
        <v>2155</v>
      </c>
      <c r="H754" s="832" t="s">
        <v>556</v>
      </c>
      <c r="I754" s="832" t="s">
        <v>2158</v>
      </c>
      <c r="J754" s="832" t="s">
        <v>898</v>
      </c>
      <c r="K754" s="832" t="s">
        <v>2014</v>
      </c>
      <c r="L754" s="835">
        <v>122.73</v>
      </c>
      <c r="M754" s="835">
        <v>4541.01</v>
      </c>
      <c r="N754" s="832">
        <v>37</v>
      </c>
      <c r="O754" s="836">
        <v>9</v>
      </c>
      <c r="P754" s="835">
        <v>2086.41</v>
      </c>
      <c r="Q754" s="837">
        <v>0.45945945945945943</v>
      </c>
      <c r="R754" s="832">
        <v>17</v>
      </c>
      <c r="S754" s="837">
        <v>0.45945945945945948</v>
      </c>
      <c r="T754" s="836">
        <v>2.5</v>
      </c>
      <c r="U754" s="838">
        <v>0.27777777777777779</v>
      </c>
    </row>
    <row r="755" spans="1:21" ht="14.4" customHeight="1" x14ac:dyDescent="0.3">
      <c r="A755" s="831">
        <v>18</v>
      </c>
      <c r="B755" s="832" t="s">
        <v>1807</v>
      </c>
      <c r="C755" s="832" t="s">
        <v>1812</v>
      </c>
      <c r="D755" s="833" t="s">
        <v>3107</v>
      </c>
      <c r="E755" s="834" t="s">
        <v>1841</v>
      </c>
      <c r="F755" s="832" t="s">
        <v>1808</v>
      </c>
      <c r="G755" s="832" t="s">
        <v>2161</v>
      </c>
      <c r="H755" s="832" t="s">
        <v>556</v>
      </c>
      <c r="I755" s="832" t="s">
        <v>2162</v>
      </c>
      <c r="J755" s="832" t="s">
        <v>906</v>
      </c>
      <c r="K755" s="832" t="s">
        <v>2163</v>
      </c>
      <c r="L755" s="835">
        <v>264</v>
      </c>
      <c r="M755" s="835">
        <v>17952</v>
      </c>
      <c r="N755" s="832">
        <v>68</v>
      </c>
      <c r="O755" s="836">
        <v>21.5</v>
      </c>
      <c r="P755" s="835">
        <v>8184</v>
      </c>
      <c r="Q755" s="837">
        <v>0.45588235294117646</v>
      </c>
      <c r="R755" s="832">
        <v>31</v>
      </c>
      <c r="S755" s="837">
        <v>0.45588235294117646</v>
      </c>
      <c r="T755" s="836">
        <v>8.5</v>
      </c>
      <c r="U755" s="838">
        <v>0.39534883720930231</v>
      </c>
    </row>
    <row r="756" spans="1:21" ht="14.4" customHeight="1" x14ac:dyDescent="0.3">
      <c r="A756" s="831">
        <v>18</v>
      </c>
      <c r="B756" s="832" t="s">
        <v>1807</v>
      </c>
      <c r="C756" s="832" t="s">
        <v>1812</v>
      </c>
      <c r="D756" s="833" t="s">
        <v>3107</v>
      </c>
      <c r="E756" s="834" t="s">
        <v>1841</v>
      </c>
      <c r="F756" s="832" t="s">
        <v>1808</v>
      </c>
      <c r="G756" s="832" t="s">
        <v>2161</v>
      </c>
      <c r="H756" s="832" t="s">
        <v>556</v>
      </c>
      <c r="I756" s="832" t="s">
        <v>2164</v>
      </c>
      <c r="J756" s="832" t="s">
        <v>908</v>
      </c>
      <c r="K756" s="832" t="s">
        <v>2165</v>
      </c>
      <c r="L756" s="835">
        <v>65.989999999999995</v>
      </c>
      <c r="M756" s="835">
        <v>329.94999999999993</v>
      </c>
      <c r="N756" s="832">
        <v>5</v>
      </c>
      <c r="O756" s="836">
        <v>2.5</v>
      </c>
      <c r="P756" s="835">
        <v>131.97999999999999</v>
      </c>
      <c r="Q756" s="837">
        <v>0.40000000000000008</v>
      </c>
      <c r="R756" s="832">
        <v>2</v>
      </c>
      <c r="S756" s="837">
        <v>0.4</v>
      </c>
      <c r="T756" s="836">
        <v>0.5</v>
      </c>
      <c r="U756" s="838">
        <v>0.2</v>
      </c>
    </row>
    <row r="757" spans="1:21" ht="14.4" customHeight="1" x14ac:dyDescent="0.3">
      <c r="A757" s="831">
        <v>18</v>
      </c>
      <c r="B757" s="832" t="s">
        <v>1807</v>
      </c>
      <c r="C757" s="832" t="s">
        <v>1812</v>
      </c>
      <c r="D757" s="833" t="s">
        <v>3107</v>
      </c>
      <c r="E757" s="834" t="s">
        <v>1841</v>
      </c>
      <c r="F757" s="832" t="s">
        <v>1808</v>
      </c>
      <c r="G757" s="832" t="s">
        <v>2161</v>
      </c>
      <c r="H757" s="832" t="s">
        <v>556</v>
      </c>
      <c r="I757" s="832" t="s">
        <v>2169</v>
      </c>
      <c r="J757" s="832" t="s">
        <v>2167</v>
      </c>
      <c r="K757" s="832" t="s">
        <v>2170</v>
      </c>
      <c r="L757" s="835">
        <v>413.52</v>
      </c>
      <c r="M757" s="835">
        <v>2481.12</v>
      </c>
      <c r="N757" s="832">
        <v>6</v>
      </c>
      <c r="O757" s="836">
        <v>2.5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18</v>
      </c>
      <c r="B758" s="832" t="s">
        <v>1807</v>
      </c>
      <c r="C758" s="832" t="s">
        <v>1812</v>
      </c>
      <c r="D758" s="833" t="s">
        <v>3107</v>
      </c>
      <c r="E758" s="834" t="s">
        <v>1841</v>
      </c>
      <c r="F758" s="832" t="s">
        <v>1808</v>
      </c>
      <c r="G758" s="832" t="s">
        <v>2171</v>
      </c>
      <c r="H758" s="832" t="s">
        <v>556</v>
      </c>
      <c r="I758" s="832" t="s">
        <v>1779</v>
      </c>
      <c r="J758" s="832" t="s">
        <v>1780</v>
      </c>
      <c r="K758" s="832" t="s">
        <v>1781</v>
      </c>
      <c r="L758" s="835">
        <v>107.38</v>
      </c>
      <c r="M758" s="835">
        <v>429.52</v>
      </c>
      <c r="N758" s="832">
        <v>4</v>
      </c>
      <c r="O758" s="836">
        <v>1</v>
      </c>
      <c r="P758" s="835">
        <v>214.76</v>
      </c>
      <c r="Q758" s="837">
        <v>0.5</v>
      </c>
      <c r="R758" s="832">
        <v>2</v>
      </c>
      <c r="S758" s="837">
        <v>0.5</v>
      </c>
      <c r="T758" s="836">
        <v>0.5</v>
      </c>
      <c r="U758" s="838">
        <v>0.5</v>
      </c>
    </row>
    <row r="759" spans="1:21" ht="14.4" customHeight="1" x14ac:dyDescent="0.3">
      <c r="A759" s="831">
        <v>18</v>
      </c>
      <c r="B759" s="832" t="s">
        <v>1807</v>
      </c>
      <c r="C759" s="832" t="s">
        <v>1812</v>
      </c>
      <c r="D759" s="833" t="s">
        <v>3107</v>
      </c>
      <c r="E759" s="834" t="s">
        <v>1841</v>
      </c>
      <c r="F759" s="832" t="s">
        <v>1808</v>
      </c>
      <c r="G759" s="832" t="s">
        <v>2171</v>
      </c>
      <c r="H759" s="832" t="s">
        <v>556</v>
      </c>
      <c r="I759" s="832" t="s">
        <v>2527</v>
      </c>
      <c r="J759" s="832" t="s">
        <v>2173</v>
      </c>
      <c r="K759" s="832" t="s">
        <v>1586</v>
      </c>
      <c r="L759" s="835">
        <v>0</v>
      </c>
      <c r="M759" s="835">
        <v>0</v>
      </c>
      <c r="N759" s="832">
        <v>3</v>
      </c>
      <c r="O759" s="836">
        <v>1</v>
      </c>
      <c r="P759" s="835"/>
      <c r="Q759" s="837"/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18</v>
      </c>
      <c r="B760" s="832" t="s">
        <v>1807</v>
      </c>
      <c r="C760" s="832" t="s">
        <v>1812</v>
      </c>
      <c r="D760" s="833" t="s">
        <v>3107</v>
      </c>
      <c r="E760" s="834" t="s">
        <v>1841</v>
      </c>
      <c r="F760" s="832" t="s">
        <v>1808</v>
      </c>
      <c r="G760" s="832" t="s">
        <v>2171</v>
      </c>
      <c r="H760" s="832" t="s">
        <v>556</v>
      </c>
      <c r="I760" s="832" t="s">
        <v>1672</v>
      </c>
      <c r="J760" s="832" t="s">
        <v>977</v>
      </c>
      <c r="K760" s="832" t="s">
        <v>1673</v>
      </c>
      <c r="L760" s="835">
        <v>80.53</v>
      </c>
      <c r="M760" s="835">
        <v>483.18</v>
      </c>
      <c r="N760" s="832">
        <v>6</v>
      </c>
      <c r="O760" s="836">
        <v>2</v>
      </c>
      <c r="P760" s="835">
        <v>161.06</v>
      </c>
      <c r="Q760" s="837">
        <v>0.33333333333333331</v>
      </c>
      <c r="R760" s="832">
        <v>2</v>
      </c>
      <c r="S760" s="837">
        <v>0.33333333333333331</v>
      </c>
      <c r="T760" s="836">
        <v>1</v>
      </c>
      <c r="U760" s="838">
        <v>0.5</v>
      </c>
    </row>
    <row r="761" spans="1:21" ht="14.4" customHeight="1" x14ac:dyDescent="0.3">
      <c r="A761" s="831">
        <v>18</v>
      </c>
      <c r="B761" s="832" t="s">
        <v>1807</v>
      </c>
      <c r="C761" s="832" t="s">
        <v>1812</v>
      </c>
      <c r="D761" s="833" t="s">
        <v>3107</v>
      </c>
      <c r="E761" s="834" t="s">
        <v>1841</v>
      </c>
      <c r="F761" s="832" t="s">
        <v>1808</v>
      </c>
      <c r="G761" s="832" t="s">
        <v>2171</v>
      </c>
      <c r="H761" s="832" t="s">
        <v>556</v>
      </c>
      <c r="I761" s="832" t="s">
        <v>1674</v>
      </c>
      <c r="J761" s="832" t="s">
        <v>975</v>
      </c>
      <c r="K761" s="832" t="s">
        <v>1675</v>
      </c>
      <c r="L761" s="835">
        <v>161.06</v>
      </c>
      <c r="M761" s="835">
        <v>3865.4399999999996</v>
      </c>
      <c r="N761" s="832">
        <v>24</v>
      </c>
      <c r="O761" s="836">
        <v>7.5</v>
      </c>
      <c r="P761" s="835">
        <v>1127.42</v>
      </c>
      <c r="Q761" s="837">
        <v>0.29166666666666674</v>
      </c>
      <c r="R761" s="832">
        <v>7</v>
      </c>
      <c r="S761" s="837">
        <v>0.29166666666666669</v>
      </c>
      <c r="T761" s="836">
        <v>3</v>
      </c>
      <c r="U761" s="838">
        <v>0.4</v>
      </c>
    </row>
    <row r="762" spans="1:21" ht="14.4" customHeight="1" x14ac:dyDescent="0.3">
      <c r="A762" s="831">
        <v>18</v>
      </c>
      <c r="B762" s="832" t="s">
        <v>1807</v>
      </c>
      <c r="C762" s="832" t="s">
        <v>1812</v>
      </c>
      <c r="D762" s="833" t="s">
        <v>3107</v>
      </c>
      <c r="E762" s="834" t="s">
        <v>1841</v>
      </c>
      <c r="F762" s="832" t="s">
        <v>1808</v>
      </c>
      <c r="G762" s="832" t="s">
        <v>2171</v>
      </c>
      <c r="H762" s="832" t="s">
        <v>556</v>
      </c>
      <c r="I762" s="832" t="s">
        <v>2172</v>
      </c>
      <c r="J762" s="832" t="s">
        <v>2173</v>
      </c>
      <c r="K762" s="832" t="s">
        <v>2174</v>
      </c>
      <c r="L762" s="835">
        <v>150.32</v>
      </c>
      <c r="M762" s="835">
        <v>3908.3199999999993</v>
      </c>
      <c r="N762" s="832">
        <v>26</v>
      </c>
      <c r="O762" s="836">
        <v>6.5</v>
      </c>
      <c r="P762" s="835">
        <v>751.59999999999991</v>
      </c>
      <c r="Q762" s="837">
        <v>0.19230769230769232</v>
      </c>
      <c r="R762" s="832">
        <v>5</v>
      </c>
      <c r="S762" s="837">
        <v>0.19230769230769232</v>
      </c>
      <c r="T762" s="836">
        <v>1</v>
      </c>
      <c r="U762" s="838">
        <v>0.15384615384615385</v>
      </c>
    </row>
    <row r="763" spans="1:21" ht="14.4" customHeight="1" x14ac:dyDescent="0.3">
      <c r="A763" s="831">
        <v>18</v>
      </c>
      <c r="B763" s="832" t="s">
        <v>1807</v>
      </c>
      <c r="C763" s="832" t="s">
        <v>1812</v>
      </c>
      <c r="D763" s="833" t="s">
        <v>3107</v>
      </c>
      <c r="E763" s="834" t="s">
        <v>1841</v>
      </c>
      <c r="F763" s="832" t="s">
        <v>1808</v>
      </c>
      <c r="G763" s="832" t="s">
        <v>2171</v>
      </c>
      <c r="H763" s="832" t="s">
        <v>601</v>
      </c>
      <c r="I763" s="832" t="s">
        <v>1584</v>
      </c>
      <c r="J763" s="832" t="s">
        <v>1585</v>
      </c>
      <c r="K763" s="832" t="s">
        <v>1586</v>
      </c>
      <c r="L763" s="835">
        <v>80.53</v>
      </c>
      <c r="M763" s="835">
        <v>2899.08</v>
      </c>
      <c r="N763" s="832">
        <v>36</v>
      </c>
      <c r="O763" s="836">
        <v>8.5</v>
      </c>
      <c r="P763" s="835">
        <v>1610.6</v>
      </c>
      <c r="Q763" s="837">
        <v>0.55555555555555558</v>
      </c>
      <c r="R763" s="832">
        <v>20</v>
      </c>
      <c r="S763" s="837">
        <v>0.55555555555555558</v>
      </c>
      <c r="T763" s="836">
        <v>4.5</v>
      </c>
      <c r="U763" s="838">
        <v>0.52941176470588236</v>
      </c>
    </row>
    <row r="764" spans="1:21" ht="14.4" customHeight="1" x14ac:dyDescent="0.3">
      <c r="A764" s="831">
        <v>18</v>
      </c>
      <c r="B764" s="832" t="s">
        <v>1807</v>
      </c>
      <c r="C764" s="832" t="s">
        <v>1812</v>
      </c>
      <c r="D764" s="833" t="s">
        <v>3107</v>
      </c>
      <c r="E764" s="834" t="s">
        <v>1841</v>
      </c>
      <c r="F764" s="832" t="s">
        <v>1808</v>
      </c>
      <c r="G764" s="832" t="s">
        <v>2171</v>
      </c>
      <c r="H764" s="832" t="s">
        <v>556</v>
      </c>
      <c r="I764" s="832" t="s">
        <v>2175</v>
      </c>
      <c r="J764" s="832" t="s">
        <v>2173</v>
      </c>
      <c r="K764" s="832" t="s">
        <v>2176</v>
      </c>
      <c r="L764" s="835">
        <v>75.16</v>
      </c>
      <c r="M764" s="835">
        <v>751.59999999999991</v>
      </c>
      <c r="N764" s="832">
        <v>10</v>
      </c>
      <c r="O764" s="836">
        <v>2.5</v>
      </c>
      <c r="P764" s="835">
        <v>601.28</v>
      </c>
      <c r="Q764" s="837">
        <v>0.8</v>
      </c>
      <c r="R764" s="832">
        <v>8</v>
      </c>
      <c r="S764" s="837">
        <v>0.8</v>
      </c>
      <c r="T764" s="836">
        <v>2</v>
      </c>
      <c r="U764" s="838">
        <v>0.8</v>
      </c>
    </row>
    <row r="765" spans="1:21" ht="14.4" customHeight="1" x14ac:dyDescent="0.3">
      <c r="A765" s="831">
        <v>18</v>
      </c>
      <c r="B765" s="832" t="s">
        <v>1807</v>
      </c>
      <c r="C765" s="832" t="s">
        <v>1812</v>
      </c>
      <c r="D765" s="833" t="s">
        <v>3107</v>
      </c>
      <c r="E765" s="834" t="s">
        <v>1841</v>
      </c>
      <c r="F765" s="832" t="s">
        <v>1808</v>
      </c>
      <c r="G765" s="832" t="s">
        <v>2171</v>
      </c>
      <c r="H765" s="832" t="s">
        <v>601</v>
      </c>
      <c r="I765" s="832" t="s">
        <v>1587</v>
      </c>
      <c r="J765" s="832" t="s">
        <v>1585</v>
      </c>
      <c r="K765" s="832" t="s">
        <v>1588</v>
      </c>
      <c r="L765" s="835">
        <v>161.06</v>
      </c>
      <c r="M765" s="835">
        <v>13045.86</v>
      </c>
      <c r="N765" s="832">
        <v>81</v>
      </c>
      <c r="O765" s="836">
        <v>23.5</v>
      </c>
      <c r="P765" s="835">
        <v>5153.9199999999992</v>
      </c>
      <c r="Q765" s="837">
        <v>0.39506172839506165</v>
      </c>
      <c r="R765" s="832">
        <v>32</v>
      </c>
      <c r="S765" s="837">
        <v>0.39506172839506171</v>
      </c>
      <c r="T765" s="836">
        <v>9</v>
      </c>
      <c r="U765" s="838">
        <v>0.38297872340425532</v>
      </c>
    </row>
    <row r="766" spans="1:21" ht="14.4" customHeight="1" x14ac:dyDescent="0.3">
      <c r="A766" s="831">
        <v>18</v>
      </c>
      <c r="B766" s="832" t="s">
        <v>1807</v>
      </c>
      <c r="C766" s="832" t="s">
        <v>1812</v>
      </c>
      <c r="D766" s="833" t="s">
        <v>3107</v>
      </c>
      <c r="E766" s="834" t="s">
        <v>1841</v>
      </c>
      <c r="F766" s="832" t="s">
        <v>1808</v>
      </c>
      <c r="G766" s="832" t="s">
        <v>2171</v>
      </c>
      <c r="H766" s="832" t="s">
        <v>556</v>
      </c>
      <c r="I766" s="832" t="s">
        <v>2528</v>
      </c>
      <c r="J766" s="832" t="s">
        <v>2173</v>
      </c>
      <c r="K766" s="832" t="s">
        <v>1588</v>
      </c>
      <c r="L766" s="835">
        <v>0</v>
      </c>
      <c r="M766" s="835">
        <v>0</v>
      </c>
      <c r="N766" s="832">
        <v>3</v>
      </c>
      <c r="O766" s="836">
        <v>0.5</v>
      </c>
      <c r="P766" s="835">
        <v>0</v>
      </c>
      <c r="Q766" s="837"/>
      <c r="R766" s="832">
        <v>3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18</v>
      </c>
      <c r="B767" s="832" t="s">
        <v>1807</v>
      </c>
      <c r="C767" s="832" t="s">
        <v>1812</v>
      </c>
      <c r="D767" s="833" t="s">
        <v>3107</v>
      </c>
      <c r="E767" s="834" t="s">
        <v>1841</v>
      </c>
      <c r="F767" s="832" t="s">
        <v>1808</v>
      </c>
      <c r="G767" s="832" t="s">
        <v>2171</v>
      </c>
      <c r="H767" s="832" t="s">
        <v>556</v>
      </c>
      <c r="I767" s="832" t="s">
        <v>2177</v>
      </c>
      <c r="J767" s="832" t="s">
        <v>2178</v>
      </c>
      <c r="K767" s="832" t="s">
        <v>2179</v>
      </c>
      <c r="L767" s="835">
        <v>150.32</v>
      </c>
      <c r="M767" s="835">
        <v>300.64</v>
      </c>
      <c r="N767" s="832">
        <v>2</v>
      </c>
      <c r="O767" s="836">
        <v>0.5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18</v>
      </c>
      <c r="B768" s="832" t="s">
        <v>1807</v>
      </c>
      <c r="C768" s="832" t="s">
        <v>1812</v>
      </c>
      <c r="D768" s="833" t="s">
        <v>3107</v>
      </c>
      <c r="E768" s="834" t="s">
        <v>1841</v>
      </c>
      <c r="F768" s="832" t="s">
        <v>1808</v>
      </c>
      <c r="G768" s="832" t="s">
        <v>2171</v>
      </c>
      <c r="H768" s="832" t="s">
        <v>601</v>
      </c>
      <c r="I768" s="832" t="s">
        <v>2180</v>
      </c>
      <c r="J768" s="832" t="s">
        <v>1585</v>
      </c>
      <c r="K768" s="832" t="s">
        <v>2181</v>
      </c>
      <c r="L768" s="835">
        <v>400.17</v>
      </c>
      <c r="M768" s="835">
        <v>1600.68</v>
      </c>
      <c r="N768" s="832">
        <v>4</v>
      </c>
      <c r="O768" s="836">
        <v>1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18</v>
      </c>
      <c r="B769" s="832" t="s">
        <v>1807</v>
      </c>
      <c r="C769" s="832" t="s">
        <v>1812</v>
      </c>
      <c r="D769" s="833" t="s">
        <v>3107</v>
      </c>
      <c r="E769" s="834" t="s">
        <v>1841</v>
      </c>
      <c r="F769" s="832" t="s">
        <v>1808</v>
      </c>
      <c r="G769" s="832" t="s">
        <v>2171</v>
      </c>
      <c r="H769" s="832" t="s">
        <v>556</v>
      </c>
      <c r="I769" s="832" t="s">
        <v>2634</v>
      </c>
      <c r="J769" s="832" t="s">
        <v>2178</v>
      </c>
      <c r="K769" s="832" t="s">
        <v>2635</v>
      </c>
      <c r="L769" s="835">
        <v>75.16</v>
      </c>
      <c r="M769" s="835">
        <v>75.16</v>
      </c>
      <c r="N769" s="832">
        <v>1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18</v>
      </c>
      <c r="B770" s="832" t="s">
        <v>1807</v>
      </c>
      <c r="C770" s="832" t="s">
        <v>1812</v>
      </c>
      <c r="D770" s="833" t="s">
        <v>3107</v>
      </c>
      <c r="E770" s="834" t="s">
        <v>1841</v>
      </c>
      <c r="F770" s="832" t="s">
        <v>1808</v>
      </c>
      <c r="G770" s="832" t="s">
        <v>2636</v>
      </c>
      <c r="H770" s="832" t="s">
        <v>601</v>
      </c>
      <c r="I770" s="832" t="s">
        <v>2637</v>
      </c>
      <c r="J770" s="832" t="s">
        <v>2638</v>
      </c>
      <c r="K770" s="832" t="s">
        <v>2639</v>
      </c>
      <c r="L770" s="835">
        <v>0</v>
      </c>
      <c r="M770" s="835">
        <v>0</v>
      </c>
      <c r="N770" s="832">
        <v>7</v>
      </c>
      <c r="O770" s="836">
        <v>1.5</v>
      </c>
      <c r="P770" s="835">
        <v>0</v>
      </c>
      <c r="Q770" s="837"/>
      <c r="R770" s="832">
        <v>7</v>
      </c>
      <c r="S770" s="837">
        <v>1</v>
      </c>
      <c r="T770" s="836">
        <v>1.5</v>
      </c>
      <c r="U770" s="838">
        <v>1</v>
      </c>
    </row>
    <row r="771" spans="1:21" ht="14.4" customHeight="1" x14ac:dyDescent="0.3">
      <c r="A771" s="831">
        <v>18</v>
      </c>
      <c r="B771" s="832" t="s">
        <v>1807</v>
      </c>
      <c r="C771" s="832" t="s">
        <v>1812</v>
      </c>
      <c r="D771" s="833" t="s">
        <v>3107</v>
      </c>
      <c r="E771" s="834" t="s">
        <v>1841</v>
      </c>
      <c r="F771" s="832" t="s">
        <v>1808</v>
      </c>
      <c r="G771" s="832" t="s">
        <v>2531</v>
      </c>
      <c r="H771" s="832" t="s">
        <v>601</v>
      </c>
      <c r="I771" s="832" t="s">
        <v>1516</v>
      </c>
      <c r="J771" s="832" t="s">
        <v>1514</v>
      </c>
      <c r="K771" s="832" t="s">
        <v>1517</v>
      </c>
      <c r="L771" s="835">
        <v>307.27999999999997</v>
      </c>
      <c r="M771" s="835">
        <v>1536.3999999999999</v>
      </c>
      <c r="N771" s="832">
        <v>5</v>
      </c>
      <c r="O771" s="836">
        <v>2.5</v>
      </c>
      <c r="P771" s="835">
        <v>1536.3999999999999</v>
      </c>
      <c r="Q771" s="837">
        <v>1</v>
      </c>
      <c r="R771" s="832">
        <v>5</v>
      </c>
      <c r="S771" s="837">
        <v>1</v>
      </c>
      <c r="T771" s="836">
        <v>2.5</v>
      </c>
      <c r="U771" s="838">
        <v>1</v>
      </c>
    </row>
    <row r="772" spans="1:21" ht="14.4" customHeight="1" x14ac:dyDescent="0.3">
      <c r="A772" s="831">
        <v>18</v>
      </c>
      <c r="B772" s="832" t="s">
        <v>1807</v>
      </c>
      <c r="C772" s="832" t="s">
        <v>1812</v>
      </c>
      <c r="D772" s="833" t="s">
        <v>3107</v>
      </c>
      <c r="E772" s="834" t="s">
        <v>1841</v>
      </c>
      <c r="F772" s="832" t="s">
        <v>1808</v>
      </c>
      <c r="G772" s="832" t="s">
        <v>2182</v>
      </c>
      <c r="H772" s="832" t="s">
        <v>601</v>
      </c>
      <c r="I772" s="832" t="s">
        <v>2183</v>
      </c>
      <c r="J772" s="832" t="s">
        <v>943</v>
      </c>
      <c r="K772" s="832" t="s">
        <v>2184</v>
      </c>
      <c r="L772" s="835">
        <v>0</v>
      </c>
      <c r="M772" s="835">
        <v>0</v>
      </c>
      <c r="N772" s="832">
        <v>2</v>
      </c>
      <c r="O772" s="836">
        <v>0.5</v>
      </c>
      <c r="P772" s="835"/>
      <c r="Q772" s="837"/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18</v>
      </c>
      <c r="B773" s="832" t="s">
        <v>1807</v>
      </c>
      <c r="C773" s="832" t="s">
        <v>1812</v>
      </c>
      <c r="D773" s="833" t="s">
        <v>3107</v>
      </c>
      <c r="E773" s="834" t="s">
        <v>1841</v>
      </c>
      <c r="F773" s="832" t="s">
        <v>1808</v>
      </c>
      <c r="G773" s="832" t="s">
        <v>2182</v>
      </c>
      <c r="H773" s="832" t="s">
        <v>601</v>
      </c>
      <c r="I773" s="832" t="s">
        <v>1560</v>
      </c>
      <c r="J773" s="832" t="s">
        <v>943</v>
      </c>
      <c r="K773" s="832" t="s">
        <v>1561</v>
      </c>
      <c r="L773" s="835">
        <v>0</v>
      </c>
      <c r="M773" s="835">
        <v>0</v>
      </c>
      <c r="N773" s="832">
        <v>4</v>
      </c>
      <c r="O773" s="836">
        <v>2</v>
      </c>
      <c r="P773" s="835">
        <v>0</v>
      </c>
      <c r="Q773" s="837"/>
      <c r="R773" s="832">
        <v>3</v>
      </c>
      <c r="S773" s="837">
        <v>0.75</v>
      </c>
      <c r="T773" s="836">
        <v>1</v>
      </c>
      <c r="U773" s="838">
        <v>0.5</v>
      </c>
    </row>
    <row r="774" spans="1:21" ht="14.4" customHeight="1" x14ac:dyDescent="0.3">
      <c r="A774" s="831">
        <v>18</v>
      </c>
      <c r="B774" s="832" t="s">
        <v>1807</v>
      </c>
      <c r="C774" s="832" t="s">
        <v>1812</v>
      </c>
      <c r="D774" s="833" t="s">
        <v>3107</v>
      </c>
      <c r="E774" s="834" t="s">
        <v>1841</v>
      </c>
      <c r="F774" s="832" t="s">
        <v>1808</v>
      </c>
      <c r="G774" s="832" t="s">
        <v>2182</v>
      </c>
      <c r="H774" s="832" t="s">
        <v>556</v>
      </c>
      <c r="I774" s="832" t="s">
        <v>2185</v>
      </c>
      <c r="J774" s="832" t="s">
        <v>2186</v>
      </c>
      <c r="K774" s="832" t="s">
        <v>2184</v>
      </c>
      <c r="L774" s="835">
        <v>0</v>
      </c>
      <c r="M774" s="835">
        <v>0</v>
      </c>
      <c r="N774" s="832">
        <v>3</v>
      </c>
      <c r="O774" s="836">
        <v>1</v>
      </c>
      <c r="P774" s="835"/>
      <c r="Q774" s="837"/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18</v>
      </c>
      <c r="B775" s="832" t="s">
        <v>1807</v>
      </c>
      <c r="C775" s="832" t="s">
        <v>1812</v>
      </c>
      <c r="D775" s="833" t="s">
        <v>3107</v>
      </c>
      <c r="E775" s="834" t="s">
        <v>1841</v>
      </c>
      <c r="F775" s="832" t="s">
        <v>1808</v>
      </c>
      <c r="G775" s="832" t="s">
        <v>2182</v>
      </c>
      <c r="H775" s="832" t="s">
        <v>556</v>
      </c>
      <c r="I775" s="832" t="s">
        <v>2640</v>
      </c>
      <c r="J775" s="832" t="s">
        <v>2192</v>
      </c>
      <c r="K775" s="832" t="s">
        <v>2189</v>
      </c>
      <c r="L775" s="835">
        <v>0</v>
      </c>
      <c r="M775" s="835">
        <v>0</v>
      </c>
      <c r="N775" s="832">
        <v>1</v>
      </c>
      <c r="O775" s="836">
        <v>1</v>
      </c>
      <c r="P775" s="835">
        <v>0</v>
      </c>
      <c r="Q775" s="837"/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18</v>
      </c>
      <c r="B776" s="832" t="s">
        <v>1807</v>
      </c>
      <c r="C776" s="832" t="s">
        <v>1812</v>
      </c>
      <c r="D776" s="833" t="s">
        <v>3107</v>
      </c>
      <c r="E776" s="834" t="s">
        <v>1841</v>
      </c>
      <c r="F776" s="832" t="s">
        <v>1808</v>
      </c>
      <c r="G776" s="832" t="s">
        <v>2182</v>
      </c>
      <c r="H776" s="832" t="s">
        <v>556</v>
      </c>
      <c r="I776" s="832" t="s">
        <v>2641</v>
      </c>
      <c r="J776" s="832" t="s">
        <v>2195</v>
      </c>
      <c r="K776" s="832" t="s">
        <v>2184</v>
      </c>
      <c r="L776" s="835">
        <v>0</v>
      </c>
      <c r="M776" s="835">
        <v>0</v>
      </c>
      <c r="N776" s="832">
        <v>1</v>
      </c>
      <c r="O776" s="836">
        <v>0.5</v>
      </c>
      <c r="P776" s="835">
        <v>0</v>
      </c>
      <c r="Q776" s="837"/>
      <c r="R776" s="832">
        <v>1</v>
      </c>
      <c r="S776" s="837">
        <v>1</v>
      </c>
      <c r="T776" s="836">
        <v>0.5</v>
      </c>
      <c r="U776" s="838">
        <v>1</v>
      </c>
    </row>
    <row r="777" spans="1:21" ht="14.4" customHeight="1" x14ac:dyDescent="0.3">
      <c r="A777" s="831">
        <v>18</v>
      </c>
      <c r="B777" s="832" t="s">
        <v>1807</v>
      </c>
      <c r="C777" s="832" t="s">
        <v>1812</v>
      </c>
      <c r="D777" s="833" t="s">
        <v>3107</v>
      </c>
      <c r="E777" s="834" t="s">
        <v>1841</v>
      </c>
      <c r="F777" s="832" t="s">
        <v>1808</v>
      </c>
      <c r="G777" s="832" t="s">
        <v>2182</v>
      </c>
      <c r="H777" s="832" t="s">
        <v>556</v>
      </c>
      <c r="I777" s="832" t="s">
        <v>2642</v>
      </c>
      <c r="J777" s="832" t="s">
        <v>2195</v>
      </c>
      <c r="K777" s="832" t="s">
        <v>1561</v>
      </c>
      <c r="L777" s="835">
        <v>0</v>
      </c>
      <c r="M777" s="835">
        <v>0</v>
      </c>
      <c r="N777" s="832">
        <v>1</v>
      </c>
      <c r="O777" s="836">
        <v>0.5</v>
      </c>
      <c r="P777" s="835">
        <v>0</v>
      </c>
      <c r="Q777" s="837"/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18</v>
      </c>
      <c r="B778" s="832" t="s">
        <v>1807</v>
      </c>
      <c r="C778" s="832" t="s">
        <v>1812</v>
      </c>
      <c r="D778" s="833" t="s">
        <v>3107</v>
      </c>
      <c r="E778" s="834" t="s">
        <v>1841</v>
      </c>
      <c r="F778" s="832" t="s">
        <v>1808</v>
      </c>
      <c r="G778" s="832" t="s">
        <v>2182</v>
      </c>
      <c r="H778" s="832" t="s">
        <v>556</v>
      </c>
      <c r="I778" s="832" t="s">
        <v>2187</v>
      </c>
      <c r="J778" s="832" t="s">
        <v>2188</v>
      </c>
      <c r="K778" s="832" t="s">
        <v>2189</v>
      </c>
      <c r="L778" s="835">
        <v>0</v>
      </c>
      <c r="M778" s="835">
        <v>0</v>
      </c>
      <c r="N778" s="832">
        <v>2</v>
      </c>
      <c r="O778" s="836">
        <v>1</v>
      </c>
      <c r="P778" s="835">
        <v>0</v>
      </c>
      <c r="Q778" s="837"/>
      <c r="R778" s="832">
        <v>2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18</v>
      </c>
      <c r="B779" s="832" t="s">
        <v>1807</v>
      </c>
      <c r="C779" s="832" t="s">
        <v>1812</v>
      </c>
      <c r="D779" s="833" t="s">
        <v>3107</v>
      </c>
      <c r="E779" s="834" t="s">
        <v>1841</v>
      </c>
      <c r="F779" s="832" t="s">
        <v>1808</v>
      </c>
      <c r="G779" s="832" t="s">
        <v>2182</v>
      </c>
      <c r="H779" s="832" t="s">
        <v>556</v>
      </c>
      <c r="I779" s="832" t="s">
        <v>2190</v>
      </c>
      <c r="J779" s="832" t="s">
        <v>2188</v>
      </c>
      <c r="K779" s="832" t="s">
        <v>2184</v>
      </c>
      <c r="L779" s="835">
        <v>0</v>
      </c>
      <c r="M779" s="835">
        <v>0</v>
      </c>
      <c r="N779" s="832">
        <v>1</v>
      </c>
      <c r="O779" s="836">
        <v>0.5</v>
      </c>
      <c r="P779" s="835"/>
      <c r="Q779" s="837"/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18</v>
      </c>
      <c r="B780" s="832" t="s">
        <v>1807</v>
      </c>
      <c r="C780" s="832" t="s">
        <v>1812</v>
      </c>
      <c r="D780" s="833" t="s">
        <v>3107</v>
      </c>
      <c r="E780" s="834" t="s">
        <v>1841</v>
      </c>
      <c r="F780" s="832" t="s">
        <v>1808</v>
      </c>
      <c r="G780" s="832" t="s">
        <v>2182</v>
      </c>
      <c r="H780" s="832" t="s">
        <v>556</v>
      </c>
      <c r="I780" s="832" t="s">
        <v>2643</v>
      </c>
      <c r="J780" s="832" t="s">
        <v>2644</v>
      </c>
      <c r="K780" s="832" t="s">
        <v>2189</v>
      </c>
      <c r="L780" s="835">
        <v>0</v>
      </c>
      <c r="M780" s="835">
        <v>0</v>
      </c>
      <c r="N780" s="832">
        <v>1</v>
      </c>
      <c r="O780" s="836">
        <v>0.5</v>
      </c>
      <c r="P780" s="835"/>
      <c r="Q780" s="837"/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18</v>
      </c>
      <c r="B781" s="832" t="s">
        <v>1807</v>
      </c>
      <c r="C781" s="832" t="s">
        <v>1812</v>
      </c>
      <c r="D781" s="833" t="s">
        <v>3107</v>
      </c>
      <c r="E781" s="834" t="s">
        <v>1841</v>
      </c>
      <c r="F781" s="832" t="s">
        <v>1808</v>
      </c>
      <c r="G781" s="832" t="s">
        <v>2182</v>
      </c>
      <c r="H781" s="832" t="s">
        <v>556</v>
      </c>
      <c r="I781" s="832" t="s">
        <v>2191</v>
      </c>
      <c r="J781" s="832" t="s">
        <v>2192</v>
      </c>
      <c r="K781" s="832" t="s">
        <v>2189</v>
      </c>
      <c r="L781" s="835">
        <v>0</v>
      </c>
      <c r="M781" s="835">
        <v>0</v>
      </c>
      <c r="N781" s="832">
        <v>3</v>
      </c>
      <c r="O781" s="836">
        <v>2.5</v>
      </c>
      <c r="P781" s="835">
        <v>0</v>
      </c>
      <c r="Q781" s="837"/>
      <c r="R781" s="832">
        <v>2</v>
      </c>
      <c r="S781" s="837">
        <v>0.66666666666666663</v>
      </c>
      <c r="T781" s="836">
        <v>1.5</v>
      </c>
      <c r="U781" s="838">
        <v>0.6</v>
      </c>
    </row>
    <row r="782" spans="1:21" ht="14.4" customHeight="1" x14ac:dyDescent="0.3">
      <c r="A782" s="831">
        <v>18</v>
      </c>
      <c r="B782" s="832" t="s">
        <v>1807</v>
      </c>
      <c r="C782" s="832" t="s">
        <v>1812</v>
      </c>
      <c r="D782" s="833" t="s">
        <v>3107</v>
      </c>
      <c r="E782" s="834" t="s">
        <v>1841</v>
      </c>
      <c r="F782" s="832" t="s">
        <v>1808</v>
      </c>
      <c r="G782" s="832" t="s">
        <v>2182</v>
      </c>
      <c r="H782" s="832" t="s">
        <v>556</v>
      </c>
      <c r="I782" s="832" t="s">
        <v>2645</v>
      </c>
      <c r="J782" s="832" t="s">
        <v>2646</v>
      </c>
      <c r="K782" s="832" t="s">
        <v>2189</v>
      </c>
      <c r="L782" s="835">
        <v>0</v>
      </c>
      <c r="M782" s="835">
        <v>0</v>
      </c>
      <c r="N782" s="832">
        <v>2</v>
      </c>
      <c r="O782" s="836">
        <v>1.5</v>
      </c>
      <c r="P782" s="835">
        <v>0</v>
      </c>
      <c r="Q782" s="837"/>
      <c r="R782" s="832">
        <v>1</v>
      </c>
      <c r="S782" s="837">
        <v>0.5</v>
      </c>
      <c r="T782" s="836">
        <v>0.5</v>
      </c>
      <c r="U782" s="838">
        <v>0.33333333333333331</v>
      </c>
    </row>
    <row r="783" spans="1:21" ht="14.4" customHeight="1" x14ac:dyDescent="0.3">
      <c r="A783" s="831">
        <v>18</v>
      </c>
      <c r="B783" s="832" t="s">
        <v>1807</v>
      </c>
      <c r="C783" s="832" t="s">
        <v>1812</v>
      </c>
      <c r="D783" s="833" t="s">
        <v>3107</v>
      </c>
      <c r="E783" s="834" t="s">
        <v>1841</v>
      </c>
      <c r="F783" s="832" t="s">
        <v>1808</v>
      </c>
      <c r="G783" s="832" t="s">
        <v>2182</v>
      </c>
      <c r="H783" s="832" t="s">
        <v>556</v>
      </c>
      <c r="I783" s="832" t="s">
        <v>2647</v>
      </c>
      <c r="J783" s="832" t="s">
        <v>2192</v>
      </c>
      <c r="K783" s="832" t="s">
        <v>2184</v>
      </c>
      <c r="L783" s="835">
        <v>0</v>
      </c>
      <c r="M783" s="835">
        <v>0</v>
      </c>
      <c r="N783" s="832">
        <v>2</v>
      </c>
      <c r="O783" s="836">
        <v>0.5</v>
      </c>
      <c r="P783" s="835"/>
      <c r="Q783" s="837"/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18</v>
      </c>
      <c r="B784" s="832" t="s">
        <v>1807</v>
      </c>
      <c r="C784" s="832" t="s">
        <v>1812</v>
      </c>
      <c r="D784" s="833" t="s">
        <v>3107</v>
      </c>
      <c r="E784" s="834" t="s">
        <v>1841</v>
      </c>
      <c r="F784" s="832" t="s">
        <v>1808</v>
      </c>
      <c r="G784" s="832" t="s">
        <v>2648</v>
      </c>
      <c r="H784" s="832" t="s">
        <v>556</v>
      </c>
      <c r="I784" s="832" t="s">
        <v>2649</v>
      </c>
      <c r="J784" s="832" t="s">
        <v>2650</v>
      </c>
      <c r="K784" s="832" t="s">
        <v>2651</v>
      </c>
      <c r="L784" s="835">
        <v>0</v>
      </c>
      <c r="M784" s="835">
        <v>0</v>
      </c>
      <c r="N784" s="832">
        <v>2</v>
      </c>
      <c r="O784" s="836">
        <v>0.5</v>
      </c>
      <c r="P784" s="835"/>
      <c r="Q784" s="837"/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18</v>
      </c>
      <c r="B785" s="832" t="s">
        <v>1807</v>
      </c>
      <c r="C785" s="832" t="s">
        <v>1812</v>
      </c>
      <c r="D785" s="833" t="s">
        <v>3107</v>
      </c>
      <c r="E785" s="834" t="s">
        <v>1841</v>
      </c>
      <c r="F785" s="832" t="s">
        <v>1808</v>
      </c>
      <c r="G785" s="832" t="s">
        <v>2652</v>
      </c>
      <c r="H785" s="832" t="s">
        <v>556</v>
      </c>
      <c r="I785" s="832" t="s">
        <v>2653</v>
      </c>
      <c r="J785" s="832" t="s">
        <v>2654</v>
      </c>
      <c r="K785" s="832" t="s">
        <v>2655</v>
      </c>
      <c r="L785" s="835">
        <v>98.41</v>
      </c>
      <c r="M785" s="835">
        <v>984.09999999999991</v>
      </c>
      <c r="N785" s="832">
        <v>10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18</v>
      </c>
      <c r="B786" s="832" t="s">
        <v>1807</v>
      </c>
      <c r="C786" s="832" t="s">
        <v>1812</v>
      </c>
      <c r="D786" s="833" t="s">
        <v>3107</v>
      </c>
      <c r="E786" s="834" t="s">
        <v>1841</v>
      </c>
      <c r="F786" s="832" t="s">
        <v>1808</v>
      </c>
      <c r="G786" s="832" t="s">
        <v>2196</v>
      </c>
      <c r="H786" s="832" t="s">
        <v>556</v>
      </c>
      <c r="I786" s="832" t="s">
        <v>2197</v>
      </c>
      <c r="J786" s="832" t="s">
        <v>2198</v>
      </c>
      <c r="K786" s="832" t="s">
        <v>2199</v>
      </c>
      <c r="L786" s="835">
        <v>153.61000000000001</v>
      </c>
      <c r="M786" s="835">
        <v>1075.27</v>
      </c>
      <c r="N786" s="832">
        <v>7</v>
      </c>
      <c r="O786" s="836">
        <v>1.5</v>
      </c>
      <c r="P786" s="835">
        <v>153.61000000000001</v>
      </c>
      <c r="Q786" s="837">
        <v>0.14285714285714288</v>
      </c>
      <c r="R786" s="832">
        <v>1</v>
      </c>
      <c r="S786" s="837">
        <v>0.14285714285714285</v>
      </c>
      <c r="T786" s="836">
        <v>0.5</v>
      </c>
      <c r="U786" s="838">
        <v>0.33333333333333331</v>
      </c>
    </row>
    <row r="787" spans="1:21" ht="14.4" customHeight="1" x14ac:dyDescent="0.3">
      <c r="A787" s="831">
        <v>18</v>
      </c>
      <c r="B787" s="832" t="s">
        <v>1807</v>
      </c>
      <c r="C787" s="832" t="s">
        <v>1812</v>
      </c>
      <c r="D787" s="833" t="s">
        <v>3107</v>
      </c>
      <c r="E787" s="834" t="s">
        <v>1841</v>
      </c>
      <c r="F787" s="832" t="s">
        <v>1808</v>
      </c>
      <c r="G787" s="832" t="s">
        <v>2206</v>
      </c>
      <c r="H787" s="832" t="s">
        <v>556</v>
      </c>
      <c r="I787" s="832" t="s">
        <v>2207</v>
      </c>
      <c r="J787" s="832" t="s">
        <v>2208</v>
      </c>
      <c r="K787" s="832" t="s">
        <v>1574</v>
      </c>
      <c r="L787" s="835">
        <v>1092.4100000000001</v>
      </c>
      <c r="M787" s="835">
        <v>19663.380000000005</v>
      </c>
      <c r="N787" s="832">
        <v>18</v>
      </c>
      <c r="O787" s="836">
        <v>4</v>
      </c>
      <c r="P787" s="835">
        <v>9831.6900000000023</v>
      </c>
      <c r="Q787" s="837">
        <v>0.5</v>
      </c>
      <c r="R787" s="832">
        <v>9</v>
      </c>
      <c r="S787" s="837">
        <v>0.5</v>
      </c>
      <c r="T787" s="836">
        <v>2</v>
      </c>
      <c r="U787" s="838">
        <v>0.5</v>
      </c>
    </row>
    <row r="788" spans="1:21" ht="14.4" customHeight="1" x14ac:dyDescent="0.3">
      <c r="A788" s="831">
        <v>18</v>
      </c>
      <c r="B788" s="832" t="s">
        <v>1807</v>
      </c>
      <c r="C788" s="832" t="s">
        <v>1812</v>
      </c>
      <c r="D788" s="833" t="s">
        <v>3107</v>
      </c>
      <c r="E788" s="834" t="s">
        <v>1841</v>
      </c>
      <c r="F788" s="832" t="s">
        <v>1808</v>
      </c>
      <c r="G788" s="832" t="s">
        <v>2206</v>
      </c>
      <c r="H788" s="832" t="s">
        <v>556</v>
      </c>
      <c r="I788" s="832" t="s">
        <v>2209</v>
      </c>
      <c r="J788" s="832" t="s">
        <v>2208</v>
      </c>
      <c r="K788" s="832" t="s">
        <v>700</v>
      </c>
      <c r="L788" s="835">
        <v>546.21</v>
      </c>
      <c r="M788" s="835">
        <v>4369.68</v>
      </c>
      <c r="N788" s="832">
        <v>8</v>
      </c>
      <c r="O788" s="836">
        <v>3</v>
      </c>
      <c r="P788" s="835">
        <v>1092.42</v>
      </c>
      <c r="Q788" s="837">
        <v>0.25</v>
      </c>
      <c r="R788" s="832">
        <v>2</v>
      </c>
      <c r="S788" s="837">
        <v>0.25</v>
      </c>
      <c r="T788" s="836">
        <v>1</v>
      </c>
      <c r="U788" s="838">
        <v>0.33333333333333331</v>
      </c>
    </row>
    <row r="789" spans="1:21" ht="14.4" customHeight="1" x14ac:dyDescent="0.3">
      <c r="A789" s="831">
        <v>18</v>
      </c>
      <c r="B789" s="832" t="s">
        <v>1807</v>
      </c>
      <c r="C789" s="832" t="s">
        <v>1812</v>
      </c>
      <c r="D789" s="833" t="s">
        <v>3107</v>
      </c>
      <c r="E789" s="834" t="s">
        <v>1841</v>
      </c>
      <c r="F789" s="832" t="s">
        <v>1808</v>
      </c>
      <c r="G789" s="832" t="s">
        <v>2210</v>
      </c>
      <c r="H789" s="832" t="s">
        <v>556</v>
      </c>
      <c r="I789" s="832" t="s">
        <v>2656</v>
      </c>
      <c r="J789" s="832" t="s">
        <v>932</v>
      </c>
      <c r="K789" s="832" t="s">
        <v>2657</v>
      </c>
      <c r="L789" s="835">
        <v>50.32</v>
      </c>
      <c r="M789" s="835">
        <v>150.96</v>
      </c>
      <c r="N789" s="832">
        <v>3</v>
      </c>
      <c r="O789" s="836">
        <v>1.5</v>
      </c>
      <c r="P789" s="835">
        <v>150.96</v>
      </c>
      <c r="Q789" s="837">
        <v>1</v>
      </c>
      <c r="R789" s="832">
        <v>3</v>
      </c>
      <c r="S789" s="837">
        <v>1</v>
      </c>
      <c r="T789" s="836">
        <v>1.5</v>
      </c>
      <c r="U789" s="838">
        <v>1</v>
      </c>
    </row>
    <row r="790" spans="1:21" ht="14.4" customHeight="1" x14ac:dyDescent="0.3">
      <c r="A790" s="831">
        <v>18</v>
      </c>
      <c r="B790" s="832" t="s">
        <v>1807</v>
      </c>
      <c r="C790" s="832" t="s">
        <v>1812</v>
      </c>
      <c r="D790" s="833" t="s">
        <v>3107</v>
      </c>
      <c r="E790" s="834" t="s">
        <v>1838</v>
      </c>
      <c r="F790" s="832" t="s">
        <v>1808</v>
      </c>
      <c r="G790" s="832" t="s">
        <v>2658</v>
      </c>
      <c r="H790" s="832" t="s">
        <v>601</v>
      </c>
      <c r="I790" s="832" t="s">
        <v>2659</v>
      </c>
      <c r="J790" s="832" t="s">
        <v>1465</v>
      </c>
      <c r="K790" s="832" t="s">
        <v>2660</v>
      </c>
      <c r="L790" s="835">
        <v>94.28</v>
      </c>
      <c r="M790" s="835">
        <v>94.28</v>
      </c>
      <c r="N790" s="832">
        <v>1</v>
      </c>
      <c r="O790" s="836">
        <v>1</v>
      </c>
      <c r="P790" s="835"/>
      <c r="Q790" s="837">
        <v>0</v>
      </c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18</v>
      </c>
      <c r="B791" s="832" t="s">
        <v>1807</v>
      </c>
      <c r="C791" s="832" t="s">
        <v>1812</v>
      </c>
      <c r="D791" s="833" t="s">
        <v>3107</v>
      </c>
      <c r="E791" s="834" t="s">
        <v>1833</v>
      </c>
      <c r="F791" s="832" t="s">
        <v>1808</v>
      </c>
      <c r="G791" s="832" t="s">
        <v>1867</v>
      </c>
      <c r="H791" s="832" t="s">
        <v>601</v>
      </c>
      <c r="I791" s="832" t="s">
        <v>2331</v>
      </c>
      <c r="J791" s="832" t="s">
        <v>1553</v>
      </c>
      <c r="K791" s="832" t="s">
        <v>2332</v>
      </c>
      <c r="L791" s="835">
        <v>1945.04</v>
      </c>
      <c r="M791" s="835">
        <v>5835.12</v>
      </c>
      <c r="N791" s="832">
        <v>3</v>
      </c>
      <c r="O791" s="836">
        <v>0.5</v>
      </c>
      <c r="P791" s="835">
        <v>5835.12</v>
      </c>
      <c r="Q791" s="837">
        <v>1</v>
      </c>
      <c r="R791" s="832">
        <v>3</v>
      </c>
      <c r="S791" s="837">
        <v>1</v>
      </c>
      <c r="T791" s="836">
        <v>0.5</v>
      </c>
      <c r="U791" s="838">
        <v>1</v>
      </c>
    </row>
    <row r="792" spans="1:21" ht="14.4" customHeight="1" x14ac:dyDescent="0.3">
      <c r="A792" s="831">
        <v>18</v>
      </c>
      <c r="B792" s="832" t="s">
        <v>1807</v>
      </c>
      <c r="C792" s="832" t="s">
        <v>1812</v>
      </c>
      <c r="D792" s="833" t="s">
        <v>3107</v>
      </c>
      <c r="E792" s="834" t="s">
        <v>1833</v>
      </c>
      <c r="F792" s="832" t="s">
        <v>1808</v>
      </c>
      <c r="G792" s="832" t="s">
        <v>1867</v>
      </c>
      <c r="H792" s="832" t="s">
        <v>556</v>
      </c>
      <c r="I792" s="832" t="s">
        <v>1550</v>
      </c>
      <c r="J792" s="832" t="s">
        <v>1551</v>
      </c>
      <c r="K792" s="832" t="s">
        <v>636</v>
      </c>
      <c r="L792" s="835">
        <v>1296.7</v>
      </c>
      <c r="M792" s="835">
        <v>5186.8</v>
      </c>
      <c r="N792" s="832">
        <v>4</v>
      </c>
      <c r="O792" s="836">
        <v>1</v>
      </c>
      <c r="P792" s="835">
        <v>3890.1000000000004</v>
      </c>
      <c r="Q792" s="837">
        <v>0.75</v>
      </c>
      <c r="R792" s="832">
        <v>3</v>
      </c>
      <c r="S792" s="837">
        <v>0.75</v>
      </c>
      <c r="T792" s="836">
        <v>0.5</v>
      </c>
      <c r="U792" s="838">
        <v>0.5</v>
      </c>
    </row>
    <row r="793" spans="1:21" ht="14.4" customHeight="1" x14ac:dyDescent="0.3">
      <c r="A793" s="831">
        <v>18</v>
      </c>
      <c r="B793" s="832" t="s">
        <v>1807</v>
      </c>
      <c r="C793" s="832" t="s">
        <v>1812</v>
      </c>
      <c r="D793" s="833" t="s">
        <v>3107</v>
      </c>
      <c r="E793" s="834" t="s">
        <v>1833</v>
      </c>
      <c r="F793" s="832" t="s">
        <v>1808</v>
      </c>
      <c r="G793" s="832" t="s">
        <v>1870</v>
      </c>
      <c r="H793" s="832" t="s">
        <v>556</v>
      </c>
      <c r="I793" s="832" t="s">
        <v>2233</v>
      </c>
      <c r="J793" s="832" t="s">
        <v>1872</v>
      </c>
      <c r="K793" s="832" t="s">
        <v>2234</v>
      </c>
      <c r="L793" s="835">
        <v>2497.96</v>
      </c>
      <c r="M793" s="835">
        <v>17485.72</v>
      </c>
      <c r="N793" s="832">
        <v>7</v>
      </c>
      <c r="O793" s="836">
        <v>1</v>
      </c>
      <c r="P793" s="835">
        <v>14987.76</v>
      </c>
      <c r="Q793" s="837">
        <v>0.8571428571428571</v>
      </c>
      <c r="R793" s="832">
        <v>6</v>
      </c>
      <c r="S793" s="837">
        <v>0.8571428571428571</v>
      </c>
      <c r="T793" s="836">
        <v>0.5</v>
      </c>
      <c r="U793" s="838">
        <v>0.5</v>
      </c>
    </row>
    <row r="794" spans="1:21" ht="14.4" customHeight="1" x14ac:dyDescent="0.3">
      <c r="A794" s="831">
        <v>18</v>
      </c>
      <c r="B794" s="832" t="s">
        <v>1807</v>
      </c>
      <c r="C794" s="832" t="s">
        <v>1812</v>
      </c>
      <c r="D794" s="833" t="s">
        <v>3107</v>
      </c>
      <c r="E794" s="834" t="s">
        <v>1833</v>
      </c>
      <c r="F794" s="832" t="s">
        <v>1808</v>
      </c>
      <c r="G794" s="832" t="s">
        <v>1870</v>
      </c>
      <c r="H794" s="832" t="s">
        <v>556</v>
      </c>
      <c r="I794" s="832" t="s">
        <v>1874</v>
      </c>
      <c r="J794" s="832" t="s">
        <v>1872</v>
      </c>
      <c r="K794" s="832" t="s">
        <v>1875</v>
      </c>
      <c r="L794" s="835">
        <v>2551.2199999999998</v>
      </c>
      <c r="M794" s="835">
        <v>7653.66</v>
      </c>
      <c r="N794" s="832">
        <v>3</v>
      </c>
      <c r="O794" s="836">
        <v>0.5</v>
      </c>
      <c r="P794" s="835">
        <v>7653.66</v>
      </c>
      <c r="Q794" s="837">
        <v>1</v>
      </c>
      <c r="R794" s="832">
        <v>3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18</v>
      </c>
      <c r="B795" s="832" t="s">
        <v>1807</v>
      </c>
      <c r="C795" s="832" t="s">
        <v>1812</v>
      </c>
      <c r="D795" s="833" t="s">
        <v>3107</v>
      </c>
      <c r="E795" s="834" t="s">
        <v>1833</v>
      </c>
      <c r="F795" s="832" t="s">
        <v>1808</v>
      </c>
      <c r="G795" s="832" t="s">
        <v>1870</v>
      </c>
      <c r="H795" s="832" t="s">
        <v>556</v>
      </c>
      <c r="I795" s="832" t="s">
        <v>1876</v>
      </c>
      <c r="J795" s="832" t="s">
        <v>1872</v>
      </c>
      <c r="K795" s="832" t="s">
        <v>1877</v>
      </c>
      <c r="L795" s="835">
        <v>2760.38</v>
      </c>
      <c r="M795" s="835">
        <v>16562.28</v>
      </c>
      <c r="N795" s="832">
        <v>6</v>
      </c>
      <c r="O795" s="836">
        <v>1</v>
      </c>
      <c r="P795" s="835">
        <v>16562.28</v>
      </c>
      <c r="Q795" s="837">
        <v>1</v>
      </c>
      <c r="R795" s="832">
        <v>6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18</v>
      </c>
      <c r="B796" s="832" t="s">
        <v>1807</v>
      </c>
      <c r="C796" s="832" t="s">
        <v>1812</v>
      </c>
      <c r="D796" s="833" t="s">
        <v>3107</v>
      </c>
      <c r="E796" s="834" t="s">
        <v>1833</v>
      </c>
      <c r="F796" s="832" t="s">
        <v>1808</v>
      </c>
      <c r="G796" s="832" t="s">
        <v>1870</v>
      </c>
      <c r="H796" s="832" t="s">
        <v>556</v>
      </c>
      <c r="I796" s="832" t="s">
        <v>2546</v>
      </c>
      <c r="J796" s="832" t="s">
        <v>1872</v>
      </c>
      <c r="K796" s="832" t="s">
        <v>2547</v>
      </c>
      <c r="L796" s="835">
        <v>2475.14</v>
      </c>
      <c r="M796" s="835">
        <v>2475.14</v>
      </c>
      <c r="N796" s="832">
        <v>1</v>
      </c>
      <c r="O796" s="836">
        <v>0.5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18</v>
      </c>
      <c r="B797" s="832" t="s">
        <v>1807</v>
      </c>
      <c r="C797" s="832" t="s">
        <v>1812</v>
      </c>
      <c r="D797" s="833" t="s">
        <v>3107</v>
      </c>
      <c r="E797" s="834" t="s">
        <v>1833</v>
      </c>
      <c r="F797" s="832" t="s">
        <v>1808</v>
      </c>
      <c r="G797" s="832" t="s">
        <v>1882</v>
      </c>
      <c r="H797" s="832" t="s">
        <v>556</v>
      </c>
      <c r="I797" s="832" t="s">
        <v>1883</v>
      </c>
      <c r="J797" s="832" t="s">
        <v>611</v>
      </c>
      <c r="K797" s="832" t="s">
        <v>1884</v>
      </c>
      <c r="L797" s="835">
        <v>66.17</v>
      </c>
      <c r="M797" s="835">
        <v>264.68</v>
      </c>
      <c r="N797" s="832">
        <v>4</v>
      </c>
      <c r="O797" s="836">
        <v>1</v>
      </c>
      <c r="P797" s="835">
        <v>264.68</v>
      </c>
      <c r="Q797" s="837">
        <v>1</v>
      </c>
      <c r="R797" s="832">
        <v>4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18</v>
      </c>
      <c r="B798" s="832" t="s">
        <v>1807</v>
      </c>
      <c r="C798" s="832" t="s">
        <v>1812</v>
      </c>
      <c r="D798" s="833" t="s">
        <v>3107</v>
      </c>
      <c r="E798" s="834" t="s">
        <v>1833</v>
      </c>
      <c r="F798" s="832" t="s">
        <v>1808</v>
      </c>
      <c r="G798" s="832" t="s">
        <v>1986</v>
      </c>
      <c r="H798" s="832" t="s">
        <v>556</v>
      </c>
      <c r="I798" s="832" t="s">
        <v>1987</v>
      </c>
      <c r="J798" s="832" t="s">
        <v>639</v>
      </c>
      <c r="K798" s="832" t="s">
        <v>1988</v>
      </c>
      <c r="L798" s="835">
        <v>0</v>
      </c>
      <c r="M798" s="835">
        <v>0</v>
      </c>
      <c r="N798" s="832">
        <v>2</v>
      </c>
      <c r="O798" s="836">
        <v>1</v>
      </c>
      <c r="P798" s="835">
        <v>0</v>
      </c>
      <c r="Q798" s="837"/>
      <c r="R798" s="832">
        <v>2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18</v>
      </c>
      <c r="B799" s="832" t="s">
        <v>1807</v>
      </c>
      <c r="C799" s="832" t="s">
        <v>1812</v>
      </c>
      <c r="D799" s="833" t="s">
        <v>3107</v>
      </c>
      <c r="E799" s="834" t="s">
        <v>1833</v>
      </c>
      <c r="F799" s="832" t="s">
        <v>1808</v>
      </c>
      <c r="G799" s="832" t="s">
        <v>2003</v>
      </c>
      <c r="H799" s="832" t="s">
        <v>556</v>
      </c>
      <c r="I799" s="832" t="s">
        <v>2004</v>
      </c>
      <c r="J799" s="832" t="s">
        <v>862</v>
      </c>
      <c r="K799" s="832" t="s">
        <v>2005</v>
      </c>
      <c r="L799" s="835">
        <v>24.37</v>
      </c>
      <c r="M799" s="835">
        <v>48.74</v>
      </c>
      <c r="N799" s="832">
        <v>2</v>
      </c>
      <c r="O799" s="836">
        <v>1.5</v>
      </c>
      <c r="P799" s="835">
        <v>24.37</v>
      </c>
      <c r="Q799" s="837">
        <v>0.5</v>
      </c>
      <c r="R799" s="832">
        <v>1</v>
      </c>
      <c r="S799" s="837">
        <v>0.5</v>
      </c>
      <c r="T799" s="836">
        <v>0.5</v>
      </c>
      <c r="U799" s="838">
        <v>0.33333333333333331</v>
      </c>
    </row>
    <row r="800" spans="1:21" ht="14.4" customHeight="1" x14ac:dyDescent="0.3">
      <c r="A800" s="831">
        <v>18</v>
      </c>
      <c r="B800" s="832" t="s">
        <v>1807</v>
      </c>
      <c r="C800" s="832" t="s">
        <v>1812</v>
      </c>
      <c r="D800" s="833" t="s">
        <v>3107</v>
      </c>
      <c r="E800" s="834" t="s">
        <v>1833</v>
      </c>
      <c r="F800" s="832" t="s">
        <v>1808</v>
      </c>
      <c r="G800" s="832" t="s">
        <v>2042</v>
      </c>
      <c r="H800" s="832" t="s">
        <v>601</v>
      </c>
      <c r="I800" s="832" t="s">
        <v>1486</v>
      </c>
      <c r="J800" s="832" t="s">
        <v>1487</v>
      </c>
      <c r="K800" s="832" t="s">
        <v>1488</v>
      </c>
      <c r="L800" s="835">
        <v>366.31</v>
      </c>
      <c r="M800" s="835">
        <v>366.31</v>
      </c>
      <c r="N800" s="832">
        <v>1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18</v>
      </c>
      <c r="B801" s="832" t="s">
        <v>1807</v>
      </c>
      <c r="C801" s="832" t="s">
        <v>1812</v>
      </c>
      <c r="D801" s="833" t="s">
        <v>3107</v>
      </c>
      <c r="E801" s="834" t="s">
        <v>1833</v>
      </c>
      <c r="F801" s="832" t="s">
        <v>1808</v>
      </c>
      <c r="G801" s="832" t="s">
        <v>2048</v>
      </c>
      <c r="H801" s="832" t="s">
        <v>556</v>
      </c>
      <c r="I801" s="832" t="s">
        <v>2049</v>
      </c>
      <c r="J801" s="832" t="s">
        <v>900</v>
      </c>
      <c r="K801" s="832" t="s">
        <v>1862</v>
      </c>
      <c r="L801" s="835">
        <v>57.6</v>
      </c>
      <c r="M801" s="835">
        <v>57.6</v>
      </c>
      <c r="N801" s="832">
        <v>1</v>
      </c>
      <c r="O801" s="836">
        <v>1</v>
      </c>
      <c r="P801" s="835">
        <v>57.6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" customHeight="1" x14ac:dyDescent="0.3">
      <c r="A802" s="831">
        <v>18</v>
      </c>
      <c r="B802" s="832" t="s">
        <v>1807</v>
      </c>
      <c r="C802" s="832" t="s">
        <v>1812</v>
      </c>
      <c r="D802" s="833" t="s">
        <v>3107</v>
      </c>
      <c r="E802" s="834" t="s">
        <v>1833</v>
      </c>
      <c r="F802" s="832" t="s">
        <v>1808</v>
      </c>
      <c r="G802" s="832" t="s">
        <v>2085</v>
      </c>
      <c r="H802" s="832" t="s">
        <v>601</v>
      </c>
      <c r="I802" s="832" t="s">
        <v>1522</v>
      </c>
      <c r="J802" s="832" t="s">
        <v>1520</v>
      </c>
      <c r="K802" s="832" t="s">
        <v>1108</v>
      </c>
      <c r="L802" s="835">
        <v>934.66</v>
      </c>
      <c r="M802" s="835">
        <v>934.66</v>
      </c>
      <c r="N802" s="832">
        <v>1</v>
      </c>
      <c r="O802" s="836">
        <v>0.5</v>
      </c>
      <c r="P802" s="835">
        <v>934.66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18</v>
      </c>
      <c r="B803" s="832" t="s">
        <v>1807</v>
      </c>
      <c r="C803" s="832" t="s">
        <v>1812</v>
      </c>
      <c r="D803" s="833" t="s">
        <v>3107</v>
      </c>
      <c r="E803" s="834" t="s">
        <v>1833</v>
      </c>
      <c r="F803" s="832" t="s">
        <v>1808</v>
      </c>
      <c r="G803" s="832" t="s">
        <v>2085</v>
      </c>
      <c r="H803" s="832" t="s">
        <v>601</v>
      </c>
      <c r="I803" s="832" t="s">
        <v>1519</v>
      </c>
      <c r="J803" s="832" t="s">
        <v>1520</v>
      </c>
      <c r="K803" s="832" t="s">
        <v>1521</v>
      </c>
      <c r="L803" s="835">
        <v>700.41</v>
      </c>
      <c r="M803" s="835">
        <v>700.41</v>
      </c>
      <c r="N803" s="832">
        <v>1</v>
      </c>
      <c r="O803" s="836">
        <v>0.5</v>
      </c>
      <c r="P803" s="835">
        <v>700.41</v>
      </c>
      <c r="Q803" s="837">
        <v>1</v>
      </c>
      <c r="R803" s="832">
        <v>1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18</v>
      </c>
      <c r="B804" s="832" t="s">
        <v>1807</v>
      </c>
      <c r="C804" s="832" t="s">
        <v>1812</v>
      </c>
      <c r="D804" s="833" t="s">
        <v>3107</v>
      </c>
      <c r="E804" s="834" t="s">
        <v>1833</v>
      </c>
      <c r="F804" s="832" t="s">
        <v>1808</v>
      </c>
      <c r="G804" s="832" t="s">
        <v>2112</v>
      </c>
      <c r="H804" s="832" t="s">
        <v>556</v>
      </c>
      <c r="I804" s="832" t="s">
        <v>2113</v>
      </c>
      <c r="J804" s="832" t="s">
        <v>841</v>
      </c>
      <c r="K804" s="832" t="s">
        <v>2114</v>
      </c>
      <c r="L804" s="835">
        <v>54.55</v>
      </c>
      <c r="M804" s="835">
        <v>54.55</v>
      </c>
      <c r="N804" s="832">
        <v>1</v>
      </c>
      <c r="O804" s="836">
        <v>0.5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18</v>
      </c>
      <c r="B805" s="832" t="s">
        <v>1807</v>
      </c>
      <c r="C805" s="832" t="s">
        <v>1812</v>
      </c>
      <c r="D805" s="833" t="s">
        <v>3107</v>
      </c>
      <c r="E805" s="834" t="s">
        <v>1833</v>
      </c>
      <c r="F805" s="832" t="s">
        <v>1808</v>
      </c>
      <c r="G805" s="832" t="s">
        <v>2118</v>
      </c>
      <c r="H805" s="832" t="s">
        <v>601</v>
      </c>
      <c r="I805" s="832" t="s">
        <v>1542</v>
      </c>
      <c r="J805" s="832" t="s">
        <v>1543</v>
      </c>
      <c r="K805" s="832" t="s">
        <v>1544</v>
      </c>
      <c r="L805" s="835">
        <v>183.54</v>
      </c>
      <c r="M805" s="835">
        <v>550.62</v>
      </c>
      <c r="N805" s="832">
        <v>3</v>
      </c>
      <c r="O805" s="836">
        <v>1.5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18</v>
      </c>
      <c r="B806" s="832" t="s">
        <v>1807</v>
      </c>
      <c r="C806" s="832" t="s">
        <v>1812</v>
      </c>
      <c r="D806" s="833" t="s">
        <v>3107</v>
      </c>
      <c r="E806" s="834" t="s">
        <v>1833</v>
      </c>
      <c r="F806" s="832" t="s">
        <v>1808</v>
      </c>
      <c r="G806" s="832" t="s">
        <v>2137</v>
      </c>
      <c r="H806" s="832" t="s">
        <v>601</v>
      </c>
      <c r="I806" s="832" t="s">
        <v>1569</v>
      </c>
      <c r="J806" s="832" t="s">
        <v>1570</v>
      </c>
      <c r="K806" s="832" t="s">
        <v>1571</v>
      </c>
      <c r="L806" s="835">
        <v>122.96</v>
      </c>
      <c r="M806" s="835">
        <v>1598.48</v>
      </c>
      <c r="N806" s="832">
        <v>13</v>
      </c>
      <c r="O806" s="836">
        <v>5</v>
      </c>
      <c r="P806" s="835">
        <v>1475.52</v>
      </c>
      <c r="Q806" s="837">
        <v>0.92307692307692302</v>
      </c>
      <c r="R806" s="832">
        <v>12</v>
      </c>
      <c r="S806" s="837">
        <v>0.92307692307692313</v>
      </c>
      <c r="T806" s="836">
        <v>4.5</v>
      </c>
      <c r="U806" s="838">
        <v>0.9</v>
      </c>
    </row>
    <row r="807" spans="1:21" ht="14.4" customHeight="1" x14ac:dyDescent="0.3">
      <c r="A807" s="831">
        <v>18</v>
      </c>
      <c r="B807" s="832" t="s">
        <v>1807</v>
      </c>
      <c r="C807" s="832" t="s">
        <v>1812</v>
      </c>
      <c r="D807" s="833" t="s">
        <v>3107</v>
      </c>
      <c r="E807" s="834" t="s">
        <v>1833</v>
      </c>
      <c r="F807" s="832" t="s">
        <v>1808</v>
      </c>
      <c r="G807" s="832" t="s">
        <v>2155</v>
      </c>
      <c r="H807" s="832" t="s">
        <v>556</v>
      </c>
      <c r="I807" s="832" t="s">
        <v>2158</v>
      </c>
      <c r="J807" s="832" t="s">
        <v>898</v>
      </c>
      <c r="K807" s="832" t="s">
        <v>2014</v>
      </c>
      <c r="L807" s="835">
        <v>122.73</v>
      </c>
      <c r="M807" s="835">
        <v>1840.95</v>
      </c>
      <c r="N807" s="832">
        <v>15</v>
      </c>
      <c r="O807" s="836">
        <v>4</v>
      </c>
      <c r="P807" s="835">
        <v>1840.95</v>
      </c>
      <c r="Q807" s="837">
        <v>1</v>
      </c>
      <c r="R807" s="832">
        <v>15</v>
      </c>
      <c r="S807" s="837">
        <v>1</v>
      </c>
      <c r="T807" s="836">
        <v>4</v>
      </c>
      <c r="U807" s="838">
        <v>1</v>
      </c>
    </row>
    <row r="808" spans="1:21" ht="14.4" customHeight="1" x14ac:dyDescent="0.3">
      <c r="A808" s="831">
        <v>18</v>
      </c>
      <c r="B808" s="832" t="s">
        <v>1807</v>
      </c>
      <c r="C808" s="832" t="s">
        <v>1812</v>
      </c>
      <c r="D808" s="833" t="s">
        <v>3107</v>
      </c>
      <c r="E808" s="834" t="s">
        <v>1833</v>
      </c>
      <c r="F808" s="832" t="s">
        <v>1808</v>
      </c>
      <c r="G808" s="832" t="s">
        <v>2171</v>
      </c>
      <c r="H808" s="832" t="s">
        <v>601</v>
      </c>
      <c r="I808" s="832" t="s">
        <v>1584</v>
      </c>
      <c r="J808" s="832" t="s">
        <v>1585</v>
      </c>
      <c r="K808" s="832" t="s">
        <v>1586</v>
      </c>
      <c r="L808" s="835">
        <v>80.53</v>
      </c>
      <c r="M808" s="835">
        <v>80.53</v>
      </c>
      <c r="N808" s="832">
        <v>1</v>
      </c>
      <c r="O808" s="836">
        <v>1</v>
      </c>
      <c r="P808" s="835">
        <v>80.53</v>
      </c>
      <c r="Q808" s="837">
        <v>1</v>
      </c>
      <c r="R808" s="832">
        <v>1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18</v>
      </c>
      <c r="B809" s="832" t="s">
        <v>1807</v>
      </c>
      <c r="C809" s="832" t="s">
        <v>1812</v>
      </c>
      <c r="D809" s="833" t="s">
        <v>3107</v>
      </c>
      <c r="E809" s="834" t="s">
        <v>1827</v>
      </c>
      <c r="F809" s="832" t="s">
        <v>1808</v>
      </c>
      <c r="G809" s="832" t="s">
        <v>1843</v>
      </c>
      <c r="H809" s="832" t="s">
        <v>556</v>
      </c>
      <c r="I809" s="832" t="s">
        <v>2277</v>
      </c>
      <c r="J809" s="832" t="s">
        <v>1845</v>
      </c>
      <c r="K809" s="832" t="s">
        <v>2278</v>
      </c>
      <c r="L809" s="835">
        <v>1048.3499999999999</v>
      </c>
      <c r="M809" s="835">
        <v>6290.0999999999995</v>
      </c>
      <c r="N809" s="832">
        <v>6</v>
      </c>
      <c r="O809" s="836">
        <v>1</v>
      </c>
      <c r="P809" s="835">
        <v>4193.3999999999996</v>
      </c>
      <c r="Q809" s="837">
        <v>0.66666666666666663</v>
      </c>
      <c r="R809" s="832">
        <v>4</v>
      </c>
      <c r="S809" s="837">
        <v>0.66666666666666663</v>
      </c>
      <c r="T809" s="836">
        <v>0.5</v>
      </c>
      <c r="U809" s="838">
        <v>0.5</v>
      </c>
    </row>
    <row r="810" spans="1:21" ht="14.4" customHeight="1" x14ac:dyDescent="0.3">
      <c r="A810" s="831">
        <v>18</v>
      </c>
      <c r="B810" s="832" t="s">
        <v>1807</v>
      </c>
      <c r="C810" s="832" t="s">
        <v>1812</v>
      </c>
      <c r="D810" s="833" t="s">
        <v>3107</v>
      </c>
      <c r="E810" s="834" t="s">
        <v>1827</v>
      </c>
      <c r="F810" s="832" t="s">
        <v>1808</v>
      </c>
      <c r="G810" s="832" t="s">
        <v>1843</v>
      </c>
      <c r="H810" s="832" t="s">
        <v>556</v>
      </c>
      <c r="I810" s="832" t="s">
        <v>1844</v>
      </c>
      <c r="J810" s="832" t="s">
        <v>1845</v>
      </c>
      <c r="K810" s="832" t="s">
        <v>1846</v>
      </c>
      <c r="L810" s="835">
        <v>3145.05</v>
      </c>
      <c r="M810" s="835">
        <v>9435.1500000000015</v>
      </c>
      <c r="N810" s="832">
        <v>3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" customHeight="1" x14ac:dyDescent="0.3">
      <c r="A811" s="831">
        <v>18</v>
      </c>
      <c r="B811" s="832" t="s">
        <v>1807</v>
      </c>
      <c r="C811" s="832" t="s">
        <v>1812</v>
      </c>
      <c r="D811" s="833" t="s">
        <v>3107</v>
      </c>
      <c r="E811" s="834" t="s">
        <v>1827</v>
      </c>
      <c r="F811" s="832" t="s">
        <v>1808</v>
      </c>
      <c r="G811" s="832" t="s">
        <v>1847</v>
      </c>
      <c r="H811" s="832" t="s">
        <v>601</v>
      </c>
      <c r="I811" s="832" t="s">
        <v>1768</v>
      </c>
      <c r="J811" s="832" t="s">
        <v>1769</v>
      </c>
      <c r="K811" s="832" t="s">
        <v>1770</v>
      </c>
      <c r="L811" s="835">
        <v>9.4</v>
      </c>
      <c r="M811" s="835">
        <v>159.80000000000001</v>
      </c>
      <c r="N811" s="832">
        <v>17</v>
      </c>
      <c r="O811" s="836">
        <v>7.5</v>
      </c>
      <c r="P811" s="835">
        <v>94</v>
      </c>
      <c r="Q811" s="837">
        <v>0.58823529411764697</v>
      </c>
      <c r="R811" s="832">
        <v>10</v>
      </c>
      <c r="S811" s="837">
        <v>0.58823529411764708</v>
      </c>
      <c r="T811" s="836">
        <v>4</v>
      </c>
      <c r="U811" s="838">
        <v>0.53333333333333333</v>
      </c>
    </row>
    <row r="812" spans="1:21" ht="14.4" customHeight="1" x14ac:dyDescent="0.3">
      <c r="A812" s="831">
        <v>18</v>
      </c>
      <c r="B812" s="832" t="s">
        <v>1807</v>
      </c>
      <c r="C812" s="832" t="s">
        <v>1812</v>
      </c>
      <c r="D812" s="833" t="s">
        <v>3107</v>
      </c>
      <c r="E812" s="834" t="s">
        <v>1827</v>
      </c>
      <c r="F812" s="832" t="s">
        <v>1808</v>
      </c>
      <c r="G812" s="832" t="s">
        <v>1847</v>
      </c>
      <c r="H812" s="832" t="s">
        <v>556</v>
      </c>
      <c r="I812" s="832" t="s">
        <v>2661</v>
      </c>
      <c r="J812" s="832" t="s">
        <v>2662</v>
      </c>
      <c r="K812" s="832" t="s">
        <v>2663</v>
      </c>
      <c r="L812" s="835">
        <v>14.11</v>
      </c>
      <c r="M812" s="835">
        <v>14.11</v>
      </c>
      <c r="N812" s="832">
        <v>1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18</v>
      </c>
      <c r="B813" s="832" t="s">
        <v>1807</v>
      </c>
      <c r="C813" s="832" t="s">
        <v>1812</v>
      </c>
      <c r="D813" s="833" t="s">
        <v>3107</v>
      </c>
      <c r="E813" s="834" t="s">
        <v>1827</v>
      </c>
      <c r="F813" s="832" t="s">
        <v>1808</v>
      </c>
      <c r="G813" s="832" t="s">
        <v>1847</v>
      </c>
      <c r="H813" s="832" t="s">
        <v>601</v>
      </c>
      <c r="I813" s="832" t="s">
        <v>1655</v>
      </c>
      <c r="J813" s="832" t="s">
        <v>1656</v>
      </c>
      <c r="K813" s="832" t="s">
        <v>1657</v>
      </c>
      <c r="L813" s="835">
        <v>18.809999999999999</v>
      </c>
      <c r="M813" s="835">
        <v>112.85999999999999</v>
      </c>
      <c r="N813" s="832">
        <v>6</v>
      </c>
      <c r="O813" s="836">
        <v>1</v>
      </c>
      <c r="P813" s="835">
        <v>112.85999999999999</v>
      </c>
      <c r="Q813" s="837">
        <v>1</v>
      </c>
      <c r="R813" s="832">
        <v>6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18</v>
      </c>
      <c r="B814" s="832" t="s">
        <v>1807</v>
      </c>
      <c r="C814" s="832" t="s">
        <v>1812</v>
      </c>
      <c r="D814" s="833" t="s">
        <v>3107</v>
      </c>
      <c r="E814" s="834" t="s">
        <v>1827</v>
      </c>
      <c r="F814" s="832" t="s">
        <v>1808</v>
      </c>
      <c r="G814" s="832" t="s">
        <v>1847</v>
      </c>
      <c r="H814" s="832" t="s">
        <v>556</v>
      </c>
      <c r="I814" s="832" t="s">
        <v>2540</v>
      </c>
      <c r="J814" s="832" t="s">
        <v>1849</v>
      </c>
      <c r="K814" s="832" t="s">
        <v>1558</v>
      </c>
      <c r="L814" s="835">
        <v>4.7</v>
      </c>
      <c r="M814" s="835">
        <v>32.9</v>
      </c>
      <c r="N814" s="832">
        <v>7</v>
      </c>
      <c r="O814" s="836">
        <v>1</v>
      </c>
      <c r="P814" s="835">
        <v>9.4</v>
      </c>
      <c r="Q814" s="837">
        <v>0.28571428571428575</v>
      </c>
      <c r="R814" s="832">
        <v>2</v>
      </c>
      <c r="S814" s="837">
        <v>0.2857142857142857</v>
      </c>
      <c r="T814" s="836">
        <v>0.5</v>
      </c>
      <c r="U814" s="838">
        <v>0.5</v>
      </c>
    </row>
    <row r="815" spans="1:21" ht="14.4" customHeight="1" x14ac:dyDescent="0.3">
      <c r="A815" s="831">
        <v>18</v>
      </c>
      <c r="B815" s="832" t="s">
        <v>1807</v>
      </c>
      <c r="C815" s="832" t="s">
        <v>1812</v>
      </c>
      <c r="D815" s="833" t="s">
        <v>3107</v>
      </c>
      <c r="E815" s="834" t="s">
        <v>1827</v>
      </c>
      <c r="F815" s="832" t="s">
        <v>1808</v>
      </c>
      <c r="G815" s="832" t="s">
        <v>1847</v>
      </c>
      <c r="H815" s="832" t="s">
        <v>556</v>
      </c>
      <c r="I815" s="832" t="s">
        <v>1848</v>
      </c>
      <c r="J815" s="832" t="s">
        <v>1849</v>
      </c>
      <c r="K815" s="832" t="s">
        <v>1770</v>
      </c>
      <c r="L815" s="835">
        <v>9.4</v>
      </c>
      <c r="M815" s="835">
        <v>47</v>
      </c>
      <c r="N815" s="832">
        <v>5</v>
      </c>
      <c r="O815" s="836">
        <v>2</v>
      </c>
      <c r="P815" s="835">
        <v>28.200000000000003</v>
      </c>
      <c r="Q815" s="837">
        <v>0.60000000000000009</v>
      </c>
      <c r="R815" s="832">
        <v>3</v>
      </c>
      <c r="S815" s="837">
        <v>0.6</v>
      </c>
      <c r="T815" s="836">
        <v>1.5</v>
      </c>
      <c r="U815" s="838">
        <v>0.75</v>
      </c>
    </row>
    <row r="816" spans="1:21" ht="14.4" customHeight="1" x14ac:dyDescent="0.3">
      <c r="A816" s="831">
        <v>18</v>
      </c>
      <c r="B816" s="832" t="s">
        <v>1807</v>
      </c>
      <c r="C816" s="832" t="s">
        <v>1812</v>
      </c>
      <c r="D816" s="833" t="s">
        <v>3107</v>
      </c>
      <c r="E816" s="834" t="s">
        <v>1827</v>
      </c>
      <c r="F816" s="832" t="s">
        <v>1808</v>
      </c>
      <c r="G816" s="832" t="s">
        <v>1847</v>
      </c>
      <c r="H816" s="832" t="s">
        <v>601</v>
      </c>
      <c r="I816" s="832" t="s">
        <v>1556</v>
      </c>
      <c r="J816" s="832" t="s">
        <v>1557</v>
      </c>
      <c r="K816" s="832" t="s">
        <v>1558</v>
      </c>
      <c r="L816" s="835">
        <v>4.7</v>
      </c>
      <c r="M816" s="835">
        <v>75.200000000000017</v>
      </c>
      <c r="N816" s="832">
        <v>16</v>
      </c>
      <c r="O816" s="836">
        <v>5.5</v>
      </c>
      <c r="P816" s="835">
        <v>9.4</v>
      </c>
      <c r="Q816" s="837">
        <v>0.12499999999999997</v>
      </c>
      <c r="R816" s="832">
        <v>2</v>
      </c>
      <c r="S816" s="837">
        <v>0.125</v>
      </c>
      <c r="T816" s="836">
        <v>1.5</v>
      </c>
      <c r="U816" s="838">
        <v>0.27272727272727271</v>
      </c>
    </row>
    <row r="817" spans="1:21" ht="14.4" customHeight="1" x14ac:dyDescent="0.3">
      <c r="A817" s="831">
        <v>18</v>
      </c>
      <c r="B817" s="832" t="s">
        <v>1807</v>
      </c>
      <c r="C817" s="832" t="s">
        <v>1812</v>
      </c>
      <c r="D817" s="833" t="s">
        <v>3107</v>
      </c>
      <c r="E817" s="834" t="s">
        <v>1827</v>
      </c>
      <c r="F817" s="832" t="s">
        <v>1808</v>
      </c>
      <c r="G817" s="832" t="s">
        <v>1847</v>
      </c>
      <c r="H817" s="832" t="s">
        <v>556</v>
      </c>
      <c r="I817" s="832" t="s">
        <v>2279</v>
      </c>
      <c r="J817" s="832" t="s">
        <v>1849</v>
      </c>
      <c r="K817" s="832" t="s">
        <v>1657</v>
      </c>
      <c r="L817" s="835">
        <v>18.809999999999999</v>
      </c>
      <c r="M817" s="835">
        <v>112.85999999999999</v>
      </c>
      <c r="N817" s="832">
        <v>6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18</v>
      </c>
      <c r="B818" s="832" t="s">
        <v>1807</v>
      </c>
      <c r="C818" s="832" t="s">
        <v>1812</v>
      </c>
      <c r="D818" s="833" t="s">
        <v>3107</v>
      </c>
      <c r="E818" s="834" t="s">
        <v>1827</v>
      </c>
      <c r="F818" s="832" t="s">
        <v>1808</v>
      </c>
      <c r="G818" s="832" t="s">
        <v>1850</v>
      </c>
      <c r="H818" s="832" t="s">
        <v>556</v>
      </c>
      <c r="I818" s="832" t="s">
        <v>1851</v>
      </c>
      <c r="J818" s="832" t="s">
        <v>1852</v>
      </c>
      <c r="K818" s="832" t="s">
        <v>1653</v>
      </c>
      <c r="L818" s="835">
        <v>203.67</v>
      </c>
      <c r="M818" s="835">
        <v>203.67</v>
      </c>
      <c r="N818" s="832">
        <v>1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18</v>
      </c>
      <c r="B819" s="832" t="s">
        <v>1807</v>
      </c>
      <c r="C819" s="832" t="s">
        <v>1812</v>
      </c>
      <c r="D819" s="833" t="s">
        <v>3107</v>
      </c>
      <c r="E819" s="834" t="s">
        <v>1827</v>
      </c>
      <c r="F819" s="832" t="s">
        <v>1808</v>
      </c>
      <c r="G819" s="832" t="s">
        <v>1850</v>
      </c>
      <c r="H819" s="832" t="s">
        <v>601</v>
      </c>
      <c r="I819" s="832" t="s">
        <v>1853</v>
      </c>
      <c r="J819" s="832" t="s">
        <v>1539</v>
      </c>
      <c r="K819" s="832" t="s">
        <v>1854</v>
      </c>
      <c r="L819" s="835">
        <v>1476.14</v>
      </c>
      <c r="M819" s="835">
        <v>4428.42</v>
      </c>
      <c r="N819" s="832">
        <v>3</v>
      </c>
      <c r="O819" s="836">
        <v>2</v>
      </c>
      <c r="P819" s="835">
        <v>4428.42</v>
      </c>
      <c r="Q819" s="837">
        <v>1</v>
      </c>
      <c r="R819" s="832">
        <v>3</v>
      </c>
      <c r="S819" s="837">
        <v>1</v>
      </c>
      <c r="T819" s="836">
        <v>2</v>
      </c>
      <c r="U819" s="838">
        <v>1</v>
      </c>
    </row>
    <row r="820" spans="1:21" ht="14.4" customHeight="1" x14ac:dyDescent="0.3">
      <c r="A820" s="831">
        <v>18</v>
      </c>
      <c r="B820" s="832" t="s">
        <v>1807</v>
      </c>
      <c r="C820" s="832" t="s">
        <v>1812</v>
      </c>
      <c r="D820" s="833" t="s">
        <v>3107</v>
      </c>
      <c r="E820" s="834" t="s">
        <v>1827</v>
      </c>
      <c r="F820" s="832" t="s">
        <v>1808</v>
      </c>
      <c r="G820" s="832" t="s">
        <v>1850</v>
      </c>
      <c r="H820" s="832" t="s">
        <v>601</v>
      </c>
      <c r="I820" s="832" t="s">
        <v>1538</v>
      </c>
      <c r="J820" s="832" t="s">
        <v>1539</v>
      </c>
      <c r="K820" s="832" t="s">
        <v>1540</v>
      </c>
      <c r="L820" s="835">
        <v>295.22000000000003</v>
      </c>
      <c r="M820" s="835">
        <v>1476.1000000000001</v>
      </c>
      <c r="N820" s="832">
        <v>5</v>
      </c>
      <c r="O820" s="836">
        <v>2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18</v>
      </c>
      <c r="B821" s="832" t="s">
        <v>1807</v>
      </c>
      <c r="C821" s="832" t="s">
        <v>1812</v>
      </c>
      <c r="D821" s="833" t="s">
        <v>3107</v>
      </c>
      <c r="E821" s="834" t="s">
        <v>1827</v>
      </c>
      <c r="F821" s="832" t="s">
        <v>1808</v>
      </c>
      <c r="G821" s="832" t="s">
        <v>1850</v>
      </c>
      <c r="H821" s="832" t="s">
        <v>556</v>
      </c>
      <c r="I821" s="832" t="s">
        <v>2326</v>
      </c>
      <c r="J821" s="832" t="s">
        <v>1856</v>
      </c>
      <c r="K821" s="832" t="s">
        <v>1537</v>
      </c>
      <c r="L821" s="835">
        <v>305.5</v>
      </c>
      <c r="M821" s="835">
        <v>611</v>
      </c>
      <c r="N821" s="832">
        <v>2</v>
      </c>
      <c r="O821" s="836">
        <v>1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18</v>
      </c>
      <c r="B822" s="832" t="s">
        <v>1807</v>
      </c>
      <c r="C822" s="832" t="s">
        <v>1812</v>
      </c>
      <c r="D822" s="833" t="s">
        <v>3107</v>
      </c>
      <c r="E822" s="834" t="s">
        <v>1827</v>
      </c>
      <c r="F822" s="832" t="s">
        <v>1808</v>
      </c>
      <c r="G822" s="832" t="s">
        <v>1850</v>
      </c>
      <c r="H822" s="832" t="s">
        <v>556</v>
      </c>
      <c r="I822" s="832" t="s">
        <v>1855</v>
      </c>
      <c r="J822" s="832" t="s">
        <v>1856</v>
      </c>
      <c r="K822" s="832" t="s">
        <v>1540</v>
      </c>
      <c r="L822" s="835">
        <v>295.22000000000003</v>
      </c>
      <c r="M822" s="835">
        <v>1180.8800000000001</v>
      </c>
      <c r="N822" s="832">
        <v>4</v>
      </c>
      <c r="O822" s="836">
        <v>1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18</v>
      </c>
      <c r="B823" s="832" t="s">
        <v>1807</v>
      </c>
      <c r="C823" s="832" t="s">
        <v>1812</v>
      </c>
      <c r="D823" s="833" t="s">
        <v>3107</v>
      </c>
      <c r="E823" s="834" t="s">
        <v>1827</v>
      </c>
      <c r="F823" s="832" t="s">
        <v>1808</v>
      </c>
      <c r="G823" s="832" t="s">
        <v>1850</v>
      </c>
      <c r="H823" s="832" t="s">
        <v>556</v>
      </c>
      <c r="I823" s="832" t="s">
        <v>1858</v>
      </c>
      <c r="J823" s="832" t="s">
        <v>1856</v>
      </c>
      <c r="K823" s="832" t="s">
        <v>1533</v>
      </c>
      <c r="L823" s="835">
        <v>101.83</v>
      </c>
      <c r="M823" s="835">
        <v>101.83</v>
      </c>
      <c r="N823" s="832">
        <v>1</v>
      </c>
      <c r="O823" s="836">
        <v>0.5</v>
      </c>
      <c r="P823" s="835">
        <v>101.83</v>
      </c>
      <c r="Q823" s="837">
        <v>1</v>
      </c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18</v>
      </c>
      <c r="B824" s="832" t="s">
        <v>1807</v>
      </c>
      <c r="C824" s="832" t="s">
        <v>1812</v>
      </c>
      <c r="D824" s="833" t="s">
        <v>3107</v>
      </c>
      <c r="E824" s="834" t="s">
        <v>1827</v>
      </c>
      <c r="F824" s="832" t="s">
        <v>1808</v>
      </c>
      <c r="G824" s="832" t="s">
        <v>1859</v>
      </c>
      <c r="H824" s="832" t="s">
        <v>556</v>
      </c>
      <c r="I824" s="832" t="s">
        <v>1860</v>
      </c>
      <c r="J824" s="832" t="s">
        <v>1861</v>
      </c>
      <c r="K824" s="832" t="s">
        <v>1862</v>
      </c>
      <c r="L824" s="835">
        <v>55.77</v>
      </c>
      <c r="M824" s="835">
        <v>55.77</v>
      </c>
      <c r="N824" s="832">
        <v>1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18</v>
      </c>
      <c r="B825" s="832" t="s">
        <v>1807</v>
      </c>
      <c r="C825" s="832" t="s">
        <v>1812</v>
      </c>
      <c r="D825" s="833" t="s">
        <v>3107</v>
      </c>
      <c r="E825" s="834" t="s">
        <v>1827</v>
      </c>
      <c r="F825" s="832" t="s">
        <v>1808</v>
      </c>
      <c r="G825" s="832" t="s">
        <v>1867</v>
      </c>
      <c r="H825" s="832" t="s">
        <v>601</v>
      </c>
      <c r="I825" s="832" t="s">
        <v>1552</v>
      </c>
      <c r="J825" s="832" t="s">
        <v>1553</v>
      </c>
      <c r="K825" s="832" t="s">
        <v>1554</v>
      </c>
      <c r="L825" s="835">
        <v>1296.7</v>
      </c>
      <c r="M825" s="835">
        <v>15560.400000000001</v>
      </c>
      <c r="N825" s="832">
        <v>12</v>
      </c>
      <c r="O825" s="836">
        <v>4</v>
      </c>
      <c r="P825" s="835">
        <v>5186.8</v>
      </c>
      <c r="Q825" s="837">
        <v>0.33333333333333331</v>
      </c>
      <c r="R825" s="832">
        <v>4</v>
      </c>
      <c r="S825" s="837">
        <v>0.33333333333333331</v>
      </c>
      <c r="T825" s="836">
        <v>1</v>
      </c>
      <c r="U825" s="838">
        <v>0.25</v>
      </c>
    </row>
    <row r="826" spans="1:21" ht="14.4" customHeight="1" x14ac:dyDescent="0.3">
      <c r="A826" s="831">
        <v>18</v>
      </c>
      <c r="B826" s="832" t="s">
        <v>1807</v>
      </c>
      <c r="C826" s="832" t="s">
        <v>1812</v>
      </c>
      <c r="D826" s="833" t="s">
        <v>3107</v>
      </c>
      <c r="E826" s="834" t="s">
        <v>1827</v>
      </c>
      <c r="F826" s="832" t="s">
        <v>1808</v>
      </c>
      <c r="G826" s="832" t="s">
        <v>1867</v>
      </c>
      <c r="H826" s="832" t="s">
        <v>601</v>
      </c>
      <c r="I826" s="832" t="s">
        <v>2331</v>
      </c>
      <c r="J826" s="832" t="s">
        <v>1553</v>
      </c>
      <c r="K826" s="832" t="s">
        <v>2332</v>
      </c>
      <c r="L826" s="835">
        <v>1945.04</v>
      </c>
      <c r="M826" s="835">
        <v>11670.24</v>
      </c>
      <c r="N826" s="832">
        <v>6</v>
      </c>
      <c r="O826" s="836">
        <v>2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18</v>
      </c>
      <c r="B827" s="832" t="s">
        <v>1807</v>
      </c>
      <c r="C827" s="832" t="s">
        <v>1812</v>
      </c>
      <c r="D827" s="833" t="s">
        <v>3107</v>
      </c>
      <c r="E827" s="834" t="s">
        <v>1827</v>
      </c>
      <c r="F827" s="832" t="s">
        <v>1808</v>
      </c>
      <c r="G827" s="832" t="s">
        <v>1867</v>
      </c>
      <c r="H827" s="832" t="s">
        <v>556</v>
      </c>
      <c r="I827" s="832" t="s">
        <v>1550</v>
      </c>
      <c r="J827" s="832" t="s">
        <v>1551</v>
      </c>
      <c r="K827" s="832" t="s">
        <v>636</v>
      </c>
      <c r="L827" s="835">
        <v>1296.7</v>
      </c>
      <c r="M827" s="835">
        <v>44087.8</v>
      </c>
      <c r="N827" s="832">
        <v>34</v>
      </c>
      <c r="O827" s="836">
        <v>14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18</v>
      </c>
      <c r="B828" s="832" t="s">
        <v>1807</v>
      </c>
      <c r="C828" s="832" t="s">
        <v>1812</v>
      </c>
      <c r="D828" s="833" t="s">
        <v>3107</v>
      </c>
      <c r="E828" s="834" t="s">
        <v>1827</v>
      </c>
      <c r="F828" s="832" t="s">
        <v>1808</v>
      </c>
      <c r="G828" s="832" t="s">
        <v>1867</v>
      </c>
      <c r="H828" s="832" t="s">
        <v>556</v>
      </c>
      <c r="I828" s="832" t="s">
        <v>1654</v>
      </c>
      <c r="J828" s="832" t="s">
        <v>1551</v>
      </c>
      <c r="K828" s="832" t="s">
        <v>980</v>
      </c>
      <c r="L828" s="835">
        <v>1945.04</v>
      </c>
      <c r="M828" s="835">
        <v>95306.959999999992</v>
      </c>
      <c r="N828" s="832">
        <v>49</v>
      </c>
      <c r="O828" s="836">
        <v>19.5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18</v>
      </c>
      <c r="B829" s="832" t="s">
        <v>1807</v>
      </c>
      <c r="C829" s="832" t="s">
        <v>1812</v>
      </c>
      <c r="D829" s="833" t="s">
        <v>3107</v>
      </c>
      <c r="E829" s="834" t="s">
        <v>1827</v>
      </c>
      <c r="F829" s="832" t="s">
        <v>1808</v>
      </c>
      <c r="G829" s="832" t="s">
        <v>1867</v>
      </c>
      <c r="H829" s="832" t="s">
        <v>556</v>
      </c>
      <c r="I829" s="832" t="s">
        <v>1868</v>
      </c>
      <c r="J829" s="832" t="s">
        <v>1107</v>
      </c>
      <c r="K829" s="832" t="s">
        <v>1108</v>
      </c>
      <c r="L829" s="835">
        <v>1296.7</v>
      </c>
      <c r="M829" s="835">
        <v>2593.4</v>
      </c>
      <c r="N829" s="832">
        <v>2</v>
      </c>
      <c r="O829" s="836">
        <v>1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18</v>
      </c>
      <c r="B830" s="832" t="s">
        <v>1807</v>
      </c>
      <c r="C830" s="832" t="s">
        <v>1812</v>
      </c>
      <c r="D830" s="833" t="s">
        <v>3107</v>
      </c>
      <c r="E830" s="834" t="s">
        <v>1827</v>
      </c>
      <c r="F830" s="832" t="s">
        <v>1808</v>
      </c>
      <c r="G830" s="832" t="s">
        <v>1867</v>
      </c>
      <c r="H830" s="832" t="s">
        <v>556</v>
      </c>
      <c r="I830" s="832" t="s">
        <v>1869</v>
      </c>
      <c r="J830" s="832" t="s">
        <v>1107</v>
      </c>
      <c r="K830" s="832" t="s">
        <v>1109</v>
      </c>
      <c r="L830" s="835">
        <v>1945.04</v>
      </c>
      <c r="M830" s="835">
        <v>1945.04</v>
      </c>
      <c r="N830" s="832">
        <v>1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18</v>
      </c>
      <c r="B831" s="832" t="s">
        <v>1807</v>
      </c>
      <c r="C831" s="832" t="s">
        <v>1812</v>
      </c>
      <c r="D831" s="833" t="s">
        <v>3107</v>
      </c>
      <c r="E831" s="834" t="s">
        <v>1827</v>
      </c>
      <c r="F831" s="832" t="s">
        <v>1808</v>
      </c>
      <c r="G831" s="832" t="s">
        <v>1867</v>
      </c>
      <c r="H831" s="832" t="s">
        <v>556</v>
      </c>
      <c r="I831" s="832" t="s">
        <v>2282</v>
      </c>
      <c r="J831" s="832" t="s">
        <v>2281</v>
      </c>
      <c r="K831" s="832" t="s">
        <v>636</v>
      </c>
      <c r="L831" s="835">
        <v>1296.7</v>
      </c>
      <c r="M831" s="835">
        <v>5186.8</v>
      </c>
      <c r="N831" s="832">
        <v>4</v>
      </c>
      <c r="O831" s="836">
        <v>0.5</v>
      </c>
      <c r="P831" s="835">
        <v>5186.8</v>
      </c>
      <c r="Q831" s="837">
        <v>1</v>
      </c>
      <c r="R831" s="832">
        <v>4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18</v>
      </c>
      <c r="B832" s="832" t="s">
        <v>1807</v>
      </c>
      <c r="C832" s="832" t="s">
        <v>1812</v>
      </c>
      <c r="D832" s="833" t="s">
        <v>3107</v>
      </c>
      <c r="E832" s="834" t="s">
        <v>1827</v>
      </c>
      <c r="F832" s="832" t="s">
        <v>1808</v>
      </c>
      <c r="G832" s="832" t="s">
        <v>1867</v>
      </c>
      <c r="H832" s="832" t="s">
        <v>556</v>
      </c>
      <c r="I832" s="832" t="s">
        <v>2664</v>
      </c>
      <c r="J832" s="832" t="s">
        <v>2337</v>
      </c>
      <c r="K832" s="832" t="s">
        <v>2665</v>
      </c>
      <c r="L832" s="835">
        <v>1945.04</v>
      </c>
      <c r="M832" s="835">
        <v>13615.28</v>
      </c>
      <c r="N832" s="832">
        <v>7</v>
      </c>
      <c r="O832" s="836">
        <v>2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18</v>
      </c>
      <c r="B833" s="832" t="s">
        <v>1807</v>
      </c>
      <c r="C833" s="832" t="s">
        <v>1812</v>
      </c>
      <c r="D833" s="833" t="s">
        <v>3107</v>
      </c>
      <c r="E833" s="834" t="s">
        <v>1827</v>
      </c>
      <c r="F833" s="832" t="s">
        <v>1808</v>
      </c>
      <c r="G833" s="832" t="s">
        <v>1867</v>
      </c>
      <c r="H833" s="832" t="s">
        <v>556</v>
      </c>
      <c r="I833" s="832" t="s">
        <v>2336</v>
      </c>
      <c r="J833" s="832" t="s">
        <v>2337</v>
      </c>
      <c r="K833" s="832" t="s">
        <v>2338</v>
      </c>
      <c r="L833" s="835">
        <v>1296.7</v>
      </c>
      <c r="M833" s="835">
        <v>1296.7</v>
      </c>
      <c r="N833" s="832">
        <v>1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18</v>
      </c>
      <c r="B834" s="832" t="s">
        <v>1807</v>
      </c>
      <c r="C834" s="832" t="s">
        <v>1812</v>
      </c>
      <c r="D834" s="833" t="s">
        <v>3107</v>
      </c>
      <c r="E834" s="834" t="s">
        <v>1827</v>
      </c>
      <c r="F834" s="832" t="s">
        <v>1808</v>
      </c>
      <c r="G834" s="832" t="s">
        <v>1870</v>
      </c>
      <c r="H834" s="832" t="s">
        <v>556</v>
      </c>
      <c r="I834" s="832" t="s">
        <v>1871</v>
      </c>
      <c r="J834" s="832" t="s">
        <v>1872</v>
      </c>
      <c r="K834" s="832" t="s">
        <v>1873</v>
      </c>
      <c r="L834" s="835">
        <v>2520.79</v>
      </c>
      <c r="M834" s="835">
        <v>10083.16</v>
      </c>
      <c r="N834" s="832">
        <v>4</v>
      </c>
      <c r="O834" s="836">
        <v>2.5</v>
      </c>
      <c r="P834" s="835">
        <v>10083.16</v>
      </c>
      <c r="Q834" s="837">
        <v>1</v>
      </c>
      <c r="R834" s="832">
        <v>4</v>
      </c>
      <c r="S834" s="837">
        <v>1</v>
      </c>
      <c r="T834" s="836">
        <v>2.5</v>
      </c>
      <c r="U834" s="838">
        <v>1</v>
      </c>
    </row>
    <row r="835" spans="1:21" ht="14.4" customHeight="1" x14ac:dyDescent="0.3">
      <c r="A835" s="831">
        <v>18</v>
      </c>
      <c r="B835" s="832" t="s">
        <v>1807</v>
      </c>
      <c r="C835" s="832" t="s">
        <v>1812</v>
      </c>
      <c r="D835" s="833" t="s">
        <v>3107</v>
      </c>
      <c r="E835" s="834" t="s">
        <v>1827</v>
      </c>
      <c r="F835" s="832" t="s">
        <v>1808</v>
      </c>
      <c r="G835" s="832" t="s">
        <v>1870</v>
      </c>
      <c r="H835" s="832" t="s">
        <v>556</v>
      </c>
      <c r="I835" s="832" t="s">
        <v>2546</v>
      </c>
      <c r="J835" s="832" t="s">
        <v>1872</v>
      </c>
      <c r="K835" s="832" t="s">
        <v>2547</v>
      </c>
      <c r="L835" s="835">
        <v>2475.14</v>
      </c>
      <c r="M835" s="835">
        <v>9900.56</v>
      </c>
      <c r="N835" s="832">
        <v>4</v>
      </c>
      <c r="O835" s="836">
        <v>0.5</v>
      </c>
      <c r="P835" s="835">
        <v>9900.56</v>
      </c>
      <c r="Q835" s="837">
        <v>1</v>
      </c>
      <c r="R835" s="832">
        <v>4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18</v>
      </c>
      <c r="B836" s="832" t="s">
        <v>1807</v>
      </c>
      <c r="C836" s="832" t="s">
        <v>1812</v>
      </c>
      <c r="D836" s="833" t="s">
        <v>3107</v>
      </c>
      <c r="E836" s="834" t="s">
        <v>1827</v>
      </c>
      <c r="F836" s="832" t="s">
        <v>1808</v>
      </c>
      <c r="G836" s="832" t="s">
        <v>2666</v>
      </c>
      <c r="H836" s="832" t="s">
        <v>556</v>
      </c>
      <c r="I836" s="832" t="s">
        <v>2667</v>
      </c>
      <c r="J836" s="832" t="s">
        <v>2668</v>
      </c>
      <c r="K836" s="832" t="s">
        <v>2669</v>
      </c>
      <c r="L836" s="835">
        <v>0</v>
      </c>
      <c r="M836" s="835">
        <v>0</v>
      </c>
      <c r="N836" s="832">
        <v>1</v>
      </c>
      <c r="O836" s="836">
        <v>1</v>
      </c>
      <c r="P836" s="835">
        <v>0</v>
      </c>
      <c r="Q836" s="837"/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18</v>
      </c>
      <c r="B837" s="832" t="s">
        <v>1807</v>
      </c>
      <c r="C837" s="832" t="s">
        <v>1812</v>
      </c>
      <c r="D837" s="833" t="s">
        <v>3107</v>
      </c>
      <c r="E837" s="834" t="s">
        <v>1827</v>
      </c>
      <c r="F837" s="832" t="s">
        <v>1808</v>
      </c>
      <c r="G837" s="832" t="s">
        <v>2238</v>
      </c>
      <c r="H837" s="832" t="s">
        <v>556</v>
      </c>
      <c r="I837" s="832" t="s">
        <v>2670</v>
      </c>
      <c r="J837" s="832" t="s">
        <v>2240</v>
      </c>
      <c r="K837" s="832" t="s">
        <v>2671</v>
      </c>
      <c r="L837" s="835">
        <v>58.77</v>
      </c>
      <c r="M837" s="835">
        <v>293.85000000000002</v>
      </c>
      <c r="N837" s="832">
        <v>5</v>
      </c>
      <c r="O837" s="836">
        <v>1.5</v>
      </c>
      <c r="P837" s="835">
        <v>117.54</v>
      </c>
      <c r="Q837" s="837">
        <v>0.39999999999999997</v>
      </c>
      <c r="R837" s="832">
        <v>2</v>
      </c>
      <c r="S837" s="837">
        <v>0.4</v>
      </c>
      <c r="T837" s="836">
        <v>0.5</v>
      </c>
      <c r="U837" s="838">
        <v>0.33333333333333331</v>
      </c>
    </row>
    <row r="838" spans="1:21" ht="14.4" customHeight="1" x14ac:dyDescent="0.3">
      <c r="A838" s="831">
        <v>18</v>
      </c>
      <c r="B838" s="832" t="s">
        <v>1807</v>
      </c>
      <c r="C838" s="832" t="s">
        <v>1812</v>
      </c>
      <c r="D838" s="833" t="s">
        <v>3107</v>
      </c>
      <c r="E838" s="834" t="s">
        <v>1827</v>
      </c>
      <c r="F838" s="832" t="s">
        <v>1808</v>
      </c>
      <c r="G838" s="832" t="s">
        <v>1882</v>
      </c>
      <c r="H838" s="832" t="s">
        <v>556</v>
      </c>
      <c r="I838" s="832" t="s">
        <v>1883</v>
      </c>
      <c r="J838" s="832" t="s">
        <v>611</v>
      </c>
      <c r="K838" s="832" t="s">
        <v>1884</v>
      </c>
      <c r="L838" s="835">
        <v>66.17</v>
      </c>
      <c r="M838" s="835">
        <v>3639.3500000000004</v>
      </c>
      <c r="N838" s="832">
        <v>55</v>
      </c>
      <c r="O838" s="836">
        <v>17</v>
      </c>
      <c r="P838" s="835">
        <v>794.03999999999985</v>
      </c>
      <c r="Q838" s="837">
        <v>0.21818181818181812</v>
      </c>
      <c r="R838" s="832">
        <v>12</v>
      </c>
      <c r="S838" s="837">
        <v>0.21818181818181817</v>
      </c>
      <c r="T838" s="836">
        <v>7.5</v>
      </c>
      <c r="U838" s="838">
        <v>0.44117647058823528</v>
      </c>
    </row>
    <row r="839" spans="1:21" ht="14.4" customHeight="1" x14ac:dyDescent="0.3">
      <c r="A839" s="831">
        <v>18</v>
      </c>
      <c r="B839" s="832" t="s">
        <v>1807</v>
      </c>
      <c r="C839" s="832" t="s">
        <v>1812</v>
      </c>
      <c r="D839" s="833" t="s">
        <v>3107</v>
      </c>
      <c r="E839" s="834" t="s">
        <v>1827</v>
      </c>
      <c r="F839" s="832" t="s">
        <v>1808</v>
      </c>
      <c r="G839" s="832" t="s">
        <v>1885</v>
      </c>
      <c r="H839" s="832" t="s">
        <v>556</v>
      </c>
      <c r="I839" s="832" t="s">
        <v>1886</v>
      </c>
      <c r="J839" s="832" t="s">
        <v>1158</v>
      </c>
      <c r="K839" s="832" t="s">
        <v>1887</v>
      </c>
      <c r="L839" s="835">
        <v>0</v>
      </c>
      <c r="M839" s="835">
        <v>0</v>
      </c>
      <c r="N839" s="832">
        <v>14</v>
      </c>
      <c r="O839" s="836">
        <v>6</v>
      </c>
      <c r="P839" s="835">
        <v>0</v>
      </c>
      <c r="Q839" s="837"/>
      <c r="R839" s="832">
        <v>10</v>
      </c>
      <c r="S839" s="837">
        <v>0.7142857142857143</v>
      </c>
      <c r="T839" s="836">
        <v>3.5</v>
      </c>
      <c r="U839" s="838">
        <v>0.58333333333333337</v>
      </c>
    </row>
    <row r="840" spans="1:21" ht="14.4" customHeight="1" x14ac:dyDescent="0.3">
      <c r="A840" s="831">
        <v>18</v>
      </c>
      <c r="B840" s="832" t="s">
        <v>1807</v>
      </c>
      <c r="C840" s="832" t="s">
        <v>1812</v>
      </c>
      <c r="D840" s="833" t="s">
        <v>3107</v>
      </c>
      <c r="E840" s="834" t="s">
        <v>1827</v>
      </c>
      <c r="F840" s="832" t="s">
        <v>1808</v>
      </c>
      <c r="G840" s="832" t="s">
        <v>1885</v>
      </c>
      <c r="H840" s="832" t="s">
        <v>556</v>
      </c>
      <c r="I840" s="832" t="s">
        <v>1888</v>
      </c>
      <c r="J840" s="832" t="s">
        <v>1160</v>
      </c>
      <c r="K840" s="832" t="s">
        <v>1161</v>
      </c>
      <c r="L840" s="835">
        <v>0</v>
      </c>
      <c r="M840" s="835">
        <v>0</v>
      </c>
      <c r="N840" s="832">
        <v>7</v>
      </c>
      <c r="O840" s="836">
        <v>2.5</v>
      </c>
      <c r="P840" s="835">
        <v>0</v>
      </c>
      <c r="Q840" s="837"/>
      <c r="R840" s="832">
        <v>6</v>
      </c>
      <c r="S840" s="837">
        <v>0.8571428571428571</v>
      </c>
      <c r="T840" s="836">
        <v>1.5</v>
      </c>
      <c r="U840" s="838">
        <v>0.6</v>
      </c>
    </row>
    <row r="841" spans="1:21" ht="14.4" customHeight="1" x14ac:dyDescent="0.3">
      <c r="A841" s="831">
        <v>18</v>
      </c>
      <c r="B841" s="832" t="s">
        <v>1807</v>
      </c>
      <c r="C841" s="832" t="s">
        <v>1812</v>
      </c>
      <c r="D841" s="833" t="s">
        <v>3107</v>
      </c>
      <c r="E841" s="834" t="s">
        <v>1827</v>
      </c>
      <c r="F841" s="832" t="s">
        <v>1808</v>
      </c>
      <c r="G841" s="832" t="s">
        <v>1885</v>
      </c>
      <c r="H841" s="832" t="s">
        <v>556</v>
      </c>
      <c r="I841" s="832" t="s">
        <v>1889</v>
      </c>
      <c r="J841" s="832" t="s">
        <v>1160</v>
      </c>
      <c r="K841" s="832" t="s">
        <v>1161</v>
      </c>
      <c r="L841" s="835">
        <v>0</v>
      </c>
      <c r="M841" s="835">
        <v>0</v>
      </c>
      <c r="N841" s="832">
        <v>2</v>
      </c>
      <c r="O841" s="836">
        <v>0.5</v>
      </c>
      <c r="P841" s="835"/>
      <c r="Q841" s="837"/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18</v>
      </c>
      <c r="B842" s="832" t="s">
        <v>1807</v>
      </c>
      <c r="C842" s="832" t="s">
        <v>1812</v>
      </c>
      <c r="D842" s="833" t="s">
        <v>3107</v>
      </c>
      <c r="E842" s="834" t="s">
        <v>1827</v>
      </c>
      <c r="F842" s="832" t="s">
        <v>1808</v>
      </c>
      <c r="G842" s="832" t="s">
        <v>1885</v>
      </c>
      <c r="H842" s="832" t="s">
        <v>556</v>
      </c>
      <c r="I842" s="832" t="s">
        <v>1890</v>
      </c>
      <c r="J842" s="832" t="s">
        <v>1158</v>
      </c>
      <c r="K842" s="832" t="s">
        <v>1891</v>
      </c>
      <c r="L842" s="835">
        <v>0</v>
      </c>
      <c r="M842" s="835">
        <v>0</v>
      </c>
      <c r="N842" s="832">
        <v>1</v>
      </c>
      <c r="O842" s="836">
        <v>0.5</v>
      </c>
      <c r="P842" s="835">
        <v>0</v>
      </c>
      <c r="Q842" s="837"/>
      <c r="R842" s="832">
        <v>1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18</v>
      </c>
      <c r="B843" s="832" t="s">
        <v>1807</v>
      </c>
      <c r="C843" s="832" t="s">
        <v>1812</v>
      </c>
      <c r="D843" s="833" t="s">
        <v>3107</v>
      </c>
      <c r="E843" s="834" t="s">
        <v>1827</v>
      </c>
      <c r="F843" s="832" t="s">
        <v>1808</v>
      </c>
      <c r="G843" s="832" t="s">
        <v>1892</v>
      </c>
      <c r="H843" s="832" t="s">
        <v>556</v>
      </c>
      <c r="I843" s="832" t="s">
        <v>2221</v>
      </c>
      <c r="J843" s="832" t="s">
        <v>1225</v>
      </c>
      <c r="K843" s="832" t="s">
        <v>1675</v>
      </c>
      <c r="L843" s="835">
        <v>80.53</v>
      </c>
      <c r="M843" s="835">
        <v>80.53</v>
      </c>
      <c r="N843" s="832">
        <v>1</v>
      </c>
      <c r="O843" s="836">
        <v>1</v>
      </c>
      <c r="P843" s="835">
        <v>80.53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" customHeight="1" x14ac:dyDescent="0.3">
      <c r="A844" s="831">
        <v>18</v>
      </c>
      <c r="B844" s="832" t="s">
        <v>1807</v>
      </c>
      <c r="C844" s="832" t="s">
        <v>1812</v>
      </c>
      <c r="D844" s="833" t="s">
        <v>3107</v>
      </c>
      <c r="E844" s="834" t="s">
        <v>1827</v>
      </c>
      <c r="F844" s="832" t="s">
        <v>1808</v>
      </c>
      <c r="G844" s="832" t="s">
        <v>1892</v>
      </c>
      <c r="H844" s="832" t="s">
        <v>556</v>
      </c>
      <c r="I844" s="832" t="s">
        <v>1893</v>
      </c>
      <c r="J844" s="832" t="s">
        <v>1225</v>
      </c>
      <c r="K844" s="832" t="s">
        <v>1894</v>
      </c>
      <c r="L844" s="835">
        <v>161.06</v>
      </c>
      <c r="M844" s="835">
        <v>1288.48</v>
      </c>
      <c r="N844" s="832">
        <v>8</v>
      </c>
      <c r="O844" s="836">
        <v>4.5</v>
      </c>
      <c r="P844" s="835">
        <v>161.06</v>
      </c>
      <c r="Q844" s="837">
        <v>0.125</v>
      </c>
      <c r="R844" s="832">
        <v>1</v>
      </c>
      <c r="S844" s="837">
        <v>0.125</v>
      </c>
      <c r="T844" s="836">
        <v>1</v>
      </c>
      <c r="U844" s="838">
        <v>0.22222222222222221</v>
      </c>
    </row>
    <row r="845" spans="1:21" ht="14.4" customHeight="1" x14ac:dyDescent="0.3">
      <c r="A845" s="831">
        <v>18</v>
      </c>
      <c r="B845" s="832" t="s">
        <v>1807</v>
      </c>
      <c r="C845" s="832" t="s">
        <v>1812</v>
      </c>
      <c r="D845" s="833" t="s">
        <v>3107</v>
      </c>
      <c r="E845" s="834" t="s">
        <v>1827</v>
      </c>
      <c r="F845" s="832" t="s">
        <v>1808</v>
      </c>
      <c r="G845" s="832" t="s">
        <v>2316</v>
      </c>
      <c r="H845" s="832" t="s">
        <v>556</v>
      </c>
      <c r="I845" s="832" t="s">
        <v>2317</v>
      </c>
      <c r="J845" s="832" t="s">
        <v>2318</v>
      </c>
      <c r="K845" s="832" t="s">
        <v>2319</v>
      </c>
      <c r="L845" s="835">
        <v>18.760000000000002</v>
      </c>
      <c r="M845" s="835">
        <v>112.56</v>
      </c>
      <c r="N845" s="832">
        <v>6</v>
      </c>
      <c r="O845" s="836">
        <v>3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18</v>
      </c>
      <c r="B846" s="832" t="s">
        <v>1807</v>
      </c>
      <c r="C846" s="832" t="s">
        <v>1812</v>
      </c>
      <c r="D846" s="833" t="s">
        <v>3107</v>
      </c>
      <c r="E846" s="834" t="s">
        <v>1827</v>
      </c>
      <c r="F846" s="832" t="s">
        <v>1808</v>
      </c>
      <c r="G846" s="832" t="s">
        <v>2357</v>
      </c>
      <c r="H846" s="832" t="s">
        <v>556</v>
      </c>
      <c r="I846" s="832" t="s">
        <v>2358</v>
      </c>
      <c r="J846" s="832" t="s">
        <v>2359</v>
      </c>
      <c r="K846" s="832" t="s">
        <v>2360</v>
      </c>
      <c r="L846" s="835">
        <v>0</v>
      </c>
      <c r="M846" s="835">
        <v>0</v>
      </c>
      <c r="N846" s="832">
        <v>2</v>
      </c>
      <c r="O846" s="836">
        <v>1</v>
      </c>
      <c r="P846" s="835">
        <v>0</v>
      </c>
      <c r="Q846" s="837"/>
      <c r="R846" s="832">
        <v>1</v>
      </c>
      <c r="S846" s="837">
        <v>0.5</v>
      </c>
      <c r="T846" s="836">
        <v>0.5</v>
      </c>
      <c r="U846" s="838">
        <v>0.5</v>
      </c>
    </row>
    <row r="847" spans="1:21" ht="14.4" customHeight="1" x14ac:dyDescent="0.3">
      <c r="A847" s="831">
        <v>18</v>
      </c>
      <c r="B847" s="832" t="s">
        <v>1807</v>
      </c>
      <c r="C847" s="832" t="s">
        <v>1812</v>
      </c>
      <c r="D847" s="833" t="s">
        <v>3107</v>
      </c>
      <c r="E847" s="834" t="s">
        <v>1827</v>
      </c>
      <c r="F847" s="832" t="s">
        <v>1808</v>
      </c>
      <c r="G847" s="832" t="s">
        <v>1899</v>
      </c>
      <c r="H847" s="832" t="s">
        <v>601</v>
      </c>
      <c r="I847" s="832" t="s">
        <v>1900</v>
      </c>
      <c r="J847" s="832" t="s">
        <v>673</v>
      </c>
      <c r="K847" s="832" t="s">
        <v>1565</v>
      </c>
      <c r="L847" s="835">
        <v>132</v>
      </c>
      <c r="M847" s="835">
        <v>1848</v>
      </c>
      <c r="N847" s="832">
        <v>14</v>
      </c>
      <c r="O847" s="836">
        <v>3.5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18</v>
      </c>
      <c r="B848" s="832" t="s">
        <v>1807</v>
      </c>
      <c r="C848" s="832" t="s">
        <v>1812</v>
      </c>
      <c r="D848" s="833" t="s">
        <v>3107</v>
      </c>
      <c r="E848" s="834" t="s">
        <v>1827</v>
      </c>
      <c r="F848" s="832" t="s">
        <v>1808</v>
      </c>
      <c r="G848" s="832" t="s">
        <v>1899</v>
      </c>
      <c r="H848" s="832" t="s">
        <v>601</v>
      </c>
      <c r="I848" s="832" t="s">
        <v>1563</v>
      </c>
      <c r="J848" s="832" t="s">
        <v>671</v>
      </c>
      <c r="K848" s="832" t="s">
        <v>1078</v>
      </c>
      <c r="L848" s="835">
        <v>65.989999999999995</v>
      </c>
      <c r="M848" s="835">
        <v>1715.74</v>
      </c>
      <c r="N848" s="832">
        <v>26</v>
      </c>
      <c r="O848" s="836">
        <v>7.5</v>
      </c>
      <c r="P848" s="835">
        <v>1451.78</v>
      </c>
      <c r="Q848" s="837">
        <v>0.84615384615384615</v>
      </c>
      <c r="R848" s="832">
        <v>22</v>
      </c>
      <c r="S848" s="837">
        <v>0.84615384615384615</v>
      </c>
      <c r="T848" s="836">
        <v>5.5</v>
      </c>
      <c r="U848" s="838">
        <v>0.73333333333333328</v>
      </c>
    </row>
    <row r="849" spans="1:21" ht="14.4" customHeight="1" x14ac:dyDescent="0.3">
      <c r="A849" s="831">
        <v>18</v>
      </c>
      <c r="B849" s="832" t="s">
        <v>1807</v>
      </c>
      <c r="C849" s="832" t="s">
        <v>1812</v>
      </c>
      <c r="D849" s="833" t="s">
        <v>3107</v>
      </c>
      <c r="E849" s="834" t="s">
        <v>1827</v>
      </c>
      <c r="F849" s="832" t="s">
        <v>1808</v>
      </c>
      <c r="G849" s="832" t="s">
        <v>1899</v>
      </c>
      <c r="H849" s="832" t="s">
        <v>601</v>
      </c>
      <c r="I849" s="832" t="s">
        <v>1564</v>
      </c>
      <c r="J849" s="832" t="s">
        <v>673</v>
      </c>
      <c r="K849" s="832" t="s">
        <v>1565</v>
      </c>
      <c r="L849" s="835">
        <v>132</v>
      </c>
      <c r="M849" s="835">
        <v>11484</v>
      </c>
      <c r="N849" s="832">
        <v>87</v>
      </c>
      <c r="O849" s="836">
        <v>19</v>
      </c>
      <c r="P849" s="835">
        <v>7788</v>
      </c>
      <c r="Q849" s="837">
        <v>0.67816091954022983</v>
      </c>
      <c r="R849" s="832">
        <v>59</v>
      </c>
      <c r="S849" s="837">
        <v>0.67816091954022983</v>
      </c>
      <c r="T849" s="836">
        <v>13.5</v>
      </c>
      <c r="U849" s="838">
        <v>0.71052631578947367</v>
      </c>
    </row>
    <row r="850" spans="1:21" ht="14.4" customHeight="1" x14ac:dyDescent="0.3">
      <c r="A850" s="831">
        <v>18</v>
      </c>
      <c r="B850" s="832" t="s">
        <v>1807</v>
      </c>
      <c r="C850" s="832" t="s">
        <v>1812</v>
      </c>
      <c r="D850" s="833" t="s">
        <v>3107</v>
      </c>
      <c r="E850" s="834" t="s">
        <v>1827</v>
      </c>
      <c r="F850" s="832" t="s">
        <v>1808</v>
      </c>
      <c r="G850" s="832" t="s">
        <v>1899</v>
      </c>
      <c r="H850" s="832" t="s">
        <v>556</v>
      </c>
      <c r="I850" s="832" t="s">
        <v>1904</v>
      </c>
      <c r="J850" s="832" t="s">
        <v>1905</v>
      </c>
      <c r="K850" s="832" t="s">
        <v>1617</v>
      </c>
      <c r="L850" s="835">
        <v>123.2</v>
      </c>
      <c r="M850" s="835">
        <v>369.6</v>
      </c>
      <c r="N850" s="832">
        <v>3</v>
      </c>
      <c r="O850" s="836">
        <v>1</v>
      </c>
      <c r="P850" s="835">
        <v>369.6</v>
      </c>
      <c r="Q850" s="837">
        <v>1</v>
      </c>
      <c r="R850" s="832">
        <v>3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18</v>
      </c>
      <c r="B851" s="832" t="s">
        <v>1807</v>
      </c>
      <c r="C851" s="832" t="s">
        <v>1812</v>
      </c>
      <c r="D851" s="833" t="s">
        <v>3107</v>
      </c>
      <c r="E851" s="834" t="s">
        <v>1827</v>
      </c>
      <c r="F851" s="832" t="s">
        <v>1808</v>
      </c>
      <c r="G851" s="832" t="s">
        <v>1899</v>
      </c>
      <c r="H851" s="832" t="s">
        <v>556</v>
      </c>
      <c r="I851" s="832" t="s">
        <v>1906</v>
      </c>
      <c r="J851" s="832" t="s">
        <v>1905</v>
      </c>
      <c r="K851" s="832" t="s">
        <v>1907</v>
      </c>
      <c r="L851" s="835">
        <v>132</v>
      </c>
      <c r="M851" s="835">
        <v>528</v>
      </c>
      <c r="N851" s="832">
        <v>4</v>
      </c>
      <c r="O851" s="836">
        <v>1.5</v>
      </c>
      <c r="P851" s="835">
        <v>528</v>
      </c>
      <c r="Q851" s="837">
        <v>1</v>
      </c>
      <c r="R851" s="832">
        <v>4</v>
      </c>
      <c r="S851" s="837">
        <v>1</v>
      </c>
      <c r="T851" s="836">
        <v>1.5</v>
      </c>
      <c r="U851" s="838">
        <v>1</v>
      </c>
    </row>
    <row r="852" spans="1:21" ht="14.4" customHeight="1" x14ac:dyDescent="0.3">
      <c r="A852" s="831">
        <v>18</v>
      </c>
      <c r="B852" s="832" t="s">
        <v>1807</v>
      </c>
      <c r="C852" s="832" t="s">
        <v>1812</v>
      </c>
      <c r="D852" s="833" t="s">
        <v>3107</v>
      </c>
      <c r="E852" s="834" t="s">
        <v>1827</v>
      </c>
      <c r="F852" s="832" t="s">
        <v>1808</v>
      </c>
      <c r="G852" s="832" t="s">
        <v>1912</v>
      </c>
      <c r="H852" s="832" t="s">
        <v>556</v>
      </c>
      <c r="I852" s="832" t="s">
        <v>1913</v>
      </c>
      <c r="J852" s="832" t="s">
        <v>692</v>
      </c>
      <c r="K852" s="832" t="s">
        <v>1914</v>
      </c>
      <c r="L852" s="835">
        <v>18.809999999999999</v>
      </c>
      <c r="M852" s="835">
        <v>507.86999999999995</v>
      </c>
      <c r="N852" s="832">
        <v>27</v>
      </c>
      <c r="O852" s="836">
        <v>5.5</v>
      </c>
      <c r="P852" s="835">
        <v>169.28999999999996</v>
      </c>
      <c r="Q852" s="837">
        <v>0.33333333333333331</v>
      </c>
      <c r="R852" s="832">
        <v>9</v>
      </c>
      <c r="S852" s="837">
        <v>0.33333333333333331</v>
      </c>
      <c r="T852" s="836">
        <v>2</v>
      </c>
      <c r="U852" s="838">
        <v>0.36363636363636365</v>
      </c>
    </row>
    <row r="853" spans="1:21" ht="14.4" customHeight="1" x14ac:dyDescent="0.3">
      <c r="A853" s="831">
        <v>18</v>
      </c>
      <c r="B853" s="832" t="s">
        <v>1807</v>
      </c>
      <c r="C853" s="832" t="s">
        <v>1812</v>
      </c>
      <c r="D853" s="833" t="s">
        <v>3107</v>
      </c>
      <c r="E853" s="834" t="s">
        <v>1827</v>
      </c>
      <c r="F853" s="832" t="s">
        <v>1808</v>
      </c>
      <c r="G853" s="832" t="s">
        <v>1912</v>
      </c>
      <c r="H853" s="832" t="s">
        <v>556</v>
      </c>
      <c r="I853" s="832" t="s">
        <v>1915</v>
      </c>
      <c r="J853" s="832" t="s">
        <v>692</v>
      </c>
      <c r="K853" s="832" t="s">
        <v>1916</v>
      </c>
      <c r="L853" s="835">
        <v>37.61</v>
      </c>
      <c r="M853" s="835">
        <v>865.03</v>
      </c>
      <c r="N853" s="832">
        <v>23</v>
      </c>
      <c r="O853" s="836">
        <v>8.5</v>
      </c>
      <c r="P853" s="835">
        <v>188.05</v>
      </c>
      <c r="Q853" s="837">
        <v>0.21739130434782611</v>
      </c>
      <c r="R853" s="832">
        <v>5</v>
      </c>
      <c r="S853" s="837">
        <v>0.21739130434782608</v>
      </c>
      <c r="T853" s="836">
        <v>2</v>
      </c>
      <c r="U853" s="838">
        <v>0.23529411764705882</v>
      </c>
    </row>
    <row r="854" spans="1:21" ht="14.4" customHeight="1" x14ac:dyDescent="0.3">
      <c r="A854" s="831">
        <v>18</v>
      </c>
      <c r="B854" s="832" t="s">
        <v>1807</v>
      </c>
      <c r="C854" s="832" t="s">
        <v>1812</v>
      </c>
      <c r="D854" s="833" t="s">
        <v>3107</v>
      </c>
      <c r="E854" s="834" t="s">
        <v>1827</v>
      </c>
      <c r="F854" s="832" t="s">
        <v>1808</v>
      </c>
      <c r="G854" s="832" t="s">
        <v>1912</v>
      </c>
      <c r="H854" s="832" t="s">
        <v>556</v>
      </c>
      <c r="I854" s="832" t="s">
        <v>1917</v>
      </c>
      <c r="J854" s="832" t="s">
        <v>692</v>
      </c>
      <c r="K854" s="832" t="s">
        <v>1918</v>
      </c>
      <c r="L854" s="835">
        <v>37.61</v>
      </c>
      <c r="M854" s="835">
        <v>338.49</v>
      </c>
      <c r="N854" s="832">
        <v>9</v>
      </c>
      <c r="O854" s="836">
        <v>2.5</v>
      </c>
      <c r="P854" s="835">
        <v>37.61</v>
      </c>
      <c r="Q854" s="837">
        <v>0.1111111111111111</v>
      </c>
      <c r="R854" s="832">
        <v>1</v>
      </c>
      <c r="S854" s="837">
        <v>0.1111111111111111</v>
      </c>
      <c r="T854" s="836">
        <v>1</v>
      </c>
      <c r="U854" s="838">
        <v>0.4</v>
      </c>
    </row>
    <row r="855" spans="1:21" ht="14.4" customHeight="1" x14ac:dyDescent="0.3">
      <c r="A855" s="831">
        <v>18</v>
      </c>
      <c r="B855" s="832" t="s">
        <v>1807</v>
      </c>
      <c r="C855" s="832" t="s">
        <v>1812</v>
      </c>
      <c r="D855" s="833" t="s">
        <v>3107</v>
      </c>
      <c r="E855" s="834" t="s">
        <v>1827</v>
      </c>
      <c r="F855" s="832" t="s">
        <v>1808</v>
      </c>
      <c r="G855" s="832" t="s">
        <v>1912</v>
      </c>
      <c r="H855" s="832" t="s">
        <v>556</v>
      </c>
      <c r="I855" s="832" t="s">
        <v>2552</v>
      </c>
      <c r="J855" s="832" t="s">
        <v>692</v>
      </c>
      <c r="K855" s="832" t="s">
        <v>2553</v>
      </c>
      <c r="L855" s="835">
        <v>18.809999999999999</v>
      </c>
      <c r="M855" s="835">
        <v>131.66999999999999</v>
      </c>
      <c r="N855" s="832">
        <v>7</v>
      </c>
      <c r="O855" s="836">
        <v>6</v>
      </c>
      <c r="P855" s="835">
        <v>56.429999999999993</v>
      </c>
      <c r="Q855" s="837">
        <v>0.42857142857142855</v>
      </c>
      <c r="R855" s="832">
        <v>3</v>
      </c>
      <c r="S855" s="837">
        <v>0.42857142857142855</v>
      </c>
      <c r="T855" s="836">
        <v>2.5</v>
      </c>
      <c r="U855" s="838">
        <v>0.41666666666666669</v>
      </c>
    </row>
    <row r="856" spans="1:21" ht="14.4" customHeight="1" x14ac:dyDescent="0.3">
      <c r="A856" s="831">
        <v>18</v>
      </c>
      <c r="B856" s="832" t="s">
        <v>1807</v>
      </c>
      <c r="C856" s="832" t="s">
        <v>1812</v>
      </c>
      <c r="D856" s="833" t="s">
        <v>3107</v>
      </c>
      <c r="E856" s="834" t="s">
        <v>1827</v>
      </c>
      <c r="F856" s="832" t="s">
        <v>1808</v>
      </c>
      <c r="G856" s="832" t="s">
        <v>2672</v>
      </c>
      <c r="H856" s="832" t="s">
        <v>556</v>
      </c>
      <c r="I856" s="832" t="s">
        <v>2673</v>
      </c>
      <c r="J856" s="832" t="s">
        <v>2674</v>
      </c>
      <c r="K856" s="832" t="s">
        <v>2675</v>
      </c>
      <c r="L856" s="835">
        <v>322.8</v>
      </c>
      <c r="M856" s="835">
        <v>322.8</v>
      </c>
      <c r="N856" s="832">
        <v>1</v>
      </c>
      <c r="O856" s="836">
        <v>0.5</v>
      </c>
      <c r="P856" s="835">
        <v>322.8</v>
      </c>
      <c r="Q856" s="837">
        <v>1</v>
      </c>
      <c r="R856" s="832">
        <v>1</v>
      </c>
      <c r="S856" s="837">
        <v>1</v>
      </c>
      <c r="T856" s="836">
        <v>0.5</v>
      </c>
      <c r="U856" s="838">
        <v>1</v>
      </c>
    </row>
    <row r="857" spans="1:21" ht="14.4" customHeight="1" x14ac:dyDescent="0.3">
      <c r="A857" s="831">
        <v>18</v>
      </c>
      <c r="B857" s="832" t="s">
        <v>1807</v>
      </c>
      <c r="C857" s="832" t="s">
        <v>1812</v>
      </c>
      <c r="D857" s="833" t="s">
        <v>3107</v>
      </c>
      <c r="E857" s="834" t="s">
        <v>1827</v>
      </c>
      <c r="F857" s="832" t="s">
        <v>1808</v>
      </c>
      <c r="G857" s="832" t="s">
        <v>2672</v>
      </c>
      <c r="H857" s="832" t="s">
        <v>556</v>
      </c>
      <c r="I857" s="832" t="s">
        <v>2676</v>
      </c>
      <c r="J857" s="832" t="s">
        <v>2677</v>
      </c>
      <c r="K857" s="832" t="s">
        <v>2678</v>
      </c>
      <c r="L857" s="835">
        <v>39.020000000000003</v>
      </c>
      <c r="M857" s="835">
        <v>117.06</v>
      </c>
      <c r="N857" s="832">
        <v>3</v>
      </c>
      <c r="O857" s="836">
        <v>1</v>
      </c>
      <c r="P857" s="835">
        <v>117.06</v>
      </c>
      <c r="Q857" s="837">
        <v>1</v>
      </c>
      <c r="R857" s="832">
        <v>3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18</v>
      </c>
      <c r="B858" s="832" t="s">
        <v>1807</v>
      </c>
      <c r="C858" s="832" t="s">
        <v>1812</v>
      </c>
      <c r="D858" s="833" t="s">
        <v>3107</v>
      </c>
      <c r="E858" s="834" t="s">
        <v>1827</v>
      </c>
      <c r="F858" s="832" t="s">
        <v>1808</v>
      </c>
      <c r="G858" s="832" t="s">
        <v>1919</v>
      </c>
      <c r="H858" s="832" t="s">
        <v>601</v>
      </c>
      <c r="I858" s="832" t="s">
        <v>1590</v>
      </c>
      <c r="J858" s="832" t="s">
        <v>1591</v>
      </c>
      <c r="K858" s="832" t="s">
        <v>700</v>
      </c>
      <c r="L858" s="835">
        <v>264.23</v>
      </c>
      <c r="M858" s="835">
        <v>528.46</v>
      </c>
      <c r="N858" s="832">
        <v>2</v>
      </c>
      <c r="O858" s="836">
        <v>0.5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18</v>
      </c>
      <c r="B859" s="832" t="s">
        <v>1807</v>
      </c>
      <c r="C859" s="832" t="s">
        <v>1812</v>
      </c>
      <c r="D859" s="833" t="s">
        <v>3107</v>
      </c>
      <c r="E859" s="834" t="s">
        <v>1827</v>
      </c>
      <c r="F859" s="832" t="s">
        <v>1808</v>
      </c>
      <c r="G859" s="832" t="s">
        <v>1919</v>
      </c>
      <c r="H859" s="832" t="s">
        <v>556</v>
      </c>
      <c r="I859" s="832" t="s">
        <v>1928</v>
      </c>
      <c r="J859" s="832" t="s">
        <v>1924</v>
      </c>
      <c r="K859" s="832" t="s">
        <v>1667</v>
      </c>
      <c r="L859" s="835">
        <v>1849.56</v>
      </c>
      <c r="M859" s="835">
        <v>5548.68</v>
      </c>
      <c r="N859" s="832">
        <v>3</v>
      </c>
      <c r="O859" s="836">
        <v>2</v>
      </c>
      <c r="P859" s="835">
        <v>1849.56</v>
      </c>
      <c r="Q859" s="837">
        <v>0.33333333333333331</v>
      </c>
      <c r="R859" s="832">
        <v>1</v>
      </c>
      <c r="S859" s="837">
        <v>0.33333333333333331</v>
      </c>
      <c r="T859" s="836">
        <v>0.5</v>
      </c>
      <c r="U859" s="838">
        <v>0.25</v>
      </c>
    </row>
    <row r="860" spans="1:21" ht="14.4" customHeight="1" x14ac:dyDescent="0.3">
      <c r="A860" s="831">
        <v>18</v>
      </c>
      <c r="B860" s="832" t="s">
        <v>1807</v>
      </c>
      <c r="C860" s="832" t="s">
        <v>1812</v>
      </c>
      <c r="D860" s="833" t="s">
        <v>3107</v>
      </c>
      <c r="E860" s="834" t="s">
        <v>1827</v>
      </c>
      <c r="F860" s="832" t="s">
        <v>1808</v>
      </c>
      <c r="G860" s="832" t="s">
        <v>1919</v>
      </c>
      <c r="H860" s="832" t="s">
        <v>556</v>
      </c>
      <c r="I860" s="832" t="s">
        <v>1929</v>
      </c>
      <c r="J860" s="832" t="s">
        <v>1591</v>
      </c>
      <c r="K860" s="832" t="s">
        <v>1574</v>
      </c>
      <c r="L860" s="835">
        <v>528.44000000000005</v>
      </c>
      <c r="M860" s="835">
        <v>14267.880000000001</v>
      </c>
      <c r="N860" s="832">
        <v>27</v>
      </c>
      <c r="O860" s="836">
        <v>6.5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18</v>
      </c>
      <c r="B861" s="832" t="s">
        <v>1807</v>
      </c>
      <c r="C861" s="832" t="s">
        <v>1812</v>
      </c>
      <c r="D861" s="833" t="s">
        <v>3107</v>
      </c>
      <c r="E861" s="834" t="s">
        <v>1827</v>
      </c>
      <c r="F861" s="832" t="s">
        <v>1808</v>
      </c>
      <c r="G861" s="832" t="s">
        <v>1934</v>
      </c>
      <c r="H861" s="832" t="s">
        <v>556</v>
      </c>
      <c r="I861" s="832" t="s">
        <v>1935</v>
      </c>
      <c r="J861" s="832" t="s">
        <v>1029</v>
      </c>
      <c r="K861" s="832" t="s">
        <v>1936</v>
      </c>
      <c r="L861" s="835">
        <v>29.13</v>
      </c>
      <c r="M861" s="835">
        <v>349.56</v>
      </c>
      <c r="N861" s="832">
        <v>12</v>
      </c>
      <c r="O861" s="836">
        <v>2.5</v>
      </c>
      <c r="P861" s="835">
        <v>203.91</v>
      </c>
      <c r="Q861" s="837">
        <v>0.58333333333333337</v>
      </c>
      <c r="R861" s="832">
        <v>7</v>
      </c>
      <c r="S861" s="837">
        <v>0.58333333333333337</v>
      </c>
      <c r="T861" s="836">
        <v>1.5</v>
      </c>
      <c r="U861" s="838">
        <v>0.6</v>
      </c>
    </row>
    <row r="862" spans="1:21" ht="14.4" customHeight="1" x14ac:dyDescent="0.3">
      <c r="A862" s="831">
        <v>18</v>
      </c>
      <c r="B862" s="832" t="s">
        <v>1807</v>
      </c>
      <c r="C862" s="832" t="s">
        <v>1812</v>
      </c>
      <c r="D862" s="833" t="s">
        <v>3107</v>
      </c>
      <c r="E862" s="834" t="s">
        <v>1827</v>
      </c>
      <c r="F862" s="832" t="s">
        <v>1808</v>
      </c>
      <c r="G862" s="832" t="s">
        <v>1934</v>
      </c>
      <c r="H862" s="832" t="s">
        <v>556</v>
      </c>
      <c r="I862" s="832" t="s">
        <v>1937</v>
      </c>
      <c r="J862" s="832" t="s">
        <v>1029</v>
      </c>
      <c r="K862" s="832" t="s">
        <v>1938</v>
      </c>
      <c r="L862" s="835">
        <v>80.319999999999993</v>
      </c>
      <c r="M862" s="835">
        <v>2971.8399999999997</v>
      </c>
      <c r="N862" s="832">
        <v>37</v>
      </c>
      <c r="O862" s="836">
        <v>5.5</v>
      </c>
      <c r="P862" s="835">
        <v>2088.3199999999997</v>
      </c>
      <c r="Q862" s="837">
        <v>0.70270270270270263</v>
      </c>
      <c r="R862" s="832">
        <v>26</v>
      </c>
      <c r="S862" s="837">
        <v>0.70270270270270274</v>
      </c>
      <c r="T862" s="836">
        <v>4</v>
      </c>
      <c r="U862" s="838">
        <v>0.72727272727272729</v>
      </c>
    </row>
    <row r="863" spans="1:21" ht="14.4" customHeight="1" x14ac:dyDescent="0.3">
      <c r="A863" s="831">
        <v>18</v>
      </c>
      <c r="B863" s="832" t="s">
        <v>1807</v>
      </c>
      <c r="C863" s="832" t="s">
        <v>1812</v>
      </c>
      <c r="D863" s="833" t="s">
        <v>3107</v>
      </c>
      <c r="E863" s="834" t="s">
        <v>1827</v>
      </c>
      <c r="F863" s="832" t="s">
        <v>1808</v>
      </c>
      <c r="G863" s="832" t="s">
        <v>1939</v>
      </c>
      <c r="H863" s="832" t="s">
        <v>556</v>
      </c>
      <c r="I863" s="832" t="s">
        <v>2679</v>
      </c>
      <c r="J863" s="832" t="s">
        <v>2680</v>
      </c>
      <c r="K863" s="832" t="s">
        <v>2681</v>
      </c>
      <c r="L863" s="835">
        <v>0</v>
      </c>
      <c r="M863" s="835">
        <v>0</v>
      </c>
      <c r="N863" s="832">
        <v>1</v>
      </c>
      <c r="O863" s="836">
        <v>1</v>
      </c>
      <c r="P863" s="835">
        <v>0</v>
      </c>
      <c r="Q863" s="837"/>
      <c r="R863" s="832">
        <v>1</v>
      </c>
      <c r="S863" s="837">
        <v>1</v>
      </c>
      <c r="T863" s="836">
        <v>1</v>
      </c>
      <c r="U863" s="838">
        <v>1</v>
      </c>
    </row>
    <row r="864" spans="1:21" ht="14.4" customHeight="1" x14ac:dyDescent="0.3">
      <c r="A864" s="831">
        <v>18</v>
      </c>
      <c r="B864" s="832" t="s">
        <v>1807</v>
      </c>
      <c r="C864" s="832" t="s">
        <v>1812</v>
      </c>
      <c r="D864" s="833" t="s">
        <v>3107</v>
      </c>
      <c r="E864" s="834" t="s">
        <v>1827</v>
      </c>
      <c r="F864" s="832" t="s">
        <v>1808</v>
      </c>
      <c r="G864" s="832" t="s">
        <v>2682</v>
      </c>
      <c r="H864" s="832" t="s">
        <v>556</v>
      </c>
      <c r="I864" s="832" t="s">
        <v>2683</v>
      </c>
      <c r="J864" s="832" t="s">
        <v>2684</v>
      </c>
      <c r="K864" s="832" t="s">
        <v>2685</v>
      </c>
      <c r="L864" s="835">
        <v>159.16999999999999</v>
      </c>
      <c r="M864" s="835">
        <v>159.16999999999999</v>
      </c>
      <c r="N864" s="832">
        <v>1</v>
      </c>
      <c r="O864" s="836">
        <v>0.5</v>
      </c>
      <c r="P864" s="835">
        <v>159.16999999999999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18</v>
      </c>
      <c r="B865" s="832" t="s">
        <v>1807</v>
      </c>
      <c r="C865" s="832" t="s">
        <v>1812</v>
      </c>
      <c r="D865" s="833" t="s">
        <v>3107</v>
      </c>
      <c r="E865" s="834" t="s">
        <v>1827</v>
      </c>
      <c r="F865" s="832" t="s">
        <v>1808</v>
      </c>
      <c r="G865" s="832" t="s">
        <v>2682</v>
      </c>
      <c r="H865" s="832" t="s">
        <v>556</v>
      </c>
      <c r="I865" s="832" t="s">
        <v>2686</v>
      </c>
      <c r="J865" s="832" t="s">
        <v>2684</v>
      </c>
      <c r="K865" s="832" t="s">
        <v>2687</v>
      </c>
      <c r="L865" s="835">
        <v>477.5</v>
      </c>
      <c r="M865" s="835">
        <v>955</v>
      </c>
      <c r="N865" s="832">
        <v>2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18</v>
      </c>
      <c r="B866" s="832" t="s">
        <v>1807</v>
      </c>
      <c r="C866" s="832" t="s">
        <v>1812</v>
      </c>
      <c r="D866" s="833" t="s">
        <v>3107</v>
      </c>
      <c r="E866" s="834" t="s">
        <v>1827</v>
      </c>
      <c r="F866" s="832" t="s">
        <v>1808</v>
      </c>
      <c r="G866" s="832" t="s">
        <v>1943</v>
      </c>
      <c r="H866" s="832" t="s">
        <v>556</v>
      </c>
      <c r="I866" s="832" t="s">
        <v>1944</v>
      </c>
      <c r="J866" s="832" t="s">
        <v>1945</v>
      </c>
      <c r="K866" s="832" t="s">
        <v>1946</v>
      </c>
      <c r="L866" s="835">
        <v>132</v>
      </c>
      <c r="M866" s="835">
        <v>132</v>
      </c>
      <c r="N866" s="832">
        <v>1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18</v>
      </c>
      <c r="B867" s="832" t="s">
        <v>1807</v>
      </c>
      <c r="C867" s="832" t="s">
        <v>1812</v>
      </c>
      <c r="D867" s="833" t="s">
        <v>3107</v>
      </c>
      <c r="E867" s="834" t="s">
        <v>1827</v>
      </c>
      <c r="F867" s="832" t="s">
        <v>1808</v>
      </c>
      <c r="G867" s="832" t="s">
        <v>1943</v>
      </c>
      <c r="H867" s="832" t="s">
        <v>601</v>
      </c>
      <c r="I867" s="832" t="s">
        <v>1573</v>
      </c>
      <c r="J867" s="832" t="s">
        <v>711</v>
      </c>
      <c r="K867" s="832" t="s">
        <v>1574</v>
      </c>
      <c r="L867" s="835">
        <v>123.2</v>
      </c>
      <c r="M867" s="835">
        <v>10964.8</v>
      </c>
      <c r="N867" s="832">
        <v>89</v>
      </c>
      <c r="O867" s="836">
        <v>24</v>
      </c>
      <c r="P867" s="835">
        <v>5297.5999999999995</v>
      </c>
      <c r="Q867" s="837">
        <v>0.4831460674157303</v>
      </c>
      <c r="R867" s="832">
        <v>43</v>
      </c>
      <c r="S867" s="837">
        <v>0.48314606741573035</v>
      </c>
      <c r="T867" s="836">
        <v>12.5</v>
      </c>
      <c r="U867" s="838">
        <v>0.52083333333333337</v>
      </c>
    </row>
    <row r="868" spans="1:21" ht="14.4" customHeight="1" x14ac:dyDescent="0.3">
      <c r="A868" s="831">
        <v>18</v>
      </c>
      <c r="B868" s="832" t="s">
        <v>1807</v>
      </c>
      <c r="C868" s="832" t="s">
        <v>1812</v>
      </c>
      <c r="D868" s="833" t="s">
        <v>3107</v>
      </c>
      <c r="E868" s="834" t="s">
        <v>1827</v>
      </c>
      <c r="F868" s="832" t="s">
        <v>1808</v>
      </c>
      <c r="G868" s="832" t="s">
        <v>1943</v>
      </c>
      <c r="H868" s="832" t="s">
        <v>556</v>
      </c>
      <c r="I868" s="832" t="s">
        <v>1949</v>
      </c>
      <c r="J868" s="832" t="s">
        <v>1950</v>
      </c>
      <c r="K868" s="832" t="s">
        <v>1078</v>
      </c>
      <c r="L868" s="835">
        <v>132</v>
      </c>
      <c r="M868" s="835">
        <v>8448</v>
      </c>
      <c r="N868" s="832">
        <v>64</v>
      </c>
      <c r="O868" s="836">
        <v>16.5</v>
      </c>
      <c r="P868" s="835">
        <v>5016</v>
      </c>
      <c r="Q868" s="837">
        <v>0.59375</v>
      </c>
      <c r="R868" s="832">
        <v>38</v>
      </c>
      <c r="S868" s="837">
        <v>0.59375</v>
      </c>
      <c r="T868" s="836">
        <v>11.5</v>
      </c>
      <c r="U868" s="838">
        <v>0.69696969696969702</v>
      </c>
    </row>
    <row r="869" spans="1:21" ht="14.4" customHeight="1" x14ac:dyDescent="0.3">
      <c r="A869" s="831">
        <v>18</v>
      </c>
      <c r="B869" s="832" t="s">
        <v>1807</v>
      </c>
      <c r="C869" s="832" t="s">
        <v>1812</v>
      </c>
      <c r="D869" s="833" t="s">
        <v>3107</v>
      </c>
      <c r="E869" s="834" t="s">
        <v>1827</v>
      </c>
      <c r="F869" s="832" t="s">
        <v>1808</v>
      </c>
      <c r="G869" s="832" t="s">
        <v>1943</v>
      </c>
      <c r="H869" s="832" t="s">
        <v>556</v>
      </c>
      <c r="I869" s="832" t="s">
        <v>2286</v>
      </c>
      <c r="J869" s="832" t="s">
        <v>1945</v>
      </c>
      <c r="K869" s="832" t="s">
        <v>2287</v>
      </c>
      <c r="L869" s="835">
        <v>123.2</v>
      </c>
      <c r="M869" s="835">
        <v>2094.4</v>
      </c>
      <c r="N869" s="832">
        <v>17</v>
      </c>
      <c r="O869" s="836">
        <v>3.5</v>
      </c>
      <c r="P869" s="835">
        <v>2094.4</v>
      </c>
      <c r="Q869" s="837">
        <v>1</v>
      </c>
      <c r="R869" s="832">
        <v>17</v>
      </c>
      <c r="S869" s="837">
        <v>1</v>
      </c>
      <c r="T869" s="836">
        <v>3.5</v>
      </c>
      <c r="U869" s="838">
        <v>1</v>
      </c>
    </row>
    <row r="870" spans="1:21" ht="14.4" customHeight="1" x14ac:dyDescent="0.3">
      <c r="A870" s="831">
        <v>18</v>
      </c>
      <c r="B870" s="832" t="s">
        <v>1807</v>
      </c>
      <c r="C870" s="832" t="s">
        <v>1812</v>
      </c>
      <c r="D870" s="833" t="s">
        <v>3107</v>
      </c>
      <c r="E870" s="834" t="s">
        <v>1827</v>
      </c>
      <c r="F870" s="832" t="s">
        <v>1808</v>
      </c>
      <c r="G870" s="832" t="s">
        <v>1943</v>
      </c>
      <c r="H870" s="832" t="s">
        <v>601</v>
      </c>
      <c r="I870" s="832" t="s">
        <v>1669</v>
      </c>
      <c r="J870" s="832" t="s">
        <v>711</v>
      </c>
      <c r="K870" s="832" t="s">
        <v>700</v>
      </c>
      <c r="L870" s="835">
        <v>61.59</v>
      </c>
      <c r="M870" s="835">
        <v>1478.16</v>
      </c>
      <c r="N870" s="832">
        <v>24</v>
      </c>
      <c r="O870" s="836">
        <v>7.5</v>
      </c>
      <c r="P870" s="835">
        <v>554.31000000000006</v>
      </c>
      <c r="Q870" s="837">
        <v>0.375</v>
      </c>
      <c r="R870" s="832">
        <v>9</v>
      </c>
      <c r="S870" s="837">
        <v>0.375</v>
      </c>
      <c r="T870" s="836">
        <v>3.5</v>
      </c>
      <c r="U870" s="838">
        <v>0.46666666666666667</v>
      </c>
    </row>
    <row r="871" spans="1:21" ht="14.4" customHeight="1" x14ac:dyDescent="0.3">
      <c r="A871" s="831">
        <v>18</v>
      </c>
      <c r="B871" s="832" t="s">
        <v>1807</v>
      </c>
      <c r="C871" s="832" t="s">
        <v>1812</v>
      </c>
      <c r="D871" s="833" t="s">
        <v>3107</v>
      </c>
      <c r="E871" s="834" t="s">
        <v>1827</v>
      </c>
      <c r="F871" s="832" t="s">
        <v>1808</v>
      </c>
      <c r="G871" s="832" t="s">
        <v>1943</v>
      </c>
      <c r="H871" s="832" t="s">
        <v>601</v>
      </c>
      <c r="I871" s="832" t="s">
        <v>1666</v>
      </c>
      <c r="J871" s="832" t="s">
        <v>711</v>
      </c>
      <c r="K871" s="832" t="s">
        <v>1667</v>
      </c>
      <c r="L871" s="835">
        <v>726.27</v>
      </c>
      <c r="M871" s="835">
        <v>45028.740000000005</v>
      </c>
      <c r="N871" s="832">
        <v>62</v>
      </c>
      <c r="O871" s="836">
        <v>55</v>
      </c>
      <c r="P871" s="835">
        <v>8715.2400000000016</v>
      </c>
      <c r="Q871" s="837">
        <v>0.19354838709677422</v>
      </c>
      <c r="R871" s="832">
        <v>12</v>
      </c>
      <c r="S871" s="837">
        <v>0.19354838709677419</v>
      </c>
      <c r="T871" s="836">
        <v>11</v>
      </c>
      <c r="U871" s="838">
        <v>0.2</v>
      </c>
    </row>
    <row r="872" spans="1:21" ht="14.4" customHeight="1" x14ac:dyDescent="0.3">
      <c r="A872" s="831">
        <v>18</v>
      </c>
      <c r="B872" s="832" t="s">
        <v>1807</v>
      </c>
      <c r="C872" s="832" t="s">
        <v>1812</v>
      </c>
      <c r="D872" s="833" t="s">
        <v>3107</v>
      </c>
      <c r="E872" s="834" t="s">
        <v>1827</v>
      </c>
      <c r="F872" s="832" t="s">
        <v>1808</v>
      </c>
      <c r="G872" s="832" t="s">
        <v>1943</v>
      </c>
      <c r="H872" s="832" t="s">
        <v>556</v>
      </c>
      <c r="I872" s="832" t="s">
        <v>1951</v>
      </c>
      <c r="J872" s="832" t="s">
        <v>1952</v>
      </c>
      <c r="K872" s="832" t="s">
        <v>1948</v>
      </c>
      <c r="L872" s="835">
        <v>431.18</v>
      </c>
      <c r="M872" s="835">
        <v>431.18</v>
      </c>
      <c r="N872" s="832">
        <v>1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18</v>
      </c>
      <c r="B873" s="832" t="s">
        <v>1807</v>
      </c>
      <c r="C873" s="832" t="s">
        <v>1812</v>
      </c>
      <c r="D873" s="833" t="s">
        <v>3107</v>
      </c>
      <c r="E873" s="834" t="s">
        <v>1827</v>
      </c>
      <c r="F873" s="832" t="s">
        <v>1808</v>
      </c>
      <c r="G873" s="832" t="s">
        <v>1943</v>
      </c>
      <c r="H873" s="832" t="s">
        <v>601</v>
      </c>
      <c r="I873" s="832" t="s">
        <v>1575</v>
      </c>
      <c r="J873" s="832" t="s">
        <v>711</v>
      </c>
      <c r="K873" s="832" t="s">
        <v>712</v>
      </c>
      <c r="L873" s="835">
        <v>246.39</v>
      </c>
      <c r="M873" s="835">
        <v>1231.9499999999998</v>
      </c>
      <c r="N873" s="832">
        <v>5</v>
      </c>
      <c r="O873" s="836">
        <v>2.5</v>
      </c>
      <c r="P873" s="835">
        <v>1231.9499999999998</v>
      </c>
      <c r="Q873" s="837">
        <v>1</v>
      </c>
      <c r="R873" s="832">
        <v>5</v>
      </c>
      <c r="S873" s="837">
        <v>1</v>
      </c>
      <c r="T873" s="836">
        <v>2.5</v>
      </c>
      <c r="U873" s="838">
        <v>1</v>
      </c>
    </row>
    <row r="874" spans="1:21" ht="14.4" customHeight="1" x14ac:dyDescent="0.3">
      <c r="A874" s="831">
        <v>18</v>
      </c>
      <c r="B874" s="832" t="s">
        <v>1807</v>
      </c>
      <c r="C874" s="832" t="s">
        <v>1812</v>
      </c>
      <c r="D874" s="833" t="s">
        <v>3107</v>
      </c>
      <c r="E874" s="834" t="s">
        <v>1827</v>
      </c>
      <c r="F874" s="832" t="s">
        <v>1808</v>
      </c>
      <c r="G874" s="832" t="s">
        <v>1943</v>
      </c>
      <c r="H874" s="832" t="s">
        <v>601</v>
      </c>
      <c r="I874" s="832" t="s">
        <v>1668</v>
      </c>
      <c r="J874" s="832" t="s">
        <v>711</v>
      </c>
      <c r="K874" s="832" t="s">
        <v>1617</v>
      </c>
      <c r="L874" s="835">
        <v>246.39</v>
      </c>
      <c r="M874" s="835">
        <v>1231.9499999999998</v>
      </c>
      <c r="N874" s="832">
        <v>5</v>
      </c>
      <c r="O874" s="836">
        <v>1.5</v>
      </c>
      <c r="P874" s="835">
        <v>739.17</v>
      </c>
      <c r="Q874" s="837">
        <v>0.60000000000000009</v>
      </c>
      <c r="R874" s="832">
        <v>3</v>
      </c>
      <c r="S874" s="837">
        <v>0.6</v>
      </c>
      <c r="T874" s="836">
        <v>1</v>
      </c>
      <c r="U874" s="838">
        <v>0.66666666666666663</v>
      </c>
    </row>
    <row r="875" spans="1:21" ht="14.4" customHeight="1" x14ac:dyDescent="0.3">
      <c r="A875" s="831">
        <v>18</v>
      </c>
      <c r="B875" s="832" t="s">
        <v>1807</v>
      </c>
      <c r="C875" s="832" t="s">
        <v>1812</v>
      </c>
      <c r="D875" s="833" t="s">
        <v>3107</v>
      </c>
      <c r="E875" s="834" t="s">
        <v>1827</v>
      </c>
      <c r="F875" s="832" t="s">
        <v>1808</v>
      </c>
      <c r="G875" s="832" t="s">
        <v>1943</v>
      </c>
      <c r="H875" s="832" t="s">
        <v>556</v>
      </c>
      <c r="I875" s="832" t="s">
        <v>2568</v>
      </c>
      <c r="J875" s="832" t="s">
        <v>1958</v>
      </c>
      <c r="K875" s="832" t="s">
        <v>1574</v>
      </c>
      <c r="L875" s="835">
        <v>123.2</v>
      </c>
      <c r="M875" s="835">
        <v>246.4</v>
      </c>
      <c r="N875" s="832">
        <v>2</v>
      </c>
      <c r="O875" s="836">
        <v>0.5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18</v>
      </c>
      <c r="B876" s="832" t="s">
        <v>1807</v>
      </c>
      <c r="C876" s="832" t="s">
        <v>1812</v>
      </c>
      <c r="D876" s="833" t="s">
        <v>3107</v>
      </c>
      <c r="E876" s="834" t="s">
        <v>1827</v>
      </c>
      <c r="F876" s="832" t="s">
        <v>1808</v>
      </c>
      <c r="G876" s="832" t="s">
        <v>1943</v>
      </c>
      <c r="H876" s="832" t="s">
        <v>601</v>
      </c>
      <c r="I876" s="832" t="s">
        <v>2688</v>
      </c>
      <c r="J876" s="832" t="s">
        <v>2373</v>
      </c>
      <c r="K876" s="832" t="s">
        <v>2689</v>
      </c>
      <c r="L876" s="835">
        <v>184.79</v>
      </c>
      <c r="M876" s="835">
        <v>554.37</v>
      </c>
      <c r="N876" s="832">
        <v>3</v>
      </c>
      <c r="O876" s="836">
        <v>0.5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18</v>
      </c>
      <c r="B877" s="832" t="s">
        <v>1807</v>
      </c>
      <c r="C877" s="832" t="s">
        <v>1812</v>
      </c>
      <c r="D877" s="833" t="s">
        <v>3107</v>
      </c>
      <c r="E877" s="834" t="s">
        <v>1827</v>
      </c>
      <c r="F877" s="832" t="s">
        <v>1808</v>
      </c>
      <c r="G877" s="832" t="s">
        <v>2690</v>
      </c>
      <c r="H877" s="832" t="s">
        <v>556</v>
      </c>
      <c r="I877" s="832" t="s">
        <v>2691</v>
      </c>
      <c r="J877" s="832" t="s">
        <v>2692</v>
      </c>
      <c r="K877" s="832" t="s">
        <v>1659</v>
      </c>
      <c r="L877" s="835">
        <v>138.76</v>
      </c>
      <c r="M877" s="835">
        <v>138.76</v>
      </c>
      <c r="N877" s="832">
        <v>1</v>
      </c>
      <c r="O877" s="836">
        <v>1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18</v>
      </c>
      <c r="B878" s="832" t="s">
        <v>1807</v>
      </c>
      <c r="C878" s="832" t="s">
        <v>1812</v>
      </c>
      <c r="D878" s="833" t="s">
        <v>3107</v>
      </c>
      <c r="E878" s="834" t="s">
        <v>1827</v>
      </c>
      <c r="F878" s="832" t="s">
        <v>1808</v>
      </c>
      <c r="G878" s="832" t="s">
        <v>2693</v>
      </c>
      <c r="H878" s="832" t="s">
        <v>556</v>
      </c>
      <c r="I878" s="832" t="s">
        <v>2694</v>
      </c>
      <c r="J878" s="832" t="s">
        <v>2695</v>
      </c>
      <c r="K878" s="832" t="s">
        <v>2696</v>
      </c>
      <c r="L878" s="835">
        <v>232.68</v>
      </c>
      <c r="M878" s="835">
        <v>465.36</v>
      </c>
      <c r="N878" s="832">
        <v>2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18</v>
      </c>
      <c r="B879" s="832" t="s">
        <v>1807</v>
      </c>
      <c r="C879" s="832" t="s">
        <v>1812</v>
      </c>
      <c r="D879" s="833" t="s">
        <v>3107</v>
      </c>
      <c r="E879" s="834" t="s">
        <v>1827</v>
      </c>
      <c r="F879" s="832" t="s">
        <v>1808</v>
      </c>
      <c r="G879" s="832" t="s">
        <v>1959</v>
      </c>
      <c r="H879" s="832" t="s">
        <v>556</v>
      </c>
      <c r="I879" s="832" t="s">
        <v>2383</v>
      </c>
      <c r="J879" s="832" t="s">
        <v>686</v>
      </c>
      <c r="K879" s="832" t="s">
        <v>1962</v>
      </c>
      <c r="L879" s="835">
        <v>132</v>
      </c>
      <c r="M879" s="835">
        <v>1320</v>
      </c>
      <c r="N879" s="832">
        <v>10</v>
      </c>
      <c r="O879" s="836">
        <v>4</v>
      </c>
      <c r="P879" s="835">
        <v>924</v>
      </c>
      <c r="Q879" s="837">
        <v>0.7</v>
      </c>
      <c r="R879" s="832">
        <v>7</v>
      </c>
      <c r="S879" s="837">
        <v>0.7</v>
      </c>
      <c r="T879" s="836">
        <v>3</v>
      </c>
      <c r="U879" s="838">
        <v>0.75</v>
      </c>
    </row>
    <row r="880" spans="1:21" ht="14.4" customHeight="1" x14ac:dyDescent="0.3">
      <c r="A880" s="831">
        <v>18</v>
      </c>
      <c r="B880" s="832" t="s">
        <v>1807</v>
      </c>
      <c r="C880" s="832" t="s">
        <v>1812</v>
      </c>
      <c r="D880" s="833" t="s">
        <v>3107</v>
      </c>
      <c r="E880" s="834" t="s">
        <v>1827</v>
      </c>
      <c r="F880" s="832" t="s">
        <v>1808</v>
      </c>
      <c r="G880" s="832" t="s">
        <v>1967</v>
      </c>
      <c r="H880" s="832" t="s">
        <v>556</v>
      </c>
      <c r="I880" s="832" t="s">
        <v>2569</v>
      </c>
      <c r="J880" s="832" t="s">
        <v>1110</v>
      </c>
      <c r="K880" s="832" t="s">
        <v>1772</v>
      </c>
      <c r="L880" s="835">
        <v>132</v>
      </c>
      <c r="M880" s="835">
        <v>396</v>
      </c>
      <c r="N880" s="832">
        <v>3</v>
      </c>
      <c r="O880" s="836">
        <v>0.5</v>
      </c>
      <c r="P880" s="835">
        <v>396</v>
      </c>
      <c r="Q880" s="837">
        <v>1</v>
      </c>
      <c r="R880" s="832">
        <v>3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18</v>
      </c>
      <c r="B881" s="832" t="s">
        <v>1807</v>
      </c>
      <c r="C881" s="832" t="s">
        <v>1812</v>
      </c>
      <c r="D881" s="833" t="s">
        <v>3107</v>
      </c>
      <c r="E881" s="834" t="s">
        <v>1827</v>
      </c>
      <c r="F881" s="832" t="s">
        <v>1808</v>
      </c>
      <c r="G881" s="832" t="s">
        <v>1967</v>
      </c>
      <c r="H881" s="832" t="s">
        <v>601</v>
      </c>
      <c r="I881" s="832" t="s">
        <v>1663</v>
      </c>
      <c r="J881" s="832" t="s">
        <v>1664</v>
      </c>
      <c r="K881" s="832" t="s">
        <v>1665</v>
      </c>
      <c r="L881" s="835">
        <v>65.989999999999995</v>
      </c>
      <c r="M881" s="835">
        <v>197.96999999999997</v>
      </c>
      <c r="N881" s="832">
        <v>3</v>
      </c>
      <c r="O881" s="836">
        <v>1</v>
      </c>
      <c r="P881" s="835">
        <v>197.96999999999997</v>
      </c>
      <c r="Q881" s="837">
        <v>1</v>
      </c>
      <c r="R881" s="832">
        <v>3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18</v>
      </c>
      <c r="B882" s="832" t="s">
        <v>1807</v>
      </c>
      <c r="C882" s="832" t="s">
        <v>1812</v>
      </c>
      <c r="D882" s="833" t="s">
        <v>3107</v>
      </c>
      <c r="E882" s="834" t="s">
        <v>1827</v>
      </c>
      <c r="F882" s="832" t="s">
        <v>1808</v>
      </c>
      <c r="G882" s="832" t="s">
        <v>1967</v>
      </c>
      <c r="H882" s="832" t="s">
        <v>601</v>
      </c>
      <c r="I882" s="832" t="s">
        <v>1771</v>
      </c>
      <c r="J882" s="832" t="s">
        <v>1664</v>
      </c>
      <c r="K882" s="832" t="s">
        <v>1772</v>
      </c>
      <c r="L882" s="835">
        <v>132</v>
      </c>
      <c r="M882" s="835">
        <v>1848</v>
      </c>
      <c r="N882" s="832">
        <v>14</v>
      </c>
      <c r="O882" s="836">
        <v>3</v>
      </c>
      <c r="P882" s="835">
        <v>1188</v>
      </c>
      <c r="Q882" s="837">
        <v>0.6428571428571429</v>
      </c>
      <c r="R882" s="832">
        <v>9</v>
      </c>
      <c r="S882" s="837">
        <v>0.6428571428571429</v>
      </c>
      <c r="T882" s="836">
        <v>2</v>
      </c>
      <c r="U882" s="838">
        <v>0.66666666666666663</v>
      </c>
    </row>
    <row r="883" spans="1:21" ht="14.4" customHeight="1" x14ac:dyDescent="0.3">
      <c r="A883" s="831">
        <v>18</v>
      </c>
      <c r="B883" s="832" t="s">
        <v>1807</v>
      </c>
      <c r="C883" s="832" t="s">
        <v>1812</v>
      </c>
      <c r="D883" s="833" t="s">
        <v>3107</v>
      </c>
      <c r="E883" s="834" t="s">
        <v>1827</v>
      </c>
      <c r="F883" s="832" t="s">
        <v>1808</v>
      </c>
      <c r="G883" s="832" t="s">
        <v>1972</v>
      </c>
      <c r="H883" s="832" t="s">
        <v>556</v>
      </c>
      <c r="I883" s="832" t="s">
        <v>1973</v>
      </c>
      <c r="J883" s="832" t="s">
        <v>1974</v>
      </c>
      <c r="K883" s="832" t="s">
        <v>1975</v>
      </c>
      <c r="L883" s="835">
        <v>848.49</v>
      </c>
      <c r="M883" s="835">
        <v>1696.98</v>
      </c>
      <c r="N883" s="832">
        <v>2</v>
      </c>
      <c r="O883" s="836">
        <v>0.5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18</v>
      </c>
      <c r="B884" s="832" t="s">
        <v>1807</v>
      </c>
      <c r="C884" s="832" t="s">
        <v>1812</v>
      </c>
      <c r="D884" s="833" t="s">
        <v>3107</v>
      </c>
      <c r="E884" s="834" t="s">
        <v>1827</v>
      </c>
      <c r="F884" s="832" t="s">
        <v>1808</v>
      </c>
      <c r="G884" s="832" t="s">
        <v>2697</v>
      </c>
      <c r="H884" s="832" t="s">
        <v>556</v>
      </c>
      <c r="I884" s="832" t="s">
        <v>2698</v>
      </c>
      <c r="J884" s="832" t="s">
        <v>2699</v>
      </c>
      <c r="K884" s="832" t="s">
        <v>2700</v>
      </c>
      <c r="L884" s="835">
        <v>0</v>
      </c>
      <c r="M884" s="835">
        <v>0</v>
      </c>
      <c r="N884" s="832">
        <v>1</v>
      </c>
      <c r="O884" s="836">
        <v>1</v>
      </c>
      <c r="P884" s="835">
        <v>0</v>
      </c>
      <c r="Q884" s="837"/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18</v>
      </c>
      <c r="B885" s="832" t="s">
        <v>1807</v>
      </c>
      <c r="C885" s="832" t="s">
        <v>1812</v>
      </c>
      <c r="D885" s="833" t="s">
        <v>3107</v>
      </c>
      <c r="E885" s="834" t="s">
        <v>1827</v>
      </c>
      <c r="F885" s="832" t="s">
        <v>1808</v>
      </c>
      <c r="G885" s="832" t="s">
        <v>741</v>
      </c>
      <c r="H885" s="832" t="s">
        <v>556</v>
      </c>
      <c r="I885" s="832" t="s">
        <v>1979</v>
      </c>
      <c r="J885" s="832" t="s">
        <v>1980</v>
      </c>
      <c r="K885" s="832" t="s">
        <v>1981</v>
      </c>
      <c r="L885" s="835">
        <v>51.51</v>
      </c>
      <c r="M885" s="835">
        <v>3193.62</v>
      </c>
      <c r="N885" s="832">
        <v>62</v>
      </c>
      <c r="O885" s="836">
        <v>12</v>
      </c>
      <c r="P885" s="835">
        <v>875.67</v>
      </c>
      <c r="Q885" s="837">
        <v>0.27419354838709675</v>
      </c>
      <c r="R885" s="832">
        <v>17</v>
      </c>
      <c r="S885" s="837">
        <v>0.27419354838709675</v>
      </c>
      <c r="T885" s="836">
        <v>5</v>
      </c>
      <c r="U885" s="838">
        <v>0.41666666666666669</v>
      </c>
    </row>
    <row r="886" spans="1:21" ht="14.4" customHeight="1" x14ac:dyDescent="0.3">
      <c r="A886" s="831">
        <v>18</v>
      </c>
      <c r="B886" s="832" t="s">
        <v>1807</v>
      </c>
      <c r="C886" s="832" t="s">
        <v>1812</v>
      </c>
      <c r="D886" s="833" t="s">
        <v>3107</v>
      </c>
      <c r="E886" s="834" t="s">
        <v>1827</v>
      </c>
      <c r="F886" s="832" t="s">
        <v>1808</v>
      </c>
      <c r="G886" s="832" t="s">
        <v>1982</v>
      </c>
      <c r="H886" s="832" t="s">
        <v>556</v>
      </c>
      <c r="I886" s="832" t="s">
        <v>1983</v>
      </c>
      <c r="J886" s="832" t="s">
        <v>1170</v>
      </c>
      <c r="K886" s="832" t="s">
        <v>1984</v>
      </c>
      <c r="L886" s="835">
        <v>107.27</v>
      </c>
      <c r="M886" s="835">
        <v>4290.8</v>
      </c>
      <c r="N886" s="832">
        <v>40</v>
      </c>
      <c r="O886" s="836">
        <v>13</v>
      </c>
      <c r="P886" s="835">
        <v>1930.86</v>
      </c>
      <c r="Q886" s="837">
        <v>0.44999999999999996</v>
      </c>
      <c r="R886" s="832">
        <v>18</v>
      </c>
      <c r="S886" s="837">
        <v>0.45</v>
      </c>
      <c r="T886" s="836">
        <v>6.5</v>
      </c>
      <c r="U886" s="838">
        <v>0.5</v>
      </c>
    </row>
    <row r="887" spans="1:21" ht="14.4" customHeight="1" x14ac:dyDescent="0.3">
      <c r="A887" s="831">
        <v>18</v>
      </c>
      <c r="B887" s="832" t="s">
        <v>1807</v>
      </c>
      <c r="C887" s="832" t="s">
        <v>1812</v>
      </c>
      <c r="D887" s="833" t="s">
        <v>3107</v>
      </c>
      <c r="E887" s="834" t="s">
        <v>1827</v>
      </c>
      <c r="F887" s="832" t="s">
        <v>1808</v>
      </c>
      <c r="G887" s="832" t="s">
        <v>1986</v>
      </c>
      <c r="H887" s="832" t="s">
        <v>556</v>
      </c>
      <c r="I887" s="832" t="s">
        <v>1987</v>
      </c>
      <c r="J887" s="832" t="s">
        <v>639</v>
      </c>
      <c r="K887" s="832" t="s">
        <v>1988</v>
      </c>
      <c r="L887" s="835">
        <v>0</v>
      </c>
      <c r="M887" s="835">
        <v>0</v>
      </c>
      <c r="N887" s="832">
        <v>2</v>
      </c>
      <c r="O887" s="836">
        <v>1</v>
      </c>
      <c r="P887" s="835">
        <v>0</v>
      </c>
      <c r="Q887" s="837"/>
      <c r="R887" s="832">
        <v>2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18</v>
      </c>
      <c r="B888" s="832" t="s">
        <v>1807</v>
      </c>
      <c r="C888" s="832" t="s">
        <v>1812</v>
      </c>
      <c r="D888" s="833" t="s">
        <v>3107</v>
      </c>
      <c r="E888" s="834" t="s">
        <v>1827</v>
      </c>
      <c r="F888" s="832" t="s">
        <v>1808</v>
      </c>
      <c r="G888" s="832" t="s">
        <v>2701</v>
      </c>
      <c r="H888" s="832" t="s">
        <v>556</v>
      </c>
      <c r="I888" s="832" t="s">
        <v>2702</v>
      </c>
      <c r="J888" s="832" t="s">
        <v>2703</v>
      </c>
      <c r="K888" s="832" t="s">
        <v>2319</v>
      </c>
      <c r="L888" s="835">
        <v>18.809999999999999</v>
      </c>
      <c r="M888" s="835">
        <v>56.429999999999993</v>
      </c>
      <c r="N888" s="832">
        <v>3</v>
      </c>
      <c r="O888" s="836">
        <v>1.5</v>
      </c>
      <c r="P888" s="835">
        <v>56.429999999999993</v>
      </c>
      <c r="Q888" s="837">
        <v>1</v>
      </c>
      <c r="R888" s="832">
        <v>3</v>
      </c>
      <c r="S888" s="837">
        <v>1</v>
      </c>
      <c r="T888" s="836">
        <v>1.5</v>
      </c>
      <c r="U888" s="838">
        <v>1</v>
      </c>
    </row>
    <row r="889" spans="1:21" ht="14.4" customHeight="1" x14ac:dyDescent="0.3">
      <c r="A889" s="831">
        <v>18</v>
      </c>
      <c r="B889" s="832" t="s">
        <v>1807</v>
      </c>
      <c r="C889" s="832" t="s">
        <v>1812</v>
      </c>
      <c r="D889" s="833" t="s">
        <v>3107</v>
      </c>
      <c r="E889" s="834" t="s">
        <v>1827</v>
      </c>
      <c r="F889" s="832" t="s">
        <v>1808</v>
      </c>
      <c r="G889" s="832" t="s">
        <v>1989</v>
      </c>
      <c r="H889" s="832" t="s">
        <v>556</v>
      </c>
      <c r="I889" s="832" t="s">
        <v>1990</v>
      </c>
      <c r="J889" s="832" t="s">
        <v>1991</v>
      </c>
      <c r="K889" s="832" t="s">
        <v>1665</v>
      </c>
      <c r="L889" s="835">
        <v>36.35</v>
      </c>
      <c r="M889" s="835">
        <v>1272.25</v>
      </c>
      <c r="N889" s="832">
        <v>35</v>
      </c>
      <c r="O889" s="836">
        <v>8.5</v>
      </c>
      <c r="P889" s="835">
        <v>436.2</v>
      </c>
      <c r="Q889" s="837">
        <v>0.34285714285714286</v>
      </c>
      <c r="R889" s="832">
        <v>12</v>
      </c>
      <c r="S889" s="837">
        <v>0.34285714285714286</v>
      </c>
      <c r="T889" s="836">
        <v>4</v>
      </c>
      <c r="U889" s="838">
        <v>0.47058823529411764</v>
      </c>
    </row>
    <row r="890" spans="1:21" ht="14.4" customHeight="1" x14ac:dyDescent="0.3">
      <c r="A890" s="831">
        <v>18</v>
      </c>
      <c r="B890" s="832" t="s">
        <v>1807</v>
      </c>
      <c r="C890" s="832" t="s">
        <v>1812</v>
      </c>
      <c r="D890" s="833" t="s">
        <v>3107</v>
      </c>
      <c r="E890" s="834" t="s">
        <v>1827</v>
      </c>
      <c r="F890" s="832" t="s">
        <v>1808</v>
      </c>
      <c r="G890" s="832" t="s">
        <v>1989</v>
      </c>
      <c r="H890" s="832" t="s">
        <v>556</v>
      </c>
      <c r="I890" s="832" t="s">
        <v>1992</v>
      </c>
      <c r="J890" s="832" t="s">
        <v>1993</v>
      </c>
      <c r="K890" s="832" t="s">
        <v>1994</v>
      </c>
      <c r="L890" s="835">
        <v>22.06</v>
      </c>
      <c r="M890" s="835">
        <v>860.33999999999992</v>
      </c>
      <c r="N890" s="832">
        <v>39</v>
      </c>
      <c r="O890" s="836">
        <v>6.5</v>
      </c>
      <c r="P890" s="835">
        <v>286.77999999999997</v>
      </c>
      <c r="Q890" s="837">
        <v>0.33333333333333331</v>
      </c>
      <c r="R890" s="832">
        <v>13</v>
      </c>
      <c r="S890" s="837">
        <v>0.33333333333333331</v>
      </c>
      <c r="T890" s="836">
        <v>2.5</v>
      </c>
      <c r="U890" s="838">
        <v>0.38461538461538464</v>
      </c>
    </row>
    <row r="891" spans="1:21" ht="14.4" customHeight="1" x14ac:dyDescent="0.3">
      <c r="A891" s="831">
        <v>18</v>
      </c>
      <c r="B891" s="832" t="s">
        <v>1807</v>
      </c>
      <c r="C891" s="832" t="s">
        <v>1812</v>
      </c>
      <c r="D891" s="833" t="s">
        <v>3107</v>
      </c>
      <c r="E891" s="834" t="s">
        <v>1827</v>
      </c>
      <c r="F891" s="832" t="s">
        <v>1808</v>
      </c>
      <c r="G891" s="832" t="s">
        <v>2406</v>
      </c>
      <c r="H891" s="832" t="s">
        <v>556</v>
      </c>
      <c r="I891" s="832" t="s">
        <v>2407</v>
      </c>
      <c r="J891" s="832" t="s">
        <v>2408</v>
      </c>
      <c r="K891" s="832" t="s">
        <v>2409</v>
      </c>
      <c r="L891" s="835">
        <v>27.28</v>
      </c>
      <c r="M891" s="835">
        <v>245.52</v>
      </c>
      <c r="N891" s="832">
        <v>9</v>
      </c>
      <c r="O891" s="836">
        <v>1</v>
      </c>
      <c r="P891" s="835">
        <v>245.52</v>
      </c>
      <c r="Q891" s="837">
        <v>1</v>
      </c>
      <c r="R891" s="832">
        <v>9</v>
      </c>
      <c r="S891" s="837">
        <v>1</v>
      </c>
      <c r="T891" s="836">
        <v>1</v>
      </c>
      <c r="U891" s="838">
        <v>1</v>
      </c>
    </row>
    <row r="892" spans="1:21" ht="14.4" customHeight="1" x14ac:dyDescent="0.3">
      <c r="A892" s="831">
        <v>18</v>
      </c>
      <c r="B892" s="832" t="s">
        <v>1807</v>
      </c>
      <c r="C892" s="832" t="s">
        <v>1812</v>
      </c>
      <c r="D892" s="833" t="s">
        <v>3107</v>
      </c>
      <c r="E892" s="834" t="s">
        <v>1827</v>
      </c>
      <c r="F892" s="832" t="s">
        <v>1808</v>
      </c>
      <c r="G892" s="832" t="s">
        <v>2704</v>
      </c>
      <c r="H892" s="832" t="s">
        <v>556</v>
      </c>
      <c r="I892" s="832" t="s">
        <v>2705</v>
      </c>
      <c r="J892" s="832" t="s">
        <v>2706</v>
      </c>
      <c r="K892" s="832" t="s">
        <v>2707</v>
      </c>
      <c r="L892" s="835">
        <v>237.31</v>
      </c>
      <c r="M892" s="835">
        <v>237.31</v>
      </c>
      <c r="N892" s="832">
        <v>1</v>
      </c>
      <c r="O892" s="836">
        <v>0.5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18</v>
      </c>
      <c r="B893" s="832" t="s">
        <v>1807</v>
      </c>
      <c r="C893" s="832" t="s">
        <v>1812</v>
      </c>
      <c r="D893" s="833" t="s">
        <v>3107</v>
      </c>
      <c r="E893" s="834" t="s">
        <v>1827</v>
      </c>
      <c r="F893" s="832" t="s">
        <v>1808</v>
      </c>
      <c r="G893" s="832" t="s">
        <v>2410</v>
      </c>
      <c r="H893" s="832" t="s">
        <v>601</v>
      </c>
      <c r="I893" s="832" t="s">
        <v>2575</v>
      </c>
      <c r="J893" s="832" t="s">
        <v>2576</v>
      </c>
      <c r="K893" s="832" t="s">
        <v>2577</v>
      </c>
      <c r="L893" s="835">
        <v>102.9</v>
      </c>
      <c r="M893" s="835">
        <v>411.6</v>
      </c>
      <c r="N893" s="832">
        <v>4</v>
      </c>
      <c r="O893" s="836">
        <v>0.5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18</v>
      </c>
      <c r="B894" s="832" t="s">
        <v>1807</v>
      </c>
      <c r="C894" s="832" t="s">
        <v>1812</v>
      </c>
      <c r="D894" s="833" t="s">
        <v>3107</v>
      </c>
      <c r="E894" s="834" t="s">
        <v>1827</v>
      </c>
      <c r="F894" s="832" t="s">
        <v>1808</v>
      </c>
      <c r="G894" s="832" t="s">
        <v>2410</v>
      </c>
      <c r="H894" s="832" t="s">
        <v>556</v>
      </c>
      <c r="I894" s="832" t="s">
        <v>2411</v>
      </c>
      <c r="J894" s="832" t="s">
        <v>2412</v>
      </c>
      <c r="K894" s="832" t="s">
        <v>2413</v>
      </c>
      <c r="L894" s="835">
        <v>74.64</v>
      </c>
      <c r="M894" s="835">
        <v>373.2</v>
      </c>
      <c r="N894" s="832">
        <v>5</v>
      </c>
      <c r="O894" s="836">
        <v>0.5</v>
      </c>
      <c r="P894" s="835">
        <v>373.2</v>
      </c>
      <c r="Q894" s="837">
        <v>1</v>
      </c>
      <c r="R894" s="832">
        <v>5</v>
      </c>
      <c r="S894" s="837">
        <v>1</v>
      </c>
      <c r="T894" s="836">
        <v>0.5</v>
      </c>
      <c r="U894" s="838">
        <v>1</v>
      </c>
    </row>
    <row r="895" spans="1:21" ht="14.4" customHeight="1" x14ac:dyDescent="0.3">
      <c r="A895" s="831">
        <v>18</v>
      </c>
      <c r="B895" s="832" t="s">
        <v>1807</v>
      </c>
      <c r="C895" s="832" t="s">
        <v>1812</v>
      </c>
      <c r="D895" s="833" t="s">
        <v>3107</v>
      </c>
      <c r="E895" s="834" t="s">
        <v>1827</v>
      </c>
      <c r="F895" s="832" t="s">
        <v>1808</v>
      </c>
      <c r="G895" s="832" t="s">
        <v>2410</v>
      </c>
      <c r="H895" s="832" t="s">
        <v>556</v>
      </c>
      <c r="I895" s="832" t="s">
        <v>2414</v>
      </c>
      <c r="J895" s="832" t="s">
        <v>2412</v>
      </c>
      <c r="K895" s="832" t="s">
        <v>2415</v>
      </c>
      <c r="L895" s="835">
        <v>82.31</v>
      </c>
      <c r="M895" s="835">
        <v>82.31</v>
      </c>
      <c r="N895" s="832">
        <v>1</v>
      </c>
      <c r="O895" s="836">
        <v>0.5</v>
      </c>
      <c r="P895" s="835">
        <v>82.31</v>
      </c>
      <c r="Q895" s="837">
        <v>1</v>
      </c>
      <c r="R895" s="832">
        <v>1</v>
      </c>
      <c r="S895" s="837">
        <v>1</v>
      </c>
      <c r="T895" s="836">
        <v>0.5</v>
      </c>
      <c r="U895" s="838">
        <v>1</v>
      </c>
    </row>
    <row r="896" spans="1:21" ht="14.4" customHeight="1" x14ac:dyDescent="0.3">
      <c r="A896" s="831">
        <v>18</v>
      </c>
      <c r="B896" s="832" t="s">
        <v>1807</v>
      </c>
      <c r="C896" s="832" t="s">
        <v>1812</v>
      </c>
      <c r="D896" s="833" t="s">
        <v>3107</v>
      </c>
      <c r="E896" s="834" t="s">
        <v>1827</v>
      </c>
      <c r="F896" s="832" t="s">
        <v>1808</v>
      </c>
      <c r="G896" s="832" t="s">
        <v>1999</v>
      </c>
      <c r="H896" s="832" t="s">
        <v>556</v>
      </c>
      <c r="I896" s="832" t="s">
        <v>2000</v>
      </c>
      <c r="J896" s="832" t="s">
        <v>625</v>
      </c>
      <c r="K896" s="832" t="s">
        <v>2001</v>
      </c>
      <c r="L896" s="835">
        <v>53.54</v>
      </c>
      <c r="M896" s="835">
        <v>1766.8200000000002</v>
      </c>
      <c r="N896" s="832">
        <v>33</v>
      </c>
      <c r="O896" s="836">
        <v>4.5</v>
      </c>
      <c r="P896" s="835">
        <v>481.86</v>
      </c>
      <c r="Q896" s="837">
        <v>0.27272727272727271</v>
      </c>
      <c r="R896" s="832">
        <v>9</v>
      </c>
      <c r="S896" s="837">
        <v>0.27272727272727271</v>
      </c>
      <c r="T896" s="836">
        <v>1.5</v>
      </c>
      <c r="U896" s="838">
        <v>0.33333333333333331</v>
      </c>
    </row>
    <row r="897" spans="1:21" ht="14.4" customHeight="1" x14ac:dyDescent="0.3">
      <c r="A897" s="831">
        <v>18</v>
      </c>
      <c r="B897" s="832" t="s">
        <v>1807</v>
      </c>
      <c r="C897" s="832" t="s">
        <v>1812</v>
      </c>
      <c r="D897" s="833" t="s">
        <v>3107</v>
      </c>
      <c r="E897" s="834" t="s">
        <v>1827</v>
      </c>
      <c r="F897" s="832" t="s">
        <v>1808</v>
      </c>
      <c r="G897" s="832" t="s">
        <v>1999</v>
      </c>
      <c r="H897" s="832" t="s">
        <v>556</v>
      </c>
      <c r="I897" s="832" t="s">
        <v>2002</v>
      </c>
      <c r="J897" s="832" t="s">
        <v>1071</v>
      </c>
      <c r="K897" s="832" t="s">
        <v>1936</v>
      </c>
      <c r="L897" s="835">
        <v>29.13</v>
      </c>
      <c r="M897" s="835">
        <v>378.69</v>
      </c>
      <c r="N897" s="832">
        <v>13</v>
      </c>
      <c r="O897" s="836">
        <v>1.5</v>
      </c>
      <c r="P897" s="835">
        <v>29.13</v>
      </c>
      <c r="Q897" s="837">
        <v>7.6923076923076927E-2</v>
      </c>
      <c r="R897" s="832">
        <v>1</v>
      </c>
      <c r="S897" s="837">
        <v>7.6923076923076927E-2</v>
      </c>
      <c r="T897" s="836">
        <v>0.5</v>
      </c>
      <c r="U897" s="838">
        <v>0.33333333333333331</v>
      </c>
    </row>
    <row r="898" spans="1:21" ht="14.4" customHeight="1" x14ac:dyDescent="0.3">
      <c r="A898" s="831">
        <v>18</v>
      </c>
      <c r="B898" s="832" t="s">
        <v>1807</v>
      </c>
      <c r="C898" s="832" t="s">
        <v>1812</v>
      </c>
      <c r="D898" s="833" t="s">
        <v>3107</v>
      </c>
      <c r="E898" s="834" t="s">
        <v>1827</v>
      </c>
      <c r="F898" s="832" t="s">
        <v>1808</v>
      </c>
      <c r="G898" s="832" t="s">
        <v>2003</v>
      </c>
      <c r="H898" s="832" t="s">
        <v>556</v>
      </c>
      <c r="I898" s="832" t="s">
        <v>2004</v>
      </c>
      <c r="J898" s="832" t="s">
        <v>862</v>
      </c>
      <c r="K898" s="832" t="s">
        <v>2005</v>
      </c>
      <c r="L898" s="835">
        <v>24.37</v>
      </c>
      <c r="M898" s="835">
        <v>1779.0099999999998</v>
      </c>
      <c r="N898" s="832">
        <v>73</v>
      </c>
      <c r="O898" s="836">
        <v>19.5</v>
      </c>
      <c r="P898" s="835">
        <v>511.77000000000004</v>
      </c>
      <c r="Q898" s="837">
        <v>0.28767123287671237</v>
      </c>
      <c r="R898" s="832">
        <v>21</v>
      </c>
      <c r="S898" s="837">
        <v>0.28767123287671231</v>
      </c>
      <c r="T898" s="836">
        <v>6.5</v>
      </c>
      <c r="U898" s="838">
        <v>0.33333333333333331</v>
      </c>
    </row>
    <row r="899" spans="1:21" ht="14.4" customHeight="1" x14ac:dyDescent="0.3">
      <c r="A899" s="831">
        <v>18</v>
      </c>
      <c r="B899" s="832" t="s">
        <v>1807</v>
      </c>
      <c r="C899" s="832" t="s">
        <v>1812</v>
      </c>
      <c r="D899" s="833" t="s">
        <v>3107</v>
      </c>
      <c r="E899" s="834" t="s">
        <v>1827</v>
      </c>
      <c r="F899" s="832" t="s">
        <v>1808</v>
      </c>
      <c r="G899" s="832" t="s">
        <v>2003</v>
      </c>
      <c r="H899" s="832" t="s">
        <v>556</v>
      </c>
      <c r="I899" s="832" t="s">
        <v>2006</v>
      </c>
      <c r="J899" s="832" t="s">
        <v>862</v>
      </c>
      <c r="K899" s="832" t="s">
        <v>1378</v>
      </c>
      <c r="L899" s="835">
        <v>38.590000000000003</v>
      </c>
      <c r="M899" s="835">
        <v>463.08000000000004</v>
      </c>
      <c r="N899" s="832">
        <v>12</v>
      </c>
      <c r="O899" s="836">
        <v>5</v>
      </c>
      <c r="P899" s="835">
        <v>192.95000000000002</v>
      </c>
      <c r="Q899" s="837">
        <v>0.41666666666666669</v>
      </c>
      <c r="R899" s="832">
        <v>5</v>
      </c>
      <c r="S899" s="837">
        <v>0.41666666666666669</v>
      </c>
      <c r="T899" s="836">
        <v>2.5</v>
      </c>
      <c r="U899" s="838">
        <v>0.5</v>
      </c>
    </row>
    <row r="900" spans="1:21" ht="14.4" customHeight="1" x14ac:dyDescent="0.3">
      <c r="A900" s="831">
        <v>18</v>
      </c>
      <c r="B900" s="832" t="s">
        <v>1807</v>
      </c>
      <c r="C900" s="832" t="s">
        <v>1812</v>
      </c>
      <c r="D900" s="833" t="s">
        <v>3107</v>
      </c>
      <c r="E900" s="834" t="s">
        <v>1827</v>
      </c>
      <c r="F900" s="832" t="s">
        <v>1808</v>
      </c>
      <c r="G900" s="832" t="s">
        <v>2003</v>
      </c>
      <c r="H900" s="832" t="s">
        <v>556</v>
      </c>
      <c r="I900" s="832" t="s">
        <v>2007</v>
      </c>
      <c r="J900" s="832" t="s">
        <v>862</v>
      </c>
      <c r="K900" s="832" t="s">
        <v>2008</v>
      </c>
      <c r="L900" s="835">
        <v>16.079999999999998</v>
      </c>
      <c r="M900" s="835">
        <v>96.47999999999999</v>
      </c>
      <c r="N900" s="832">
        <v>6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18</v>
      </c>
      <c r="B901" s="832" t="s">
        <v>1807</v>
      </c>
      <c r="C901" s="832" t="s">
        <v>1812</v>
      </c>
      <c r="D901" s="833" t="s">
        <v>3107</v>
      </c>
      <c r="E901" s="834" t="s">
        <v>1827</v>
      </c>
      <c r="F901" s="832" t="s">
        <v>1808</v>
      </c>
      <c r="G901" s="832" t="s">
        <v>2009</v>
      </c>
      <c r="H901" s="832" t="s">
        <v>556</v>
      </c>
      <c r="I901" s="832" t="s">
        <v>2010</v>
      </c>
      <c r="J901" s="832" t="s">
        <v>2011</v>
      </c>
      <c r="K901" s="832" t="s">
        <v>2012</v>
      </c>
      <c r="L901" s="835">
        <v>153.31</v>
      </c>
      <c r="M901" s="835">
        <v>1226.48</v>
      </c>
      <c r="N901" s="832">
        <v>8</v>
      </c>
      <c r="O901" s="836">
        <v>1.5</v>
      </c>
      <c r="P901" s="835">
        <v>613.24</v>
      </c>
      <c r="Q901" s="837">
        <v>0.5</v>
      </c>
      <c r="R901" s="832">
        <v>4</v>
      </c>
      <c r="S901" s="837">
        <v>0.5</v>
      </c>
      <c r="T901" s="836">
        <v>1</v>
      </c>
      <c r="U901" s="838">
        <v>0.66666666666666663</v>
      </c>
    </row>
    <row r="902" spans="1:21" ht="14.4" customHeight="1" x14ac:dyDescent="0.3">
      <c r="A902" s="831">
        <v>18</v>
      </c>
      <c r="B902" s="832" t="s">
        <v>1807</v>
      </c>
      <c r="C902" s="832" t="s">
        <v>1812</v>
      </c>
      <c r="D902" s="833" t="s">
        <v>3107</v>
      </c>
      <c r="E902" s="834" t="s">
        <v>1827</v>
      </c>
      <c r="F902" s="832" t="s">
        <v>1808</v>
      </c>
      <c r="G902" s="832" t="s">
        <v>2009</v>
      </c>
      <c r="H902" s="832" t="s">
        <v>556</v>
      </c>
      <c r="I902" s="832" t="s">
        <v>2422</v>
      </c>
      <c r="J902" s="832" t="s">
        <v>2011</v>
      </c>
      <c r="K902" s="832" t="s">
        <v>2423</v>
      </c>
      <c r="L902" s="835">
        <v>613.24</v>
      </c>
      <c r="M902" s="835">
        <v>10425.08</v>
      </c>
      <c r="N902" s="832">
        <v>17</v>
      </c>
      <c r="O902" s="836">
        <v>4.5</v>
      </c>
      <c r="P902" s="835">
        <v>7972.12</v>
      </c>
      <c r="Q902" s="837">
        <v>0.76470588235294112</v>
      </c>
      <c r="R902" s="832">
        <v>13</v>
      </c>
      <c r="S902" s="837">
        <v>0.76470588235294112</v>
      </c>
      <c r="T902" s="836">
        <v>3</v>
      </c>
      <c r="U902" s="838">
        <v>0.66666666666666663</v>
      </c>
    </row>
    <row r="903" spans="1:21" ht="14.4" customHeight="1" x14ac:dyDescent="0.3">
      <c r="A903" s="831">
        <v>18</v>
      </c>
      <c r="B903" s="832" t="s">
        <v>1807</v>
      </c>
      <c r="C903" s="832" t="s">
        <v>1812</v>
      </c>
      <c r="D903" s="833" t="s">
        <v>3107</v>
      </c>
      <c r="E903" s="834" t="s">
        <v>1827</v>
      </c>
      <c r="F903" s="832" t="s">
        <v>1808</v>
      </c>
      <c r="G903" s="832" t="s">
        <v>2009</v>
      </c>
      <c r="H903" s="832" t="s">
        <v>556</v>
      </c>
      <c r="I903" s="832" t="s">
        <v>2424</v>
      </c>
      <c r="J903" s="832" t="s">
        <v>2016</v>
      </c>
      <c r="K903" s="832" t="s">
        <v>675</v>
      </c>
      <c r="L903" s="835">
        <v>367.94</v>
      </c>
      <c r="M903" s="835">
        <v>7358.8</v>
      </c>
      <c r="N903" s="832">
        <v>20</v>
      </c>
      <c r="O903" s="836">
        <v>2</v>
      </c>
      <c r="P903" s="835">
        <v>5519.1</v>
      </c>
      <c r="Q903" s="837">
        <v>0.75</v>
      </c>
      <c r="R903" s="832">
        <v>15</v>
      </c>
      <c r="S903" s="837">
        <v>0.75</v>
      </c>
      <c r="T903" s="836">
        <v>0.5</v>
      </c>
      <c r="U903" s="838">
        <v>0.25</v>
      </c>
    </row>
    <row r="904" spans="1:21" ht="14.4" customHeight="1" x14ac:dyDescent="0.3">
      <c r="A904" s="831">
        <v>18</v>
      </c>
      <c r="B904" s="832" t="s">
        <v>1807</v>
      </c>
      <c r="C904" s="832" t="s">
        <v>1812</v>
      </c>
      <c r="D904" s="833" t="s">
        <v>3107</v>
      </c>
      <c r="E904" s="834" t="s">
        <v>1827</v>
      </c>
      <c r="F904" s="832" t="s">
        <v>1808</v>
      </c>
      <c r="G904" s="832" t="s">
        <v>2009</v>
      </c>
      <c r="H904" s="832" t="s">
        <v>556</v>
      </c>
      <c r="I904" s="832" t="s">
        <v>2015</v>
      </c>
      <c r="J904" s="832" t="s">
        <v>2016</v>
      </c>
      <c r="K904" s="832" t="s">
        <v>675</v>
      </c>
      <c r="L904" s="835">
        <v>367.94</v>
      </c>
      <c r="M904" s="835">
        <v>1839.7</v>
      </c>
      <c r="N904" s="832">
        <v>5</v>
      </c>
      <c r="O904" s="836">
        <v>0.5</v>
      </c>
      <c r="P904" s="835">
        <v>1839.7</v>
      </c>
      <c r="Q904" s="837">
        <v>1</v>
      </c>
      <c r="R904" s="832">
        <v>5</v>
      </c>
      <c r="S904" s="837">
        <v>1</v>
      </c>
      <c r="T904" s="836">
        <v>0.5</v>
      </c>
      <c r="U904" s="838">
        <v>1</v>
      </c>
    </row>
    <row r="905" spans="1:21" ht="14.4" customHeight="1" x14ac:dyDescent="0.3">
      <c r="A905" s="831">
        <v>18</v>
      </c>
      <c r="B905" s="832" t="s">
        <v>1807</v>
      </c>
      <c r="C905" s="832" t="s">
        <v>1812</v>
      </c>
      <c r="D905" s="833" t="s">
        <v>3107</v>
      </c>
      <c r="E905" s="834" t="s">
        <v>1827</v>
      </c>
      <c r="F905" s="832" t="s">
        <v>1808</v>
      </c>
      <c r="G905" s="832" t="s">
        <v>2426</v>
      </c>
      <c r="H905" s="832" t="s">
        <v>556</v>
      </c>
      <c r="I905" s="832" t="s">
        <v>2427</v>
      </c>
      <c r="J905" s="832" t="s">
        <v>2428</v>
      </c>
      <c r="K905" s="832" t="s">
        <v>2429</v>
      </c>
      <c r="L905" s="835">
        <v>73.989999999999995</v>
      </c>
      <c r="M905" s="835">
        <v>73.989999999999995</v>
      </c>
      <c r="N905" s="832">
        <v>1</v>
      </c>
      <c r="O905" s="836">
        <v>1</v>
      </c>
      <c r="P905" s="835">
        <v>73.989999999999995</v>
      </c>
      <c r="Q905" s="837">
        <v>1</v>
      </c>
      <c r="R905" s="832">
        <v>1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18</v>
      </c>
      <c r="B906" s="832" t="s">
        <v>1807</v>
      </c>
      <c r="C906" s="832" t="s">
        <v>1812</v>
      </c>
      <c r="D906" s="833" t="s">
        <v>3107</v>
      </c>
      <c r="E906" s="834" t="s">
        <v>1827</v>
      </c>
      <c r="F906" s="832" t="s">
        <v>1808</v>
      </c>
      <c r="G906" s="832" t="s">
        <v>2708</v>
      </c>
      <c r="H906" s="832" t="s">
        <v>556</v>
      </c>
      <c r="I906" s="832" t="s">
        <v>2709</v>
      </c>
      <c r="J906" s="832" t="s">
        <v>2710</v>
      </c>
      <c r="K906" s="832" t="s">
        <v>2711</v>
      </c>
      <c r="L906" s="835">
        <v>147.85</v>
      </c>
      <c r="M906" s="835">
        <v>147.85</v>
      </c>
      <c r="N906" s="832">
        <v>1</v>
      </c>
      <c r="O906" s="836">
        <v>1</v>
      </c>
      <c r="P906" s="835">
        <v>147.85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18</v>
      </c>
      <c r="B907" s="832" t="s">
        <v>1807</v>
      </c>
      <c r="C907" s="832" t="s">
        <v>1812</v>
      </c>
      <c r="D907" s="833" t="s">
        <v>3107</v>
      </c>
      <c r="E907" s="834" t="s">
        <v>1827</v>
      </c>
      <c r="F907" s="832" t="s">
        <v>1808</v>
      </c>
      <c r="G907" s="832" t="s">
        <v>2018</v>
      </c>
      <c r="H907" s="832" t="s">
        <v>556</v>
      </c>
      <c r="I907" s="832" t="s">
        <v>2587</v>
      </c>
      <c r="J907" s="832" t="s">
        <v>2026</v>
      </c>
      <c r="K907" s="832" t="s">
        <v>2033</v>
      </c>
      <c r="L907" s="835">
        <v>73.81</v>
      </c>
      <c r="M907" s="835">
        <v>442.86</v>
      </c>
      <c r="N907" s="832">
        <v>6</v>
      </c>
      <c r="O907" s="836">
        <v>1</v>
      </c>
      <c r="P907" s="835">
        <v>442.86</v>
      </c>
      <c r="Q907" s="837">
        <v>1</v>
      </c>
      <c r="R907" s="832">
        <v>6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18</v>
      </c>
      <c r="B908" s="832" t="s">
        <v>1807</v>
      </c>
      <c r="C908" s="832" t="s">
        <v>1812</v>
      </c>
      <c r="D908" s="833" t="s">
        <v>3107</v>
      </c>
      <c r="E908" s="834" t="s">
        <v>1827</v>
      </c>
      <c r="F908" s="832" t="s">
        <v>1808</v>
      </c>
      <c r="G908" s="832" t="s">
        <v>2018</v>
      </c>
      <c r="H908" s="832" t="s">
        <v>556</v>
      </c>
      <c r="I908" s="832" t="s">
        <v>2025</v>
      </c>
      <c r="J908" s="832" t="s">
        <v>2026</v>
      </c>
      <c r="K908" s="832" t="s">
        <v>2024</v>
      </c>
      <c r="L908" s="835">
        <v>295.22000000000003</v>
      </c>
      <c r="M908" s="835">
        <v>590.44000000000005</v>
      </c>
      <c r="N908" s="832">
        <v>2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18</v>
      </c>
      <c r="B909" s="832" t="s">
        <v>1807</v>
      </c>
      <c r="C909" s="832" t="s">
        <v>1812</v>
      </c>
      <c r="D909" s="833" t="s">
        <v>3107</v>
      </c>
      <c r="E909" s="834" t="s">
        <v>1827</v>
      </c>
      <c r="F909" s="832" t="s">
        <v>1808</v>
      </c>
      <c r="G909" s="832" t="s">
        <v>2018</v>
      </c>
      <c r="H909" s="832" t="s">
        <v>556</v>
      </c>
      <c r="I909" s="832" t="s">
        <v>2027</v>
      </c>
      <c r="J909" s="832" t="s">
        <v>2028</v>
      </c>
      <c r="K909" s="832" t="s">
        <v>2029</v>
      </c>
      <c r="L909" s="835">
        <v>393.63</v>
      </c>
      <c r="M909" s="835">
        <v>393.63</v>
      </c>
      <c r="N909" s="832">
        <v>1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18</v>
      </c>
      <c r="B910" s="832" t="s">
        <v>1807</v>
      </c>
      <c r="C910" s="832" t="s">
        <v>1812</v>
      </c>
      <c r="D910" s="833" t="s">
        <v>3107</v>
      </c>
      <c r="E910" s="834" t="s">
        <v>1827</v>
      </c>
      <c r="F910" s="832" t="s">
        <v>1808</v>
      </c>
      <c r="G910" s="832" t="s">
        <v>2018</v>
      </c>
      <c r="H910" s="832" t="s">
        <v>556</v>
      </c>
      <c r="I910" s="832" t="s">
        <v>2591</v>
      </c>
      <c r="J910" s="832" t="s">
        <v>2026</v>
      </c>
      <c r="K910" s="832" t="s">
        <v>2033</v>
      </c>
      <c r="L910" s="835">
        <v>73.81</v>
      </c>
      <c r="M910" s="835">
        <v>73.81</v>
      </c>
      <c r="N910" s="832">
        <v>1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18</v>
      </c>
      <c r="B911" s="832" t="s">
        <v>1807</v>
      </c>
      <c r="C911" s="832" t="s">
        <v>1812</v>
      </c>
      <c r="D911" s="833" t="s">
        <v>3107</v>
      </c>
      <c r="E911" s="834" t="s">
        <v>1827</v>
      </c>
      <c r="F911" s="832" t="s">
        <v>1808</v>
      </c>
      <c r="G911" s="832" t="s">
        <v>2018</v>
      </c>
      <c r="H911" s="832" t="s">
        <v>556</v>
      </c>
      <c r="I911" s="832" t="s">
        <v>2592</v>
      </c>
      <c r="J911" s="832" t="s">
        <v>2026</v>
      </c>
      <c r="K911" s="832" t="s">
        <v>2435</v>
      </c>
      <c r="L911" s="835">
        <v>1706.26</v>
      </c>
      <c r="M911" s="835">
        <v>3412.52</v>
      </c>
      <c r="N911" s="832">
        <v>2</v>
      </c>
      <c r="O911" s="836">
        <v>0.5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18</v>
      </c>
      <c r="B912" s="832" t="s">
        <v>1807</v>
      </c>
      <c r="C912" s="832" t="s">
        <v>1812</v>
      </c>
      <c r="D912" s="833" t="s">
        <v>3107</v>
      </c>
      <c r="E912" s="834" t="s">
        <v>1827</v>
      </c>
      <c r="F912" s="832" t="s">
        <v>1808</v>
      </c>
      <c r="G912" s="832" t="s">
        <v>2018</v>
      </c>
      <c r="H912" s="832" t="s">
        <v>601</v>
      </c>
      <c r="I912" s="832" t="s">
        <v>1529</v>
      </c>
      <c r="J912" s="832" t="s">
        <v>1525</v>
      </c>
      <c r="K912" s="832" t="s">
        <v>1530</v>
      </c>
      <c r="L912" s="835">
        <v>913.98</v>
      </c>
      <c r="M912" s="835">
        <v>36559.19999999999</v>
      </c>
      <c r="N912" s="832">
        <v>40</v>
      </c>
      <c r="O912" s="836">
        <v>14.5</v>
      </c>
      <c r="P912" s="835">
        <v>3655.92</v>
      </c>
      <c r="Q912" s="837">
        <v>0.10000000000000003</v>
      </c>
      <c r="R912" s="832">
        <v>4</v>
      </c>
      <c r="S912" s="837">
        <v>0.1</v>
      </c>
      <c r="T912" s="836">
        <v>2</v>
      </c>
      <c r="U912" s="838">
        <v>0.13793103448275862</v>
      </c>
    </row>
    <row r="913" spans="1:21" ht="14.4" customHeight="1" x14ac:dyDescent="0.3">
      <c r="A913" s="831">
        <v>18</v>
      </c>
      <c r="B913" s="832" t="s">
        <v>1807</v>
      </c>
      <c r="C913" s="832" t="s">
        <v>1812</v>
      </c>
      <c r="D913" s="833" t="s">
        <v>3107</v>
      </c>
      <c r="E913" s="834" t="s">
        <v>1827</v>
      </c>
      <c r="F913" s="832" t="s">
        <v>1808</v>
      </c>
      <c r="G913" s="832" t="s">
        <v>2018</v>
      </c>
      <c r="H913" s="832" t="s">
        <v>556</v>
      </c>
      <c r="I913" s="832" t="s">
        <v>2438</v>
      </c>
      <c r="J913" s="832" t="s">
        <v>2439</v>
      </c>
      <c r="K913" s="832" t="s">
        <v>2440</v>
      </c>
      <c r="L913" s="835">
        <v>36.909999999999997</v>
      </c>
      <c r="M913" s="835">
        <v>110.72999999999999</v>
      </c>
      <c r="N913" s="832">
        <v>3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18</v>
      </c>
      <c r="B914" s="832" t="s">
        <v>1807</v>
      </c>
      <c r="C914" s="832" t="s">
        <v>1812</v>
      </c>
      <c r="D914" s="833" t="s">
        <v>3107</v>
      </c>
      <c r="E914" s="834" t="s">
        <v>1827</v>
      </c>
      <c r="F914" s="832" t="s">
        <v>1808</v>
      </c>
      <c r="G914" s="832" t="s">
        <v>2018</v>
      </c>
      <c r="H914" s="832" t="s">
        <v>601</v>
      </c>
      <c r="I914" s="832" t="s">
        <v>1524</v>
      </c>
      <c r="J914" s="832" t="s">
        <v>1525</v>
      </c>
      <c r="K914" s="832" t="s">
        <v>1526</v>
      </c>
      <c r="L914" s="835">
        <v>88.92</v>
      </c>
      <c r="M914" s="835">
        <v>8091.72</v>
      </c>
      <c r="N914" s="832">
        <v>91</v>
      </c>
      <c r="O914" s="836">
        <v>20.5</v>
      </c>
      <c r="P914" s="835">
        <v>5157.3600000000006</v>
      </c>
      <c r="Q914" s="837">
        <v>0.63736263736263743</v>
      </c>
      <c r="R914" s="832">
        <v>58</v>
      </c>
      <c r="S914" s="837">
        <v>0.63736263736263732</v>
      </c>
      <c r="T914" s="836">
        <v>12.5</v>
      </c>
      <c r="U914" s="838">
        <v>0.6097560975609756</v>
      </c>
    </row>
    <row r="915" spans="1:21" ht="14.4" customHeight="1" x14ac:dyDescent="0.3">
      <c r="A915" s="831">
        <v>18</v>
      </c>
      <c r="B915" s="832" t="s">
        <v>1807</v>
      </c>
      <c r="C915" s="832" t="s">
        <v>1812</v>
      </c>
      <c r="D915" s="833" t="s">
        <v>3107</v>
      </c>
      <c r="E915" s="834" t="s">
        <v>1827</v>
      </c>
      <c r="F915" s="832" t="s">
        <v>1808</v>
      </c>
      <c r="G915" s="832" t="s">
        <v>2018</v>
      </c>
      <c r="H915" s="832" t="s">
        <v>601</v>
      </c>
      <c r="I915" s="832" t="s">
        <v>1527</v>
      </c>
      <c r="J915" s="832" t="s">
        <v>1525</v>
      </c>
      <c r="K915" s="832" t="s">
        <v>1528</v>
      </c>
      <c r="L915" s="835">
        <v>467.28</v>
      </c>
      <c r="M915" s="835">
        <v>2336.3999999999996</v>
      </c>
      <c r="N915" s="832">
        <v>5</v>
      </c>
      <c r="O915" s="836">
        <v>3.5</v>
      </c>
      <c r="P915" s="835">
        <v>2336.3999999999996</v>
      </c>
      <c r="Q915" s="837">
        <v>1</v>
      </c>
      <c r="R915" s="832">
        <v>5</v>
      </c>
      <c r="S915" s="837">
        <v>1</v>
      </c>
      <c r="T915" s="836">
        <v>3.5</v>
      </c>
      <c r="U915" s="838">
        <v>1</v>
      </c>
    </row>
    <row r="916" spans="1:21" ht="14.4" customHeight="1" x14ac:dyDescent="0.3">
      <c r="A916" s="831">
        <v>18</v>
      </c>
      <c r="B916" s="832" t="s">
        <v>1807</v>
      </c>
      <c r="C916" s="832" t="s">
        <v>1812</v>
      </c>
      <c r="D916" s="833" t="s">
        <v>3107</v>
      </c>
      <c r="E916" s="834" t="s">
        <v>1827</v>
      </c>
      <c r="F916" s="832" t="s">
        <v>1808</v>
      </c>
      <c r="G916" s="832" t="s">
        <v>2018</v>
      </c>
      <c r="H916" s="832" t="s">
        <v>556</v>
      </c>
      <c r="I916" s="832" t="s">
        <v>2030</v>
      </c>
      <c r="J916" s="832" t="s">
        <v>2026</v>
      </c>
      <c r="K916" s="832" t="s">
        <v>2031</v>
      </c>
      <c r="L916" s="835">
        <v>1702.95</v>
      </c>
      <c r="M916" s="835">
        <v>49385.55000000001</v>
      </c>
      <c r="N916" s="832">
        <v>29</v>
      </c>
      <c r="O916" s="836">
        <v>10.5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18</v>
      </c>
      <c r="B917" s="832" t="s">
        <v>1807</v>
      </c>
      <c r="C917" s="832" t="s">
        <v>1812</v>
      </c>
      <c r="D917" s="833" t="s">
        <v>3107</v>
      </c>
      <c r="E917" s="834" t="s">
        <v>1827</v>
      </c>
      <c r="F917" s="832" t="s">
        <v>1808</v>
      </c>
      <c r="G917" s="832" t="s">
        <v>2018</v>
      </c>
      <c r="H917" s="832" t="s">
        <v>556</v>
      </c>
      <c r="I917" s="832" t="s">
        <v>2445</v>
      </c>
      <c r="J917" s="832" t="s">
        <v>2026</v>
      </c>
      <c r="K917" s="832" t="s">
        <v>2432</v>
      </c>
      <c r="L917" s="835">
        <v>1704.6</v>
      </c>
      <c r="M917" s="835">
        <v>10227.6</v>
      </c>
      <c r="N917" s="832">
        <v>6</v>
      </c>
      <c r="O917" s="836">
        <v>2.5</v>
      </c>
      <c r="P917" s="835">
        <v>1704.6</v>
      </c>
      <c r="Q917" s="837">
        <v>0.16666666666666666</v>
      </c>
      <c r="R917" s="832">
        <v>1</v>
      </c>
      <c r="S917" s="837">
        <v>0.16666666666666666</v>
      </c>
      <c r="T917" s="836">
        <v>1</v>
      </c>
      <c r="U917" s="838">
        <v>0.4</v>
      </c>
    </row>
    <row r="918" spans="1:21" ht="14.4" customHeight="1" x14ac:dyDescent="0.3">
      <c r="A918" s="831">
        <v>18</v>
      </c>
      <c r="B918" s="832" t="s">
        <v>1807</v>
      </c>
      <c r="C918" s="832" t="s">
        <v>1812</v>
      </c>
      <c r="D918" s="833" t="s">
        <v>3107</v>
      </c>
      <c r="E918" s="834" t="s">
        <v>1827</v>
      </c>
      <c r="F918" s="832" t="s">
        <v>1808</v>
      </c>
      <c r="G918" s="832" t="s">
        <v>2018</v>
      </c>
      <c r="H918" s="832" t="s">
        <v>556</v>
      </c>
      <c r="I918" s="832" t="s">
        <v>2446</v>
      </c>
      <c r="J918" s="832" t="s">
        <v>2447</v>
      </c>
      <c r="K918" s="832" t="s">
        <v>2031</v>
      </c>
      <c r="L918" s="835">
        <v>1702.95</v>
      </c>
      <c r="M918" s="835">
        <v>3405.9</v>
      </c>
      <c r="N918" s="832">
        <v>2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18</v>
      </c>
      <c r="B919" s="832" t="s">
        <v>1807</v>
      </c>
      <c r="C919" s="832" t="s">
        <v>1812</v>
      </c>
      <c r="D919" s="833" t="s">
        <v>3107</v>
      </c>
      <c r="E919" s="834" t="s">
        <v>1827</v>
      </c>
      <c r="F919" s="832" t="s">
        <v>1808</v>
      </c>
      <c r="G919" s="832" t="s">
        <v>2018</v>
      </c>
      <c r="H919" s="832" t="s">
        <v>556</v>
      </c>
      <c r="I919" s="832" t="s">
        <v>2712</v>
      </c>
      <c r="J919" s="832" t="s">
        <v>2713</v>
      </c>
      <c r="K919" s="832" t="s">
        <v>2031</v>
      </c>
      <c r="L919" s="835">
        <v>1702.95</v>
      </c>
      <c r="M919" s="835">
        <v>6811.8</v>
      </c>
      <c r="N919" s="832">
        <v>4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18</v>
      </c>
      <c r="B920" s="832" t="s">
        <v>1807</v>
      </c>
      <c r="C920" s="832" t="s">
        <v>1812</v>
      </c>
      <c r="D920" s="833" t="s">
        <v>3107</v>
      </c>
      <c r="E920" s="834" t="s">
        <v>1827</v>
      </c>
      <c r="F920" s="832" t="s">
        <v>1808</v>
      </c>
      <c r="G920" s="832" t="s">
        <v>2714</v>
      </c>
      <c r="H920" s="832" t="s">
        <v>556</v>
      </c>
      <c r="I920" s="832" t="s">
        <v>2715</v>
      </c>
      <c r="J920" s="832" t="s">
        <v>2716</v>
      </c>
      <c r="K920" s="832" t="s">
        <v>2717</v>
      </c>
      <c r="L920" s="835">
        <v>48.92</v>
      </c>
      <c r="M920" s="835">
        <v>48.92</v>
      </c>
      <c r="N920" s="832">
        <v>1</v>
      </c>
      <c r="O920" s="836">
        <v>1</v>
      </c>
      <c r="P920" s="835">
        <v>48.92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18</v>
      </c>
      <c r="B921" s="832" t="s">
        <v>1807</v>
      </c>
      <c r="C921" s="832" t="s">
        <v>1812</v>
      </c>
      <c r="D921" s="833" t="s">
        <v>3107</v>
      </c>
      <c r="E921" s="834" t="s">
        <v>1827</v>
      </c>
      <c r="F921" s="832" t="s">
        <v>1808</v>
      </c>
      <c r="G921" s="832" t="s">
        <v>2038</v>
      </c>
      <c r="H921" s="832" t="s">
        <v>556</v>
      </c>
      <c r="I921" s="832" t="s">
        <v>2039</v>
      </c>
      <c r="J921" s="832" t="s">
        <v>2040</v>
      </c>
      <c r="K921" s="832" t="s">
        <v>2041</v>
      </c>
      <c r="L921" s="835">
        <v>88.76</v>
      </c>
      <c r="M921" s="835">
        <v>88.76</v>
      </c>
      <c r="N921" s="832">
        <v>1</v>
      </c>
      <c r="O921" s="836">
        <v>1</v>
      </c>
      <c r="P921" s="835">
        <v>88.76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18</v>
      </c>
      <c r="B922" s="832" t="s">
        <v>1807</v>
      </c>
      <c r="C922" s="832" t="s">
        <v>1812</v>
      </c>
      <c r="D922" s="833" t="s">
        <v>3107</v>
      </c>
      <c r="E922" s="834" t="s">
        <v>1827</v>
      </c>
      <c r="F922" s="832" t="s">
        <v>1808</v>
      </c>
      <c r="G922" s="832" t="s">
        <v>2042</v>
      </c>
      <c r="H922" s="832" t="s">
        <v>556</v>
      </c>
      <c r="I922" s="832" t="s">
        <v>2718</v>
      </c>
      <c r="J922" s="832" t="s">
        <v>2719</v>
      </c>
      <c r="K922" s="832" t="s">
        <v>2720</v>
      </c>
      <c r="L922" s="835">
        <v>366.31</v>
      </c>
      <c r="M922" s="835">
        <v>1465.24</v>
      </c>
      <c r="N922" s="832">
        <v>4</v>
      </c>
      <c r="O922" s="836">
        <v>2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18</v>
      </c>
      <c r="B923" s="832" t="s">
        <v>1807</v>
      </c>
      <c r="C923" s="832" t="s">
        <v>1812</v>
      </c>
      <c r="D923" s="833" t="s">
        <v>3107</v>
      </c>
      <c r="E923" s="834" t="s">
        <v>1827</v>
      </c>
      <c r="F923" s="832" t="s">
        <v>1808</v>
      </c>
      <c r="G923" s="832" t="s">
        <v>2042</v>
      </c>
      <c r="H923" s="832" t="s">
        <v>601</v>
      </c>
      <c r="I923" s="832" t="s">
        <v>1486</v>
      </c>
      <c r="J923" s="832" t="s">
        <v>1487</v>
      </c>
      <c r="K923" s="832" t="s">
        <v>1488</v>
      </c>
      <c r="L923" s="835">
        <v>366.31</v>
      </c>
      <c r="M923" s="835">
        <v>5128.34</v>
      </c>
      <c r="N923" s="832">
        <v>14</v>
      </c>
      <c r="O923" s="836">
        <v>7</v>
      </c>
      <c r="P923" s="835">
        <v>1831.5500000000002</v>
      </c>
      <c r="Q923" s="837">
        <v>0.35714285714285715</v>
      </c>
      <c r="R923" s="832">
        <v>5</v>
      </c>
      <c r="S923" s="837">
        <v>0.35714285714285715</v>
      </c>
      <c r="T923" s="836">
        <v>2.5</v>
      </c>
      <c r="U923" s="838">
        <v>0.35714285714285715</v>
      </c>
    </row>
    <row r="924" spans="1:21" ht="14.4" customHeight="1" x14ac:dyDescent="0.3">
      <c r="A924" s="831">
        <v>18</v>
      </c>
      <c r="B924" s="832" t="s">
        <v>1807</v>
      </c>
      <c r="C924" s="832" t="s">
        <v>1812</v>
      </c>
      <c r="D924" s="833" t="s">
        <v>3107</v>
      </c>
      <c r="E924" s="834" t="s">
        <v>1827</v>
      </c>
      <c r="F924" s="832" t="s">
        <v>1808</v>
      </c>
      <c r="G924" s="832" t="s">
        <v>2042</v>
      </c>
      <c r="H924" s="832" t="s">
        <v>601</v>
      </c>
      <c r="I924" s="832" t="s">
        <v>1489</v>
      </c>
      <c r="J924" s="832" t="s">
        <v>1490</v>
      </c>
      <c r="K924" s="832" t="s">
        <v>1491</v>
      </c>
      <c r="L924" s="835">
        <v>219.78</v>
      </c>
      <c r="M924" s="835">
        <v>1098.9000000000001</v>
      </c>
      <c r="N924" s="832">
        <v>5</v>
      </c>
      <c r="O924" s="836">
        <v>5</v>
      </c>
      <c r="P924" s="835">
        <v>219.78</v>
      </c>
      <c r="Q924" s="837">
        <v>0.19999999999999998</v>
      </c>
      <c r="R924" s="832">
        <v>1</v>
      </c>
      <c r="S924" s="837">
        <v>0.2</v>
      </c>
      <c r="T924" s="836">
        <v>1</v>
      </c>
      <c r="U924" s="838">
        <v>0.2</v>
      </c>
    </row>
    <row r="925" spans="1:21" ht="14.4" customHeight="1" x14ac:dyDescent="0.3">
      <c r="A925" s="831">
        <v>18</v>
      </c>
      <c r="B925" s="832" t="s">
        <v>1807</v>
      </c>
      <c r="C925" s="832" t="s">
        <v>1812</v>
      </c>
      <c r="D925" s="833" t="s">
        <v>3107</v>
      </c>
      <c r="E925" s="834" t="s">
        <v>1827</v>
      </c>
      <c r="F925" s="832" t="s">
        <v>1808</v>
      </c>
      <c r="G925" s="832" t="s">
        <v>2043</v>
      </c>
      <c r="H925" s="832" t="s">
        <v>601</v>
      </c>
      <c r="I925" s="832" t="s">
        <v>1495</v>
      </c>
      <c r="J925" s="832" t="s">
        <v>1496</v>
      </c>
      <c r="K925" s="832" t="s">
        <v>1497</v>
      </c>
      <c r="L925" s="835">
        <v>221.44</v>
      </c>
      <c r="M925" s="835">
        <v>885.76</v>
      </c>
      <c r="N925" s="832">
        <v>4</v>
      </c>
      <c r="O925" s="836">
        <v>0.5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18</v>
      </c>
      <c r="B926" s="832" t="s">
        <v>1807</v>
      </c>
      <c r="C926" s="832" t="s">
        <v>1812</v>
      </c>
      <c r="D926" s="833" t="s">
        <v>3107</v>
      </c>
      <c r="E926" s="834" t="s">
        <v>1827</v>
      </c>
      <c r="F926" s="832" t="s">
        <v>1808</v>
      </c>
      <c r="G926" s="832" t="s">
        <v>2043</v>
      </c>
      <c r="H926" s="832" t="s">
        <v>601</v>
      </c>
      <c r="I926" s="832" t="s">
        <v>1640</v>
      </c>
      <c r="J926" s="832" t="s">
        <v>1496</v>
      </c>
      <c r="K926" s="832" t="s">
        <v>1641</v>
      </c>
      <c r="L926" s="835">
        <v>516.71</v>
      </c>
      <c r="M926" s="835">
        <v>7750.6500000000005</v>
      </c>
      <c r="N926" s="832">
        <v>15</v>
      </c>
      <c r="O926" s="836">
        <v>6.5</v>
      </c>
      <c r="P926" s="835">
        <v>2583.5500000000002</v>
      </c>
      <c r="Q926" s="837">
        <v>0.33333333333333331</v>
      </c>
      <c r="R926" s="832">
        <v>5</v>
      </c>
      <c r="S926" s="837">
        <v>0.33333333333333331</v>
      </c>
      <c r="T926" s="836">
        <v>2.5</v>
      </c>
      <c r="U926" s="838">
        <v>0.38461538461538464</v>
      </c>
    </row>
    <row r="927" spans="1:21" ht="14.4" customHeight="1" x14ac:dyDescent="0.3">
      <c r="A927" s="831">
        <v>18</v>
      </c>
      <c r="B927" s="832" t="s">
        <v>1807</v>
      </c>
      <c r="C927" s="832" t="s">
        <v>1812</v>
      </c>
      <c r="D927" s="833" t="s">
        <v>3107</v>
      </c>
      <c r="E927" s="834" t="s">
        <v>1827</v>
      </c>
      <c r="F927" s="832" t="s">
        <v>1808</v>
      </c>
      <c r="G927" s="832" t="s">
        <v>2043</v>
      </c>
      <c r="H927" s="832" t="s">
        <v>601</v>
      </c>
      <c r="I927" s="832" t="s">
        <v>1500</v>
      </c>
      <c r="J927" s="832" t="s">
        <v>1496</v>
      </c>
      <c r="K927" s="832" t="s">
        <v>1501</v>
      </c>
      <c r="L927" s="835">
        <v>110.73</v>
      </c>
      <c r="M927" s="835">
        <v>1882.4099999999999</v>
      </c>
      <c r="N927" s="832">
        <v>17</v>
      </c>
      <c r="O927" s="836">
        <v>3</v>
      </c>
      <c r="P927" s="835">
        <v>1328.76</v>
      </c>
      <c r="Q927" s="837">
        <v>0.70588235294117652</v>
      </c>
      <c r="R927" s="832">
        <v>12</v>
      </c>
      <c r="S927" s="837">
        <v>0.70588235294117652</v>
      </c>
      <c r="T927" s="836">
        <v>2.5</v>
      </c>
      <c r="U927" s="838">
        <v>0.83333333333333337</v>
      </c>
    </row>
    <row r="928" spans="1:21" ht="14.4" customHeight="1" x14ac:dyDescent="0.3">
      <c r="A928" s="831">
        <v>18</v>
      </c>
      <c r="B928" s="832" t="s">
        <v>1807</v>
      </c>
      <c r="C928" s="832" t="s">
        <v>1812</v>
      </c>
      <c r="D928" s="833" t="s">
        <v>3107</v>
      </c>
      <c r="E928" s="834" t="s">
        <v>1827</v>
      </c>
      <c r="F928" s="832" t="s">
        <v>1808</v>
      </c>
      <c r="G928" s="832" t="s">
        <v>2721</v>
      </c>
      <c r="H928" s="832" t="s">
        <v>556</v>
      </c>
      <c r="I928" s="832" t="s">
        <v>2722</v>
      </c>
      <c r="J928" s="832" t="s">
        <v>2723</v>
      </c>
      <c r="K928" s="832" t="s">
        <v>2724</v>
      </c>
      <c r="L928" s="835">
        <v>0</v>
      </c>
      <c r="M928" s="835">
        <v>0</v>
      </c>
      <c r="N928" s="832">
        <v>1</v>
      </c>
      <c r="O928" s="836">
        <v>0.5</v>
      </c>
      <c r="P928" s="835"/>
      <c r="Q928" s="837"/>
      <c r="R928" s="832"/>
      <c r="S928" s="837">
        <v>0</v>
      </c>
      <c r="T928" s="836"/>
      <c r="U928" s="838">
        <v>0</v>
      </c>
    </row>
    <row r="929" spans="1:21" ht="14.4" customHeight="1" x14ac:dyDescent="0.3">
      <c r="A929" s="831">
        <v>18</v>
      </c>
      <c r="B929" s="832" t="s">
        <v>1807</v>
      </c>
      <c r="C929" s="832" t="s">
        <v>1812</v>
      </c>
      <c r="D929" s="833" t="s">
        <v>3107</v>
      </c>
      <c r="E929" s="834" t="s">
        <v>1827</v>
      </c>
      <c r="F929" s="832" t="s">
        <v>1808</v>
      </c>
      <c r="G929" s="832" t="s">
        <v>2048</v>
      </c>
      <c r="H929" s="832" t="s">
        <v>556</v>
      </c>
      <c r="I929" s="832" t="s">
        <v>2049</v>
      </c>
      <c r="J929" s="832" t="s">
        <v>900</v>
      </c>
      <c r="K929" s="832" t="s">
        <v>1862</v>
      </c>
      <c r="L929" s="835">
        <v>57.6</v>
      </c>
      <c r="M929" s="835">
        <v>2131.1999999999998</v>
      </c>
      <c r="N929" s="832">
        <v>37</v>
      </c>
      <c r="O929" s="836">
        <v>12.5</v>
      </c>
      <c r="P929" s="835">
        <v>1267.1999999999998</v>
      </c>
      <c r="Q929" s="837">
        <v>0.59459459459459452</v>
      </c>
      <c r="R929" s="832">
        <v>22</v>
      </c>
      <c r="S929" s="837">
        <v>0.59459459459459463</v>
      </c>
      <c r="T929" s="836">
        <v>6.5</v>
      </c>
      <c r="U929" s="838">
        <v>0.52</v>
      </c>
    </row>
    <row r="930" spans="1:21" ht="14.4" customHeight="1" x14ac:dyDescent="0.3">
      <c r="A930" s="831">
        <v>18</v>
      </c>
      <c r="B930" s="832" t="s">
        <v>1807</v>
      </c>
      <c r="C930" s="832" t="s">
        <v>1812</v>
      </c>
      <c r="D930" s="833" t="s">
        <v>3107</v>
      </c>
      <c r="E930" s="834" t="s">
        <v>1827</v>
      </c>
      <c r="F930" s="832" t="s">
        <v>1808</v>
      </c>
      <c r="G930" s="832" t="s">
        <v>2050</v>
      </c>
      <c r="H930" s="832" t="s">
        <v>556</v>
      </c>
      <c r="I930" s="832" t="s">
        <v>2051</v>
      </c>
      <c r="J930" s="832" t="s">
        <v>1013</v>
      </c>
      <c r="K930" s="832" t="s">
        <v>2052</v>
      </c>
      <c r="L930" s="835">
        <v>202.03</v>
      </c>
      <c r="M930" s="835">
        <v>1616.24</v>
      </c>
      <c r="N930" s="832">
        <v>8</v>
      </c>
      <c r="O930" s="836">
        <v>3</v>
      </c>
      <c r="P930" s="835">
        <v>808.12</v>
      </c>
      <c r="Q930" s="837">
        <v>0.5</v>
      </c>
      <c r="R930" s="832">
        <v>4</v>
      </c>
      <c r="S930" s="837">
        <v>0.5</v>
      </c>
      <c r="T930" s="836">
        <v>1</v>
      </c>
      <c r="U930" s="838">
        <v>0.33333333333333331</v>
      </c>
    </row>
    <row r="931" spans="1:21" ht="14.4" customHeight="1" x14ac:dyDescent="0.3">
      <c r="A931" s="831">
        <v>18</v>
      </c>
      <c r="B931" s="832" t="s">
        <v>1807</v>
      </c>
      <c r="C931" s="832" t="s">
        <v>1812</v>
      </c>
      <c r="D931" s="833" t="s">
        <v>3107</v>
      </c>
      <c r="E931" s="834" t="s">
        <v>1827</v>
      </c>
      <c r="F931" s="832" t="s">
        <v>1808</v>
      </c>
      <c r="G931" s="832" t="s">
        <v>2454</v>
      </c>
      <c r="H931" s="832" t="s">
        <v>556</v>
      </c>
      <c r="I931" s="832" t="s">
        <v>2455</v>
      </c>
      <c r="J931" s="832" t="s">
        <v>800</v>
      </c>
      <c r="K931" s="832" t="s">
        <v>2456</v>
      </c>
      <c r="L931" s="835">
        <v>0</v>
      </c>
      <c r="M931" s="835">
        <v>0</v>
      </c>
      <c r="N931" s="832">
        <v>1</v>
      </c>
      <c r="O931" s="836">
        <v>0.5</v>
      </c>
      <c r="P931" s="835"/>
      <c r="Q931" s="837"/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18</v>
      </c>
      <c r="B932" s="832" t="s">
        <v>1807</v>
      </c>
      <c r="C932" s="832" t="s">
        <v>1812</v>
      </c>
      <c r="D932" s="833" t="s">
        <v>3107</v>
      </c>
      <c r="E932" s="834" t="s">
        <v>1827</v>
      </c>
      <c r="F932" s="832" t="s">
        <v>1808</v>
      </c>
      <c r="G932" s="832" t="s">
        <v>2725</v>
      </c>
      <c r="H932" s="832" t="s">
        <v>556</v>
      </c>
      <c r="I932" s="832" t="s">
        <v>2726</v>
      </c>
      <c r="J932" s="832" t="s">
        <v>2727</v>
      </c>
      <c r="K932" s="832" t="s">
        <v>2728</v>
      </c>
      <c r="L932" s="835">
        <v>0</v>
      </c>
      <c r="M932" s="835">
        <v>0</v>
      </c>
      <c r="N932" s="832">
        <v>3</v>
      </c>
      <c r="O932" s="836">
        <v>1</v>
      </c>
      <c r="P932" s="835"/>
      <c r="Q932" s="837"/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18</v>
      </c>
      <c r="B933" s="832" t="s">
        <v>1807</v>
      </c>
      <c r="C933" s="832" t="s">
        <v>1812</v>
      </c>
      <c r="D933" s="833" t="s">
        <v>3107</v>
      </c>
      <c r="E933" s="834" t="s">
        <v>1827</v>
      </c>
      <c r="F933" s="832" t="s">
        <v>1808</v>
      </c>
      <c r="G933" s="832" t="s">
        <v>2053</v>
      </c>
      <c r="H933" s="832" t="s">
        <v>556</v>
      </c>
      <c r="I933" s="832" t="s">
        <v>2057</v>
      </c>
      <c r="J933" s="832" t="s">
        <v>2055</v>
      </c>
      <c r="K933" s="832" t="s">
        <v>2056</v>
      </c>
      <c r="L933" s="835">
        <v>122.73</v>
      </c>
      <c r="M933" s="835">
        <v>4172.82</v>
      </c>
      <c r="N933" s="832">
        <v>34</v>
      </c>
      <c r="O933" s="836">
        <v>8.5</v>
      </c>
      <c r="P933" s="835">
        <v>2331.87</v>
      </c>
      <c r="Q933" s="837">
        <v>0.55882352941176472</v>
      </c>
      <c r="R933" s="832">
        <v>19</v>
      </c>
      <c r="S933" s="837">
        <v>0.55882352941176472</v>
      </c>
      <c r="T933" s="836">
        <v>3.5</v>
      </c>
      <c r="U933" s="838">
        <v>0.41176470588235292</v>
      </c>
    </row>
    <row r="934" spans="1:21" ht="14.4" customHeight="1" x14ac:dyDescent="0.3">
      <c r="A934" s="831">
        <v>18</v>
      </c>
      <c r="B934" s="832" t="s">
        <v>1807</v>
      </c>
      <c r="C934" s="832" t="s">
        <v>1812</v>
      </c>
      <c r="D934" s="833" t="s">
        <v>3107</v>
      </c>
      <c r="E934" s="834" t="s">
        <v>1827</v>
      </c>
      <c r="F934" s="832" t="s">
        <v>1808</v>
      </c>
      <c r="G934" s="832" t="s">
        <v>2053</v>
      </c>
      <c r="H934" s="832" t="s">
        <v>556</v>
      </c>
      <c r="I934" s="832" t="s">
        <v>2460</v>
      </c>
      <c r="J934" s="832" t="s">
        <v>2055</v>
      </c>
      <c r="K934" s="832" t="s">
        <v>1862</v>
      </c>
      <c r="L934" s="835">
        <v>122.73</v>
      </c>
      <c r="M934" s="835">
        <v>1227.3</v>
      </c>
      <c r="N934" s="832">
        <v>10</v>
      </c>
      <c r="O934" s="836">
        <v>0.5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18</v>
      </c>
      <c r="B935" s="832" t="s">
        <v>1807</v>
      </c>
      <c r="C935" s="832" t="s">
        <v>1812</v>
      </c>
      <c r="D935" s="833" t="s">
        <v>3107</v>
      </c>
      <c r="E935" s="834" t="s">
        <v>1827</v>
      </c>
      <c r="F935" s="832" t="s">
        <v>1808</v>
      </c>
      <c r="G935" s="832" t="s">
        <v>2058</v>
      </c>
      <c r="H935" s="832" t="s">
        <v>556</v>
      </c>
      <c r="I935" s="832" t="s">
        <v>2461</v>
      </c>
      <c r="J935" s="832" t="s">
        <v>2060</v>
      </c>
      <c r="K935" s="832" t="s">
        <v>2462</v>
      </c>
      <c r="L935" s="835">
        <v>1228</v>
      </c>
      <c r="M935" s="835">
        <v>57716</v>
      </c>
      <c r="N935" s="832">
        <v>47</v>
      </c>
      <c r="O935" s="836">
        <v>13.5</v>
      </c>
      <c r="P935" s="835">
        <v>7368</v>
      </c>
      <c r="Q935" s="837">
        <v>0.1276595744680851</v>
      </c>
      <c r="R935" s="832">
        <v>6</v>
      </c>
      <c r="S935" s="837">
        <v>0.1276595744680851</v>
      </c>
      <c r="T935" s="836">
        <v>2</v>
      </c>
      <c r="U935" s="838">
        <v>0.14814814814814814</v>
      </c>
    </row>
    <row r="936" spans="1:21" ht="14.4" customHeight="1" x14ac:dyDescent="0.3">
      <c r="A936" s="831">
        <v>18</v>
      </c>
      <c r="B936" s="832" t="s">
        <v>1807</v>
      </c>
      <c r="C936" s="832" t="s">
        <v>1812</v>
      </c>
      <c r="D936" s="833" t="s">
        <v>3107</v>
      </c>
      <c r="E936" s="834" t="s">
        <v>1827</v>
      </c>
      <c r="F936" s="832" t="s">
        <v>1808</v>
      </c>
      <c r="G936" s="832" t="s">
        <v>2058</v>
      </c>
      <c r="H936" s="832" t="s">
        <v>556</v>
      </c>
      <c r="I936" s="832" t="s">
        <v>2062</v>
      </c>
      <c r="J936" s="832" t="s">
        <v>2060</v>
      </c>
      <c r="K936" s="832" t="s">
        <v>2063</v>
      </c>
      <c r="L936" s="835">
        <v>4298.01</v>
      </c>
      <c r="M936" s="835">
        <v>12894.03</v>
      </c>
      <c r="N936" s="832">
        <v>3</v>
      </c>
      <c r="O936" s="836">
        <v>2.5</v>
      </c>
      <c r="P936" s="835">
        <v>8596.02</v>
      </c>
      <c r="Q936" s="837">
        <v>0.66666666666666663</v>
      </c>
      <c r="R936" s="832">
        <v>2</v>
      </c>
      <c r="S936" s="837">
        <v>0.66666666666666663</v>
      </c>
      <c r="T936" s="836">
        <v>1.5</v>
      </c>
      <c r="U936" s="838">
        <v>0.6</v>
      </c>
    </row>
    <row r="937" spans="1:21" ht="14.4" customHeight="1" x14ac:dyDescent="0.3">
      <c r="A937" s="831">
        <v>18</v>
      </c>
      <c r="B937" s="832" t="s">
        <v>1807</v>
      </c>
      <c r="C937" s="832" t="s">
        <v>1812</v>
      </c>
      <c r="D937" s="833" t="s">
        <v>3107</v>
      </c>
      <c r="E937" s="834" t="s">
        <v>1827</v>
      </c>
      <c r="F937" s="832" t="s">
        <v>1808</v>
      </c>
      <c r="G937" s="832" t="s">
        <v>2058</v>
      </c>
      <c r="H937" s="832" t="s">
        <v>556</v>
      </c>
      <c r="I937" s="832" t="s">
        <v>2469</v>
      </c>
      <c r="J937" s="832" t="s">
        <v>2468</v>
      </c>
      <c r="K937" s="832" t="s">
        <v>1078</v>
      </c>
      <c r="L937" s="835">
        <v>657.85</v>
      </c>
      <c r="M937" s="835">
        <v>6578.5</v>
      </c>
      <c r="N937" s="832">
        <v>10</v>
      </c>
      <c r="O937" s="836">
        <v>2.5</v>
      </c>
      <c r="P937" s="835">
        <v>2631.4</v>
      </c>
      <c r="Q937" s="837">
        <v>0.4</v>
      </c>
      <c r="R937" s="832">
        <v>4</v>
      </c>
      <c r="S937" s="837">
        <v>0.4</v>
      </c>
      <c r="T937" s="836">
        <v>1.5</v>
      </c>
      <c r="U937" s="838">
        <v>0.6</v>
      </c>
    </row>
    <row r="938" spans="1:21" ht="14.4" customHeight="1" x14ac:dyDescent="0.3">
      <c r="A938" s="831">
        <v>18</v>
      </c>
      <c r="B938" s="832" t="s">
        <v>1807</v>
      </c>
      <c r="C938" s="832" t="s">
        <v>1812</v>
      </c>
      <c r="D938" s="833" t="s">
        <v>3107</v>
      </c>
      <c r="E938" s="834" t="s">
        <v>1827</v>
      </c>
      <c r="F938" s="832" t="s">
        <v>1808</v>
      </c>
      <c r="G938" s="832" t="s">
        <v>2058</v>
      </c>
      <c r="H938" s="832" t="s">
        <v>556</v>
      </c>
      <c r="I938" s="832" t="s">
        <v>2064</v>
      </c>
      <c r="J938" s="832" t="s">
        <v>2060</v>
      </c>
      <c r="K938" s="832" t="s">
        <v>2065</v>
      </c>
      <c r="L938" s="835">
        <v>767.5</v>
      </c>
      <c r="M938" s="835">
        <v>1535</v>
      </c>
      <c r="N938" s="832">
        <v>2</v>
      </c>
      <c r="O938" s="836">
        <v>1.5</v>
      </c>
      <c r="P938" s="835">
        <v>1535</v>
      </c>
      <c r="Q938" s="837">
        <v>1</v>
      </c>
      <c r="R938" s="832">
        <v>2</v>
      </c>
      <c r="S938" s="837">
        <v>1</v>
      </c>
      <c r="T938" s="836">
        <v>1.5</v>
      </c>
      <c r="U938" s="838">
        <v>1</v>
      </c>
    </row>
    <row r="939" spans="1:21" ht="14.4" customHeight="1" x14ac:dyDescent="0.3">
      <c r="A939" s="831">
        <v>18</v>
      </c>
      <c r="B939" s="832" t="s">
        <v>1807</v>
      </c>
      <c r="C939" s="832" t="s">
        <v>1812</v>
      </c>
      <c r="D939" s="833" t="s">
        <v>3107</v>
      </c>
      <c r="E939" s="834" t="s">
        <v>1827</v>
      </c>
      <c r="F939" s="832" t="s">
        <v>1808</v>
      </c>
      <c r="G939" s="832" t="s">
        <v>2058</v>
      </c>
      <c r="H939" s="832" t="s">
        <v>556</v>
      </c>
      <c r="I939" s="832" t="s">
        <v>2729</v>
      </c>
      <c r="J939" s="832" t="s">
        <v>2730</v>
      </c>
      <c r="K939" s="832" t="s">
        <v>1574</v>
      </c>
      <c r="L939" s="835">
        <v>614</v>
      </c>
      <c r="M939" s="835">
        <v>2456</v>
      </c>
      <c r="N939" s="832">
        <v>4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18</v>
      </c>
      <c r="B940" s="832" t="s">
        <v>1807</v>
      </c>
      <c r="C940" s="832" t="s">
        <v>1812</v>
      </c>
      <c r="D940" s="833" t="s">
        <v>3107</v>
      </c>
      <c r="E940" s="834" t="s">
        <v>1827</v>
      </c>
      <c r="F940" s="832" t="s">
        <v>1808</v>
      </c>
      <c r="G940" s="832" t="s">
        <v>2058</v>
      </c>
      <c r="H940" s="832" t="s">
        <v>601</v>
      </c>
      <c r="I940" s="832" t="s">
        <v>2470</v>
      </c>
      <c r="J940" s="832" t="s">
        <v>2471</v>
      </c>
      <c r="K940" s="832" t="s">
        <v>1574</v>
      </c>
      <c r="L940" s="835">
        <v>614</v>
      </c>
      <c r="M940" s="835">
        <v>1842</v>
      </c>
      <c r="N940" s="832">
        <v>3</v>
      </c>
      <c r="O940" s="836">
        <v>0.5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18</v>
      </c>
      <c r="B941" s="832" t="s">
        <v>1807</v>
      </c>
      <c r="C941" s="832" t="s">
        <v>1812</v>
      </c>
      <c r="D941" s="833" t="s">
        <v>3107</v>
      </c>
      <c r="E941" s="834" t="s">
        <v>1827</v>
      </c>
      <c r="F941" s="832" t="s">
        <v>1808</v>
      </c>
      <c r="G941" s="832" t="s">
        <v>2058</v>
      </c>
      <c r="H941" s="832" t="s">
        <v>556</v>
      </c>
      <c r="I941" s="832" t="s">
        <v>2731</v>
      </c>
      <c r="J941" s="832" t="s">
        <v>2466</v>
      </c>
      <c r="K941" s="832" t="s">
        <v>1617</v>
      </c>
      <c r="L941" s="835">
        <v>1228</v>
      </c>
      <c r="M941" s="835">
        <v>3684</v>
      </c>
      <c r="N941" s="832">
        <v>3</v>
      </c>
      <c r="O941" s="836">
        <v>1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18</v>
      </c>
      <c r="B942" s="832" t="s">
        <v>1807</v>
      </c>
      <c r="C942" s="832" t="s">
        <v>1812</v>
      </c>
      <c r="D942" s="833" t="s">
        <v>3107</v>
      </c>
      <c r="E942" s="834" t="s">
        <v>1827</v>
      </c>
      <c r="F942" s="832" t="s">
        <v>1808</v>
      </c>
      <c r="G942" s="832" t="s">
        <v>2058</v>
      </c>
      <c r="H942" s="832" t="s">
        <v>601</v>
      </c>
      <c r="I942" s="832" t="s">
        <v>2732</v>
      </c>
      <c r="J942" s="832" t="s">
        <v>2471</v>
      </c>
      <c r="K942" s="832" t="s">
        <v>1617</v>
      </c>
      <c r="L942" s="835">
        <v>1228</v>
      </c>
      <c r="M942" s="835">
        <v>7368</v>
      </c>
      <c r="N942" s="832">
        <v>6</v>
      </c>
      <c r="O942" s="836">
        <v>1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18</v>
      </c>
      <c r="B943" s="832" t="s">
        <v>1807</v>
      </c>
      <c r="C943" s="832" t="s">
        <v>1812</v>
      </c>
      <c r="D943" s="833" t="s">
        <v>3107</v>
      </c>
      <c r="E943" s="834" t="s">
        <v>1827</v>
      </c>
      <c r="F943" s="832" t="s">
        <v>1808</v>
      </c>
      <c r="G943" s="832" t="s">
        <v>2733</v>
      </c>
      <c r="H943" s="832" t="s">
        <v>556</v>
      </c>
      <c r="I943" s="832" t="s">
        <v>2734</v>
      </c>
      <c r="J943" s="832" t="s">
        <v>2735</v>
      </c>
      <c r="K943" s="832" t="s">
        <v>2736</v>
      </c>
      <c r="L943" s="835">
        <v>688.56</v>
      </c>
      <c r="M943" s="835">
        <v>688.56</v>
      </c>
      <c r="N943" s="832">
        <v>1</v>
      </c>
      <c r="O943" s="836">
        <v>0.5</v>
      </c>
      <c r="P943" s="835">
        <v>688.56</v>
      </c>
      <c r="Q943" s="837">
        <v>1</v>
      </c>
      <c r="R943" s="832">
        <v>1</v>
      </c>
      <c r="S943" s="837">
        <v>1</v>
      </c>
      <c r="T943" s="836">
        <v>0.5</v>
      </c>
      <c r="U943" s="838">
        <v>1</v>
      </c>
    </row>
    <row r="944" spans="1:21" ht="14.4" customHeight="1" x14ac:dyDescent="0.3">
      <c r="A944" s="831">
        <v>18</v>
      </c>
      <c r="B944" s="832" t="s">
        <v>1807</v>
      </c>
      <c r="C944" s="832" t="s">
        <v>1812</v>
      </c>
      <c r="D944" s="833" t="s">
        <v>3107</v>
      </c>
      <c r="E944" s="834" t="s">
        <v>1827</v>
      </c>
      <c r="F944" s="832" t="s">
        <v>1808</v>
      </c>
      <c r="G944" s="832" t="s">
        <v>2737</v>
      </c>
      <c r="H944" s="832" t="s">
        <v>556</v>
      </c>
      <c r="I944" s="832" t="s">
        <v>2738</v>
      </c>
      <c r="J944" s="832" t="s">
        <v>792</v>
      </c>
      <c r="K944" s="832" t="s">
        <v>2739</v>
      </c>
      <c r="L944" s="835">
        <v>59.5</v>
      </c>
      <c r="M944" s="835">
        <v>535.5</v>
      </c>
      <c r="N944" s="832">
        <v>9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18</v>
      </c>
      <c r="B945" s="832" t="s">
        <v>1807</v>
      </c>
      <c r="C945" s="832" t="s">
        <v>1812</v>
      </c>
      <c r="D945" s="833" t="s">
        <v>3107</v>
      </c>
      <c r="E945" s="834" t="s">
        <v>1827</v>
      </c>
      <c r="F945" s="832" t="s">
        <v>1808</v>
      </c>
      <c r="G945" s="832" t="s">
        <v>2070</v>
      </c>
      <c r="H945" s="832" t="s">
        <v>556</v>
      </c>
      <c r="I945" s="832" t="s">
        <v>2071</v>
      </c>
      <c r="J945" s="832" t="s">
        <v>2072</v>
      </c>
      <c r="K945" s="832" t="s">
        <v>1994</v>
      </c>
      <c r="L945" s="835">
        <v>80.53</v>
      </c>
      <c r="M945" s="835">
        <v>724.77</v>
      </c>
      <c r="N945" s="832">
        <v>9</v>
      </c>
      <c r="O945" s="836">
        <v>2.5</v>
      </c>
      <c r="P945" s="835">
        <v>724.77</v>
      </c>
      <c r="Q945" s="837">
        <v>1</v>
      </c>
      <c r="R945" s="832">
        <v>9</v>
      </c>
      <c r="S945" s="837">
        <v>1</v>
      </c>
      <c r="T945" s="836">
        <v>2.5</v>
      </c>
      <c r="U945" s="838">
        <v>1</v>
      </c>
    </row>
    <row r="946" spans="1:21" ht="14.4" customHeight="1" x14ac:dyDescent="0.3">
      <c r="A946" s="831">
        <v>18</v>
      </c>
      <c r="B946" s="832" t="s">
        <v>1807</v>
      </c>
      <c r="C946" s="832" t="s">
        <v>1812</v>
      </c>
      <c r="D946" s="833" t="s">
        <v>3107</v>
      </c>
      <c r="E946" s="834" t="s">
        <v>1827</v>
      </c>
      <c r="F946" s="832" t="s">
        <v>1808</v>
      </c>
      <c r="G946" s="832" t="s">
        <v>2070</v>
      </c>
      <c r="H946" s="832" t="s">
        <v>556</v>
      </c>
      <c r="I946" s="832" t="s">
        <v>2476</v>
      </c>
      <c r="J946" s="832" t="s">
        <v>2074</v>
      </c>
      <c r="K946" s="832" t="s">
        <v>2477</v>
      </c>
      <c r="L946" s="835">
        <v>241.59</v>
      </c>
      <c r="M946" s="835">
        <v>4107.03</v>
      </c>
      <c r="N946" s="832">
        <v>17</v>
      </c>
      <c r="O946" s="836">
        <v>3.5</v>
      </c>
      <c r="P946" s="835">
        <v>724.77</v>
      </c>
      <c r="Q946" s="837">
        <v>0.17647058823529413</v>
      </c>
      <c r="R946" s="832">
        <v>3</v>
      </c>
      <c r="S946" s="837">
        <v>0.17647058823529413</v>
      </c>
      <c r="T946" s="836">
        <v>1</v>
      </c>
      <c r="U946" s="838">
        <v>0.2857142857142857</v>
      </c>
    </row>
    <row r="947" spans="1:21" ht="14.4" customHeight="1" x14ac:dyDescent="0.3">
      <c r="A947" s="831">
        <v>18</v>
      </c>
      <c r="B947" s="832" t="s">
        <v>1807</v>
      </c>
      <c r="C947" s="832" t="s">
        <v>1812</v>
      </c>
      <c r="D947" s="833" t="s">
        <v>3107</v>
      </c>
      <c r="E947" s="834" t="s">
        <v>1827</v>
      </c>
      <c r="F947" s="832" t="s">
        <v>1808</v>
      </c>
      <c r="G947" s="832" t="s">
        <v>2070</v>
      </c>
      <c r="H947" s="832" t="s">
        <v>556</v>
      </c>
      <c r="I947" s="832" t="s">
        <v>2073</v>
      </c>
      <c r="J947" s="832" t="s">
        <v>2074</v>
      </c>
      <c r="K947" s="832" t="s">
        <v>2075</v>
      </c>
      <c r="L947" s="835">
        <v>161.06</v>
      </c>
      <c r="M947" s="835">
        <v>3865.44</v>
      </c>
      <c r="N947" s="832">
        <v>24</v>
      </c>
      <c r="O947" s="836">
        <v>6.5</v>
      </c>
      <c r="P947" s="835">
        <v>2576.96</v>
      </c>
      <c r="Q947" s="837">
        <v>0.66666666666666663</v>
      </c>
      <c r="R947" s="832">
        <v>16</v>
      </c>
      <c r="S947" s="837">
        <v>0.66666666666666663</v>
      </c>
      <c r="T947" s="836">
        <v>3.5</v>
      </c>
      <c r="U947" s="838">
        <v>0.53846153846153844</v>
      </c>
    </row>
    <row r="948" spans="1:21" ht="14.4" customHeight="1" x14ac:dyDescent="0.3">
      <c r="A948" s="831">
        <v>18</v>
      </c>
      <c r="B948" s="832" t="s">
        <v>1807</v>
      </c>
      <c r="C948" s="832" t="s">
        <v>1812</v>
      </c>
      <c r="D948" s="833" t="s">
        <v>3107</v>
      </c>
      <c r="E948" s="834" t="s">
        <v>1827</v>
      </c>
      <c r="F948" s="832" t="s">
        <v>1808</v>
      </c>
      <c r="G948" s="832" t="s">
        <v>2070</v>
      </c>
      <c r="H948" s="832" t="s">
        <v>556</v>
      </c>
      <c r="I948" s="832" t="s">
        <v>2076</v>
      </c>
      <c r="J948" s="832" t="s">
        <v>2072</v>
      </c>
      <c r="K948" s="832" t="s">
        <v>2075</v>
      </c>
      <c r="L948" s="835">
        <v>161.06</v>
      </c>
      <c r="M948" s="835">
        <v>483.18</v>
      </c>
      <c r="N948" s="832">
        <v>3</v>
      </c>
      <c r="O948" s="836">
        <v>1</v>
      </c>
      <c r="P948" s="835"/>
      <c r="Q948" s="837">
        <v>0</v>
      </c>
      <c r="R948" s="832"/>
      <c r="S948" s="837">
        <v>0</v>
      </c>
      <c r="T948" s="836"/>
      <c r="U948" s="838">
        <v>0</v>
      </c>
    </row>
    <row r="949" spans="1:21" ht="14.4" customHeight="1" x14ac:dyDescent="0.3">
      <c r="A949" s="831">
        <v>18</v>
      </c>
      <c r="B949" s="832" t="s">
        <v>1807</v>
      </c>
      <c r="C949" s="832" t="s">
        <v>1812</v>
      </c>
      <c r="D949" s="833" t="s">
        <v>3107</v>
      </c>
      <c r="E949" s="834" t="s">
        <v>1827</v>
      </c>
      <c r="F949" s="832" t="s">
        <v>1808</v>
      </c>
      <c r="G949" s="832" t="s">
        <v>2070</v>
      </c>
      <c r="H949" s="832" t="s">
        <v>556</v>
      </c>
      <c r="I949" s="832" t="s">
        <v>2077</v>
      </c>
      <c r="J949" s="832" t="s">
        <v>1578</v>
      </c>
      <c r="K949" s="832" t="s">
        <v>2078</v>
      </c>
      <c r="L949" s="835">
        <v>80.53</v>
      </c>
      <c r="M949" s="835">
        <v>2174.31</v>
      </c>
      <c r="N949" s="832">
        <v>27</v>
      </c>
      <c r="O949" s="836">
        <v>8</v>
      </c>
      <c r="P949" s="835">
        <v>1288.48</v>
      </c>
      <c r="Q949" s="837">
        <v>0.59259259259259267</v>
      </c>
      <c r="R949" s="832">
        <v>16</v>
      </c>
      <c r="S949" s="837">
        <v>0.59259259259259256</v>
      </c>
      <c r="T949" s="836">
        <v>4</v>
      </c>
      <c r="U949" s="838">
        <v>0.5</v>
      </c>
    </row>
    <row r="950" spans="1:21" ht="14.4" customHeight="1" x14ac:dyDescent="0.3">
      <c r="A950" s="831">
        <v>18</v>
      </c>
      <c r="B950" s="832" t="s">
        <v>1807</v>
      </c>
      <c r="C950" s="832" t="s">
        <v>1812</v>
      </c>
      <c r="D950" s="833" t="s">
        <v>3107</v>
      </c>
      <c r="E950" s="834" t="s">
        <v>1827</v>
      </c>
      <c r="F950" s="832" t="s">
        <v>1808</v>
      </c>
      <c r="G950" s="832" t="s">
        <v>2070</v>
      </c>
      <c r="H950" s="832" t="s">
        <v>601</v>
      </c>
      <c r="I950" s="832" t="s">
        <v>2079</v>
      </c>
      <c r="J950" s="832" t="s">
        <v>1581</v>
      </c>
      <c r="K950" s="832" t="s">
        <v>1579</v>
      </c>
      <c r="L950" s="835">
        <v>161.06</v>
      </c>
      <c r="M950" s="835">
        <v>4026.5</v>
      </c>
      <c r="N950" s="832">
        <v>25</v>
      </c>
      <c r="O950" s="836">
        <v>7</v>
      </c>
      <c r="P950" s="835">
        <v>1449.54</v>
      </c>
      <c r="Q950" s="837">
        <v>0.36</v>
      </c>
      <c r="R950" s="832">
        <v>9</v>
      </c>
      <c r="S950" s="837">
        <v>0.36</v>
      </c>
      <c r="T950" s="836">
        <v>2.5</v>
      </c>
      <c r="U950" s="838">
        <v>0.35714285714285715</v>
      </c>
    </row>
    <row r="951" spans="1:21" ht="14.4" customHeight="1" x14ac:dyDescent="0.3">
      <c r="A951" s="831">
        <v>18</v>
      </c>
      <c r="B951" s="832" t="s">
        <v>1807</v>
      </c>
      <c r="C951" s="832" t="s">
        <v>1812</v>
      </c>
      <c r="D951" s="833" t="s">
        <v>3107</v>
      </c>
      <c r="E951" s="834" t="s">
        <v>1827</v>
      </c>
      <c r="F951" s="832" t="s">
        <v>1808</v>
      </c>
      <c r="G951" s="832" t="s">
        <v>2070</v>
      </c>
      <c r="H951" s="832" t="s">
        <v>601</v>
      </c>
      <c r="I951" s="832" t="s">
        <v>1580</v>
      </c>
      <c r="J951" s="832" t="s">
        <v>1581</v>
      </c>
      <c r="K951" s="832" t="s">
        <v>1582</v>
      </c>
      <c r="L951" s="835">
        <v>241.59</v>
      </c>
      <c r="M951" s="835">
        <v>5556.57</v>
      </c>
      <c r="N951" s="832">
        <v>23</v>
      </c>
      <c r="O951" s="836">
        <v>7.5</v>
      </c>
      <c r="P951" s="835">
        <v>1691.1299999999999</v>
      </c>
      <c r="Q951" s="837">
        <v>0.30434782608695654</v>
      </c>
      <c r="R951" s="832">
        <v>7</v>
      </c>
      <c r="S951" s="837">
        <v>0.30434782608695654</v>
      </c>
      <c r="T951" s="836">
        <v>2.5</v>
      </c>
      <c r="U951" s="838">
        <v>0.33333333333333331</v>
      </c>
    </row>
    <row r="952" spans="1:21" ht="14.4" customHeight="1" x14ac:dyDescent="0.3">
      <c r="A952" s="831">
        <v>18</v>
      </c>
      <c r="B952" s="832" t="s">
        <v>1807</v>
      </c>
      <c r="C952" s="832" t="s">
        <v>1812</v>
      </c>
      <c r="D952" s="833" t="s">
        <v>3107</v>
      </c>
      <c r="E952" s="834" t="s">
        <v>1827</v>
      </c>
      <c r="F952" s="832" t="s">
        <v>1808</v>
      </c>
      <c r="G952" s="832" t="s">
        <v>2478</v>
      </c>
      <c r="H952" s="832" t="s">
        <v>556</v>
      </c>
      <c r="I952" s="832" t="s">
        <v>2479</v>
      </c>
      <c r="J952" s="832" t="s">
        <v>2480</v>
      </c>
      <c r="K952" s="832" t="s">
        <v>2481</v>
      </c>
      <c r="L952" s="835">
        <v>249.45</v>
      </c>
      <c r="M952" s="835">
        <v>4739.5499999999993</v>
      </c>
      <c r="N952" s="832">
        <v>19</v>
      </c>
      <c r="O952" s="836">
        <v>3</v>
      </c>
      <c r="P952" s="835">
        <v>2993.3999999999996</v>
      </c>
      <c r="Q952" s="837">
        <v>0.63157894736842102</v>
      </c>
      <c r="R952" s="832">
        <v>12</v>
      </c>
      <c r="S952" s="837">
        <v>0.63157894736842102</v>
      </c>
      <c r="T952" s="836">
        <v>1.5</v>
      </c>
      <c r="U952" s="838">
        <v>0.5</v>
      </c>
    </row>
    <row r="953" spans="1:21" ht="14.4" customHeight="1" x14ac:dyDescent="0.3">
      <c r="A953" s="831">
        <v>18</v>
      </c>
      <c r="B953" s="832" t="s">
        <v>1807</v>
      </c>
      <c r="C953" s="832" t="s">
        <v>1812</v>
      </c>
      <c r="D953" s="833" t="s">
        <v>3107</v>
      </c>
      <c r="E953" s="834" t="s">
        <v>1827</v>
      </c>
      <c r="F953" s="832" t="s">
        <v>1808</v>
      </c>
      <c r="G953" s="832" t="s">
        <v>2478</v>
      </c>
      <c r="H953" s="832" t="s">
        <v>556</v>
      </c>
      <c r="I953" s="832" t="s">
        <v>2482</v>
      </c>
      <c r="J953" s="832" t="s">
        <v>2480</v>
      </c>
      <c r="K953" s="832" t="s">
        <v>1683</v>
      </c>
      <c r="L953" s="835">
        <v>124.73</v>
      </c>
      <c r="M953" s="835">
        <v>748.38</v>
      </c>
      <c r="N953" s="832">
        <v>6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18</v>
      </c>
      <c r="B954" s="832" t="s">
        <v>1807</v>
      </c>
      <c r="C954" s="832" t="s">
        <v>1812</v>
      </c>
      <c r="D954" s="833" t="s">
        <v>3107</v>
      </c>
      <c r="E954" s="834" t="s">
        <v>1827</v>
      </c>
      <c r="F954" s="832" t="s">
        <v>1808</v>
      </c>
      <c r="G954" s="832" t="s">
        <v>2740</v>
      </c>
      <c r="H954" s="832" t="s">
        <v>556</v>
      </c>
      <c r="I954" s="832" t="s">
        <v>2741</v>
      </c>
      <c r="J954" s="832" t="s">
        <v>2742</v>
      </c>
      <c r="K954" s="832" t="s">
        <v>2743</v>
      </c>
      <c r="L954" s="835">
        <v>0</v>
      </c>
      <c r="M954" s="835">
        <v>0</v>
      </c>
      <c r="N954" s="832">
        <v>2</v>
      </c>
      <c r="O954" s="836">
        <v>1</v>
      </c>
      <c r="P954" s="835"/>
      <c r="Q954" s="837"/>
      <c r="R954" s="832"/>
      <c r="S954" s="837">
        <v>0</v>
      </c>
      <c r="T954" s="836"/>
      <c r="U954" s="838">
        <v>0</v>
      </c>
    </row>
    <row r="955" spans="1:21" ht="14.4" customHeight="1" x14ac:dyDescent="0.3">
      <c r="A955" s="831">
        <v>18</v>
      </c>
      <c r="B955" s="832" t="s">
        <v>1807</v>
      </c>
      <c r="C955" s="832" t="s">
        <v>1812</v>
      </c>
      <c r="D955" s="833" t="s">
        <v>3107</v>
      </c>
      <c r="E955" s="834" t="s">
        <v>1827</v>
      </c>
      <c r="F955" s="832" t="s">
        <v>1808</v>
      </c>
      <c r="G955" s="832" t="s">
        <v>2082</v>
      </c>
      <c r="H955" s="832" t="s">
        <v>601</v>
      </c>
      <c r="I955" s="832" t="s">
        <v>1758</v>
      </c>
      <c r="J955" s="832" t="s">
        <v>981</v>
      </c>
      <c r="K955" s="832" t="s">
        <v>675</v>
      </c>
      <c r="L955" s="835">
        <v>48.42</v>
      </c>
      <c r="M955" s="835">
        <v>96.84</v>
      </c>
      <c r="N955" s="832">
        <v>2</v>
      </c>
      <c r="O955" s="836">
        <v>1</v>
      </c>
      <c r="P955" s="835">
        <v>48.42</v>
      </c>
      <c r="Q955" s="837">
        <v>0.5</v>
      </c>
      <c r="R955" s="832">
        <v>1</v>
      </c>
      <c r="S955" s="837">
        <v>0.5</v>
      </c>
      <c r="T955" s="836">
        <v>0.5</v>
      </c>
      <c r="U955" s="838">
        <v>0.5</v>
      </c>
    </row>
    <row r="956" spans="1:21" ht="14.4" customHeight="1" x14ac:dyDescent="0.3">
      <c r="A956" s="831">
        <v>18</v>
      </c>
      <c r="B956" s="832" t="s">
        <v>1807</v>
      </c>
      <c r="C956" s="832" t="s">
        <v>1812</v>
      </c>
      <c r="D956" s="833" t="s">
        <v>3107</v>
      </c>
      <c r="E956" s="834" t="s">
        <v>1827</v>
      </c>
      <c r="F956" s="832" t="s">
        <v>1808</v>
      </c>
      <c r="G956" s="832" t="s">
        <v>2085</v>
      </c>
      <c r="H956" s="832" t="s">
        <v>556</v>
      </c>
      <c r="I956" s="832" t="s">
        <v>2607</v>
      </c>
      <c r="J956" s="832" t="s">
        <v>2608</v>
      </c>
      <c r="K956" s="832" t="s">
        <v>1108</v>
      </c>
      <c r="L956" s="835">
        <v>282.60000000000002</v>
      </c>
      <c r="M956" s="835">
        <v>1413</v>
      </c>
      <c r="N956" s="832">
        <v>5</v>
      </c>
      <c r="O956" s="836">
        <v>1</v>
      </c>
      <c r="P956" s="835">
        <v>847.80000000000007</v>
      </c>
      <c r="Q956" s="837">
        <v>0.60000000000000009</v>
      </c>
      <c r="R956" s="832">
        <v>3</v>
      </c>
      <c r="S956" s="837">
        <v>0.6</v>
      </c>
      <c r="T956" s="836">
        <v>0.5</v>
      </c>
      <c r="U956" s="838">
        <v>0.5</v>
      </c>
    </row>
    <row r="957" spans="1:21" ht="14.4" customHeight="1" x14ac:dyDescent="0.3">
      <c r="A957" s="831">
        <v>18</v>
      </c>
      <c r="B957" s="832" t="s">
        <v>1807</v>
      </c>
      <c r="C957" s="832" t="s">
        <v>1812</v>
      </c>
      <c r="D957" s="833" t="s">
        <v>3107</v>
      </c>
      <c r="E957" s="834" t="s">
        <v>1827</v>
      </c>
      <c r="F957" s="832" t="s">
        <v>1808</v>
      </c>
      <c r="G957" s="832" t="s">
        <v>2085</v>
      </c>
      <c r="H957" s="832" t="s">
        <v>556</v>
      </c>
      <c r="I957" s="832" t="s">
        <v>2302</v>
      </c>
      <c r="J957" s="832" t="s">
        <v>2087</v>
      </c>
      <c r="K957" s="832" t="s">
        <v>1574</v>
      </c>
      <c r="L957" s="835">
        <v>282.60000000000002</v>
      </c>
      <c r="M957" s="835">
        <v>847.80000000000007</v>
      </c>
      <c r="N957" s="832">
        <v>3</v>
      </c>
      <c r="O957" s="836">
        <v>1</v>
      </c>
      <c r="P957" s="835">
        <v>847.80000000000007</v>
      </c>
      <c r="Q957" s="837">
        <v>1</v>
      </c>
      <c r="R957" s="832">
        <v>3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18</v>
      </c>
      <c r="B958" s="832" t="s">
        <v>1807</v>
      </c>
      <c r="C958" s="832" t="s">
        <v>1812</v>
      </c>
      <c r="D958" s="833" t="s">
        <v>3107</v>
      </c>
      <c r="E958" s="834" t="s">
        <v>1827</v>
      </c>
      <c r="F958" s="832" t="s">
        <v>1808</v>
      </c>
      <c r="G958" s="832" t="s">
        <v>2085</v>
      </c>
      <c r="H958" s="832" t="s">
        <v>556</v>
      </c>
      <c r="I958" s="832" t="s">
        <v>2086</v>
      </c>
      <c r="J958" s="832" t="s">
        <v>2087</v>
      </c>
      <c r="K958" s="832" t="s">
        <v>712</v>
      </c>
      <c r="L958" s="835">
        <v>1869.33</v>
      </c>
      <c r="M958" s="835">
        <v>14954.64</v>
      </c>
      <c r="N958" s="832">
        <v>8</v>
      </c>
      <c r="O958" s="836">
        <v>2</v>
      </c>
      <c r="P958" s="835">
        <v>14954.64</v>
      </c>
      <c r="Q958" s="837">
        <v>1</v>
      </c>
      <c r="R958" s="832">
        <v>8</v>
      </c>
      <c r="S958" s="837">
        <v>1</v>
      </c>
      <c r="T958" s="836">
        <v>2</v>
      </c>
      <c r="U958" s="838">
        <v>1</v>
      </c>
    </row>
    <row r="959" spans="1:21" ht="14.4" customHeight="1" x14ac:dyDescent="0.3">
      <c r="A959" s="831">
        <v>18</v>
      </c>
      <c r="B959" s="832" t="s">
        <v>1807</v>
      </c>
      <c r="C959" s="832" t="s">
        <v>1812</v>
      </c>
      <c r="D959" s="833" t="s">
        <v>3107</v>
      </c>
      <c r="E959" s="834" t="s">
        <v>1827</v>
      </c>
      <c r="F959" s="832" t="s">
        <v>1808</v>
      </c>
      <c r="G959" s="832" t="s">
        <v>2085</v>
      </c>
      <c r="H959" s="832" t="s">
        <v>556</v>
      </c>
      <c r="I959" s="832" t="s">
        <v>2485</v>
      </c>
      <c r="J959" s="832" t="s">
        <v>2486</v>
      </c>
      <c r="K959" s="832" t="s">
        <v>1521</v>
      </c>
      <c r="L959" s="835">
        <v>700.43</v>
      </c>
      <c r="M959" s="835">
        <v>2801.72</v>
      </c>
      <c r="N959" s="832">
        <v>4</v>
      </c>
      <c r="O959" s="836">
        <v>2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18</v>
      </c>
      <c r="B960" s="832" t="s">
        <v>1807</v>
      </c>
      <c r="C960" s="832" t="s">
        <v>1812</v>
      </c>
      <c r="D960" s="833" t="s">
        <v>3107</v>
      </c>
      <c r="E960" s="834" t="s">
        <v>1827</v>
      </c>
      <c r="F960" s="832" t="s">
        <v>1808</v>
      </c>
      <c r="G960" s="832" t="s">
        <v>2085</v>
      </c>
      <c r="H960" s="832" t="s">
        <v>601</v>
      </c>
      <c r="I960" s="832" t="s">
        <v>1522</v>
      </c>
      <c r="J960" s="832" t="s">
        <v>1520</v>
      </c>
      <c r="K960" s="832" t="s">
        <v>1108</v>
      </c>
      <c r="L960" s="835">
        <v>934.66</v>
      </c>
      <c r="M960" s="835">
        <v>33647.760000000002</v>
      </c>
      <c r="N960" s="832">
        <v>36</v>
      </c>
      <c r="O960" s="836">
        <v>15.5</v>
      </c>
      <c r="P960" s="835">
        <v>29909.119999999999</v>
      </c>
      <c r="Q960" s="837">
        <v>0.88888888888888884</v>
      </c>
      <c r="R960" s="832">
        <v>32</v>
      </c>
      <c r="S960" s="837">
        <v>0.88888888888888884</v>
      </c>
      <c r="T960" s="836">
        <v>14</v>
      </c>
      <c r="U960" s="838">
        <v>0.90322580645161288</v>
      </c>
    </row>
    <row r="961" spans="1:21" ht="14.4" customHeight="1" x14ac:dyDescent="0.3">
      <c r="A961" s="831">
        <v>18</v>
      </c>
      <c r="B961" s="832" t="s">
        <v>1807</v>
      </c>
      <c r="C961" s="832" t="s">
        <v>1812</v>
      </c>
      <c r="D961" s="833" t="s">
        <v>3107</v>
      </c>
      <c r="E961" s="834" t="s">
        <v>1827</v>
      </c>
      <c r="F961" s="832" t="s">
        <v>1808</v>
      </c>
      <c r="G961" s="832" t="s">
        <v>2085</v>
      </c>
      <c r="H961" s="832" t="s">
        <v>601</v>
      </c>
      <c r="I961" s="832" t="s">
        <v>1766</v>
      </c>
      <c r="J961" s="832" t="s">
        <v>1520</v>
      </c>
      <c r="K961" s="832" t="s">
        <v>1574</v>
      </c>
      <c r="L961" s="835">
        <v>934.66</v>
      </c>
      <c r="M961" s="835">
        <v>88792.700000000012</v>
      </c>
      <c r="N961" s="832">
        <v>95</v>
      </c>
      <c r="O961" s="836">
        <v>29</v>
      </c>
      <c r="P961" s="835">
        <v>21497.18</v>
      </c>
      <c r="Q961" s="837">
        <v>0.24210526315789471</v>
      </c>
      <c r="R961" s="832">
        <v>23</v>
      </c>
      <c r="S961" s="837">
        <v>0.24210526315789474</v>
      </c>
      <c r="T961" s="836">
        <v>6</v>
      </c>
      <c r="U961" s="838">
        <v>0.20689655172413793</v>
      </c>
    </row>
    <row r="962" spans="1:21" ht="14.4" customHeight="1" x14ac:dyDescent="0.3">
      <c r="A962" s="831">
        <v>18</v>
      </c>
      <c r="B962" s="832" t="s">
        <v>1807</v>
      </c>
      <c r="C962" s="832" t="s">
        <v>1812</v>
      </c>
      <c r="D962" s="833" t="s">
        <v>3107</v>
      </c>
      <c r="E962" s="834" t="s">
        <v>1827</v>
      </c>
      <c r="F962" s="832" t="s">
        <v>1808</v>
      </c>
      <c r="G962" s="832" t="s">
        <v>2085</v>
      </c>
      <c r="H962" s="832" t="s">
        <v>601</v>
      </c>
      <c r="I962" s="832" t="s">
        <v>2088</v>
      </c>
      <c r="J962" s="832" t="s">
        <v>1520</v>
      </c>
      <c r="K962" s="832" t="s">
        <v>700</v>
      </c>
      <c r="L962" s="835">
        <v>700.43</v>
      </c>
      <c r="M962" s="835">
        <v>22413.760000000002</v>
      </c>
      <c r="N962" s="832">
        <v>32</v>
      </c>
      <c r="O962" s="836">
        <v>8.5</v>
      </c>
      <c r="P962" s="835">
        <v>6303.869999999999</v>
      </c>
      <c r="Q962" s="837">
        <v>0.28124999999999994</v>
      </c>
      <c r="R962" s="832">
        <v>9</v>
      </c>
      <c r="S962" s="837">
        <v>0.28125</v>
      </c>
      <c r="T962" s="836">
        <v>2.5</v>
      </c>
      <c r="U962" s="838">
        <v>0.29411764705882354</v>
      </c>
    </row>
    <row r="963" spans="1:21" ht="14.4" customHeight="1" x14ac:dyDescent="0.3">
      <c r="A963" s="831">
        <v>18</v>
      </c>
      <c r="B963" s="832" t="s">
        <v>1807</v>
      </c>
      <c r="C963" s="832" t="s">
        <v>1812</v>
      </c>
      <c r="D963" s="833" t="s">
        <v>3107</v>
      </c>
      <c r="E963" s="834" t="s">
        <v>1827</v>
      </c>
      <c r="F963" s="832" t="s">
        <v>1808</v>
      </c>
      <c r="G963" s="832" t="s">
        <v>2085</v>
      </c>
      <c r="H963" s="832" t="s">
        <v>601</v>
      </c>
      <c r="I963" s="832" t="s">
        <v>1519</v>
      </c>
      <c r="J963" s="832" t="s">
        <v>1520</v>
      </c>
      <c r="K963" s="832" t="s">
        <v>1521</v>
      </c>
      <c r="L963" s="835">
        <v>700.41</v>
      </c>
      <c r="M963" s="835">
        <v>10506.150000000001</v>
      </c>
      <c r="N963" s="832">
        <v>15</v>
      </c>
      <c r="O963" s="836">
        <v>5.5</v>
      </c>
      <c r="P963" s="835">
        <v>5603.2800000000007</v>
      </c>
      <c r="Q963" s="837">
        <v>0.53333333333333333</v>
      </c>
      <c r="R963" s="832">
        <v>8</v>
      </c>
      <c r="S963" s="837">
        <v>0.53333333333333333</v>
      </c>
      <c r="T963" s="836">
        <v>3</v>
      </c>
      <c r="U963" s="838">
        <v>0.54545454545454541</v>
      </c>
    </row>
    <row r="964" spans="1:21" ht="14.4" customHeight="1" x14ac:dyDescent="0.3">
      <c r="A964" s="831">
        <v>18</v>
      </c>
      <c r="B964" s="832" t="s">
        <v>1807</v>
      </c>
      <c r="C964" s="832" t="s">
        <v>1812</v>
      </c>
      <c r="D964" s="833" t="s">
        <v>3107</v>
      </c>
      <c r="E964" s="834" t="s">
        <v>1827</v>
      </c>
      <c r="F964" s="832" t="s">
        <v>1808</v>
      </c>
      <c r="G964" s="832" t="s">
        <v>2085</v>
      </c>
      <c r="H964" s="832" t="s">
        <v>556</v>
      </c>
      <c r="I964" s="832" t="s">
        <v>2744</v>
      </c>
      <c r="J964" s="832" t="s">
        <v>2090</v>
      </c>
      <c r="K964" s="832" t="s">
        <v>712</v>
      </c>
      <c r="L964" s="835">
        <v>1869.34</v>
      </c>
      <c r="M964" s="835">
        <v>9346.6999999999989</v>
      </c>
      <c r="N964" s="832">
        <v>5</v>
      </c>
      <c r="O964" s="836">
        <v>1</v>
      </c>
      <c r="P964" s="835"/>
      <c r="Q964" s="837">
        <v>0</v>
      </c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18</v>
      </c>
      <c r="B965" s="832" t="s">
        <v>1807</v>
      </c>
      <c r="C965" s="832" t="s">
        <v>1812</v>
      </c>
      <c r="D965" s="833" t="s">
        <v>3107</v>
      </c>
      <c r="E965" s="834" t="s">
        <v>1827</v>
      </c>
      <c r="F965" s="832" t="s">
        <v>1808</v>
      </c>
      <c r="G965" s="832" t="s">
        <v>2085</v>
      </c>
      <c r="H965" s="832" t="s">
        <v>556</v>
      </c>
      <c r="I965" s="832" t="s">
        <v>2745</v>
      </c>
      <c r="J965" s="832" t="s">
        <v>2486</v>
      </c>
      <c r="K965" s="832" t="s">
        <v>1521</v>
      </c>
      <c r="L965" s="835">
        <v>700.43</v>
      </c>
      <c r="M965" s="835">
        <v>2101.29</v>
      </c>
      <c r="N965" s="832">
        <v>3</v>
      </c>
      <c r="O965" s="836">
        <v>1</v>
      </c>
      <c r="P965" s="835"/>
      <c r="Q965" s="837">
        <v>0</v>
      </c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18</v>
      </c>
      <c r="B966" s="832" t="s">
        <v>1807</v>
      </c>
      <c r="C966" s="832" t="s">
        <v>1812</v>
      </c>
      <c r="D966" s="833" t="s">
        <v>3107</v>
      </c>
      <c r="E966" s="834" t="s">
        <v>1827</v>
      </c>
      <c r="F966" s="832" t="s">
        <v>1808</v>
      </c>
      <c r="G966" s="832" t="s">
        <v>2085</v>
      </c>
      <c r="H966" s="832" t="s">
        <v>556</v>
      </c>
      <c r="I966" s="832" t="s">
        <v>2089</v>
      </c>
      <c r="J966" s="832" t="s">
        <v>2090</v>
      </c>
      <c r="K966" s="832" t="s">
        <v>2091</v>
      </c>
      <c r="L966" s="835">
        <v>1635.66</v>
      </c>
      <c r="M966" s="835">
        <v>13085.28</v>
      </c>
      <c r="N966" s="832">
        <v>8</v>
      </c>
      <c r="O966" s="836">
        <v>1.5</v>
      </c>
      <c r="P966" s="835">
        <v>1635.66</v>
      </c>
      <c r="Q966" s="837">
        <v>0.125</v>
      </c>
      <c r="R966" s="832">
        <v>1</v>
      </c>
      <c r="S966" s="837">
        <v>0.125</v>
      </c>
      <c r="T966" s="836">
        <v>0.5</v>
      </c>
      <c r="U966" s="838">
        <v>0.33333333333333331</v>
      </c>
    </row>
    <row r="967" spans="1:21" ht="14.4" customHeight="1" x14ac:dyDescent="0.3">
      <c r="A967" s="831">
        <v>18</v>
      </c>
      <c r="B967" s="832" t="s">
        <v>1807</v>
      </c>
      <c r="C967" s="832" t="s">
        <v>1812</v>
      </c>
      <c r="D967" s="833" t="s">
        <v>3107</v>
      </c>
      <c r="E967" s="834" t="s">
        <v>1827</v>
      </c>
      <c r="F967" s="832" t="s">
        <v>1808</v>
      </c>
      <c r="G967" s="832" t="s">
        <v>2085</v>
      </c>
      <c r="H967" s="832" t="s">
        <v>556</v>
      </c>
      <c r="I967" s="832" t="s">
        <v>2746</v>
      </c>
      <c r="J967" s="832" t="s">
        <v>2747</v>
      </c>
      <c r="K967" s="832" t="s">
        <v>2748</v>
      </c>
      <c r="L967" s="835">
        <v>700.43</v>
      </c>
      <c r="M967" s="835">
        <v>2101.29</v>
      </c>
      <c r="N967" s="832">
        <v>3</v>
      </c>
      <c r="O967" s="836">
        <v>0.5</v>
      </c>
      <c r="P967" s="835">
        <v>2101.29</v>
      </c>
      <c r="Q967" s="837">
        <v>1</v>
      </c>
      <c r="R967" s="832">
        <v>3</v>
      </c>
      <c r="S967" s="837">
        <v>1</v>
      </c>
      <c r="T967" s="836">
        <v>0.5</v>
      </c>
      <c r="U967" s="838">
        <v>1</v>
      </c>
    </row>
    <row r="968" spans="1:21" ht="14.4" customHeight="1" x14ac:dyDescent="0.3">
      <c r="A968" s="831">
        <v>18</v>
      </c>
      <c r="B968" s="832" t="s">
        <v>1807</v>
      </c>
      <c r="C968" s="832" t="s">
        <v>1812</v>
      </c>
      <c r="D968" s="833" t="s">
        <v>3107</v>
      </c>
      <c r="E968" s="834" t="s">
        <v>1827</v>
      </c>
      <c r="F968" s="832" t="s">
        <v>1808</v>
      </c>
      <c r="G968" s="832" t="s">
        <v>2085</v>
      </c>
      <c r="H968" s="832" t="s">
        <v>556</v>
      </c>
      <c r="I968" s="832" t="s">
        <v>2749</v>
      </c>
      <c r="J968" s="832" t="s">
        <v>2747</v>
      </c>
      <c r="K968" s="832" t="s">
        <v>2750</v>
      </c>
      <c r="L968" s="835">
        <v>934.66</v>
      </c>
      <c r="M968" s="835">
        <v>2803.98</v>
      </c>
      <c r="N968" s="832">
        <v>3</v>
      </c>
      <c r="O968" s="836">
        <v>0.5</v>
      </c>
      <c r="P968" s="835">
        <v>2803.98</v>
      </c>
      <c r="Q968" s="837">
        <v>1</v>
      </c>
      <c r="R968" s="832">
        <v>3</v>
      </c>
      <c r="S968" s="837">
        <v>1</v>
      </c>
      <c r="T968" s="836">
        <v>0.5</v>
      </c>
      <c r="U968" s="838">
        <v>1</v>
      </c>
    </row>
    <row r="969" spans="1:21" ht="14.4" customHeight="1" x14ac:dyDescent="0.3">
      <c r="A969" s="831">
        <v>18</v>
      </c>
      <c r="B969" s="832" t="s">
        <v>1807</v>
      </c>
      <c r="C969" s="832" t="s">
        <v>1812</v>
      </c>
      <c r="D969" s="833" t="s">
        <v>3107</v>
      </c>
      <c r="E969" s="834" t="s">
        <v>1827</v>
      </c>
      <c r="F969" s="832" t="s">
        <v>1808</v>
      </c>
      <c r="G969" s="832" t="s">
        <v>2303</v>
      </c>
      <c r="H969" s="832" t="s">
        <v>556</v>
      </c>
      <c r="I969" s="832" t="s">
        <v>2751</v>
      </c>
      <c r="J969" s="832" t="s">
        <v>745</v>
      </c>
      <c r="K969" s="832" t="s">
        <v>2305</v>
      </c>
      <c r="L969" s="835">
        <v>103.67</v>
      </c>
      <c r="M969" s="835">
        <v>207.34</v>
      </c>
      <c r="N969" s="832">
        <v>2</v>
      </c>
      <c r="O969" s="836">
        <v>2</v>
      </c>
      <c r="P969" s="835">
        <v>207.34</v>
      </c>
      <c r="Q969" s="837">
        <v>1</v>
      </c>
      <c r="R969" s="832">
        <v>2</v>
      </c>
      <c r="S969" s="837">
        <v>1</v>
      </c>
      <c r="T969" s="836">
        <v>2</v>
      </c>
      <c r="U969" s="838">
        <v>1</v>
      </c>
    </row>
    <row r="970" spans="1:21" ht="14.4" customHeight="1" x14ac:dyDescent="0.3">
      <c r="A970" s="831">
        <v>18</v>
      </c>
      <c r="B970" s="832" t="s">
        <v>1807</v>
      </c>
      <c r="C970" s="832" t="s">
        <v>1812</v>
      </c>
      <c r="D970" s="833" t="s">
        <v>3107</v>
      </c>
      <c r="E970" s="834" t="s">
        <v>1827</v>
      </c>
      <c r="F970" s="832" t="s">
        <v>1808</v>
      </c>
      <c r="G970" s="832" t="s">
        <v>2303</v>
      </c>
      <c r="H970" s="832" t="s">
        <v>556</v>
      </c>
      <c r="I970" s="832" t="s">
        <v>2304</v>
      </c>
      <c r="J970" s="832" t="s">
        <v>745</v>
      </c>
      <c r="K970" s="832" t="s">
        <v>2305</v>
      </c>
      <c r="L970" s="835">
        <v>103.67</v>
      </c>
      <c r="M970" s="835">
        <v>103.67</v>
      </c>
      <c r="N970" s="832">
        <v>1</v>
      </c>
      <c r="O970" s="836">
        <v>0.5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18</v>
      </c>
      <c r="B971" s="832" t="s">
        <v>1807</v>
      </c>
      <c r="C971" s="832" t="s">
        <v>1812</v>
      </c>
      <c r="D971" s="833" t="s">
        <v>3107</v>
      </c>
      <c r="E971" s="834" t="s">
        <v>1827</v>
      </c>
      <c r="F971" s="832" t="s">
        <v>1808</v>
      </c>
      <c r="G971" s="832" t="s">
        <v>2092</v>
      </c>
      <c r="H971" s="832" t="s">
        <v>556</v>
      </c>
      <c r="I971" s="832" t="s">
        <v>2093</v>
      </c>
      <c r="J971" s="832" t="s">
        <v>2094</v>
      </c>
      <c r="K971" s="832" t="s">
        <v>2095</v>
      </c>
      <c r="L971" s="835">
        <v>18.809999999999999</v>
      </c>
      <c r="M971" s="835">
        <v>1636.4699999999998</v>
      </c>
      <c r="N971" s="832">
        <v>87</v>
      </c>
      <c r="O971" s="836">
        <v>7.5</v>
      </c>
      <c r="P971" s="835">
        <v>169.28999999999996</v>
      </c>
      <c r="Q971" s="837">
        <v>0.10344827586206895</v>
      </c>
      <c r="R971" s="832">
        <v>9</v>
      </c>
      <c r="S971" s="837">
        <v>0.10344827586206896</v>
      </c>
      <c r="T971" s="836">
        <v>1</v>
      </c>
      <c r="U971" s="838">
        <v>0.13333333333333333</v>
      </c>
    </row>
    <row r="972" spans="1:21" ht="14.4" customHeight="1" x14ac:dyDescent="0.3">
      <c r="A972" s="831">
        <v>18</v>
      </c>
      <c r="B972" s="832" t="s">
        <v>1807</v>
      </c>
      <c r="C972" s="832" t="s">
        <v>1812</v>
      </c>
      <c r="D972" s="833" t="s">
        <v>3107</v>
      </c>
      <c r="E972" s="834" t="s">
        <v>1827</v>
      </c>
      <c r="F972" s="832" t="s">
        <v>1808</v>
      </c>
      <c r="G972" s="832" t="s">
        <v>2096</v>
      </c>
      <c r="H972" s="832" t="s">
        <v>556</v>
      </c>
      <c r="I972" s="832" t="s">
        <v>2497</v>
      </c>
      <c r="J972" s="832" t="s">
        <v>2098</v>
      </c>
      <c r="K972" s="832" t="s">
        <v>2498</v>
      </c>
      <c r="L972" s="835">
        <v>690.1</v>
      </c>
      <c r="M972" s="835">
        <v>2070.3000000000002</v>
      </c>
      <c r="N972" s="832">
        <v>3</v>
      </c>
      <c r="O972" s="836">
        <v>1.5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18</v>
      </c>
      <c r="B973" s="832" t="s">
        <v>1807</v>
      </c>
      <c r="C973" s="832" t="s">
        <v>1812</v>
      </c>
      <c r="D973" s="833" t="s">
        <v>3107</v>
      </c>
      <c r="E973" s="834" t="s">
        <v>1827</v>
      </c>
      <c r="F973" s="832" t="s">
        <v>1808</v>
      </c>
      <c r="G973" s="832" t="s">
        <v>2096</v>
      </c>
      <c r="H973" s="832" t="s">
        <v>556</v>
      </c>
      <c r="I973" s="832" t="s">
        <v>2499</v>
      </c>
      <c r="J973" s="832" t="s">
        <v>2098</v>
      </c>
      <c r="K973" s="832" t="s">
        <v>2500</v>
      </c>
      <c r="L973" s="835">
        <v>211.26</v>
      </c>
      <c r="M973" s="835">
        <v>633.78</v>
      </c>
      <c r="N973" s="832">
        <v>3</v>
      </c>
      <c r="O973" s="836">
        <v>1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18</v>
      </c>
      <c r="B974" s="832" t="s">
        <v>1807</v>
      </c>
      <c r="C974" s="832" t="s">
        <v>1812</v>
      </c>
      <c r="D974" s="833" t="s">
        <v>3107</v>
      </c>
      <c r="E974" s="834" t="s">
        <v>1827</v>
      </c>
      <c r="F974" s="832" t="s">
        <v>1808</v>
      </c>
      <c r="G974" s="832" t="s">
        <v>2100</v>
      </c>
      <c r="H974" s="832" t="s">
        <v>601</v>
      </c>
      <c r="I974" s="832" t="s">
        <v>1567</v>
      </c>
      <c r="J974" s="832" t="s">
        <v>631</v>
      </c>
      <c r="K974" s="832" t="s">
        <v>1565</v>
      </c>
      <c r="L974" s="835">
        <v>132</v>
      </c>
      <c r="M974" s="835">
        <v>1320</v>
      </c>
      <c r="N974" s="832">
        <v>10</v>
      </c>
      <c r="O974" s="836">
        <v>3</v>
      </c>
      <c r="P974" s="835">
        <v>1188</v>
      </c>
      <c r="Q974" s="837">
        <v>0.9</v>
      </c>
      <c r="R974" s="832">
        <v>9</v>
      </c>
      <c r="S974" s="837">
        <v>0.9</v>
      </c>
      <c r="T974" s="836">
        <v>2.5</v>
      </c>
      <c r="U974" s="838">
        <v>0.83333333333333337</v>
      </c>
    </row>
    <row r="975" spans="1:21" ht="14.4" customHeight="1" x14ac:dyDescent="0.3">
      <c r="A975" s="831">
        <v>18</v>
      </c>
      <c r="B975" s="832" t="s">
        <v>1807</v>
      </c>
      <c r="C975" s="832" t="s">
        <v>1812</v>
      </c>
      <c r="D975" s="833" t="s">
        <v>3107</v>
      </c>
      <c r="E975" s="834" t="s">
        <v>1827</v>
      </c>
      <c r="F975" s="832" t="s">
        <v>1808</v>
      </c>
      <c r="G975" s="832" t="s">
        <v>2100</v>
      </c>
      <c r="H975" s="832" t="s">
        <v>601</v>
      </c>
      <c r="I975" s="832" t="s">
        <v>1658</v>
      </c>
      <c r="J975" s="832" t="s">
        <v>631</v>
      </c>
      <c r="K975" s="832" t="s">
        <v>1659</v>
      </c>
      <c r="L975" s="835">
        <v>439.98</v>
      </c>
      <c r="M975" s="835">
        <v>1319.94</v>
      </c>
      <c r="N975" s="832">
        <v>3</v>
      </c>
      <c r="O975" s="836">
        <v>2.5</v>
      </c>
      <c r="P975" s="835">
        <v>439.98</v>
      </c>
      <c r="Q975" s="837">
        <v>0.33333333333333331</v>
      </c>
      <c r="R975" s="832">
        <v>1</v>
      </c>
      <c r="S975" s="837">
        <v>0.33333333333333331</v>
      </c>
      <c r="T975" s="836">
        <v>1</v>
      </c>
      <c r="U975" s="838">
        <v>0.4</v>
      </c>
    </row>
    <row r="976" spans="1:21" ht="14.4" customHeight="1" x14ac:dyDescent="0.3">
      <c r="A976" s="831">
        <v>18</v>
      </c>
      <c r="B976" s="832" t="s">
        <v>1807</v>
      </c>
      <c r="C976" s="832" t="s">
        <v>1812</v>
      </c>
      <c r="D976" s="833" t="s">
        <v>3107</v>
      </c>
      <c r="E976" s="834" t="s">
        <v>1827</v>
      </c>
      <c r="F976" s="832" t="s">
        <v>1808</v>
      </c>
      <c r="G976" s="832" t="s">
        <v>2100</v>
      </c>
      <c r="H976" s="832" t="s">
        <v>556</v>
      </c>
      <c r="I976" s="832" t="s">
        <v>2752</v>
      </c>
      <c r="J976" s="832" t="s">
        <v>2753</v>
      </c>
      <c r="K976" s="832" t="s">
        <v>2754</v>
      </c>
      <c r="L976" s="835">
        <v>132</v>
      </c>
      <c r="M976" s="835">
        <v>396</v>
      </c>
      <c r="N976" s="832">
        <v>3</v>
      </c>
      <c r="O976" s="836">
        <v>0.5</v>
      </c>
      <c r="P976" s="835">
        <v>396</v>
      </c>
      <c r="Q976" s="837">
        <v>1</v>
      </c>
      <c r="R976" s="832">
        <v>3</v>
      </c>
      <c r="S976" s="837">
        <v>1</v>
      </c>
      <c r="T976" s="836">
        <v>0.5</v>
      </c>
      <c r="U976" s="838">
        <v>1</v>
      </c>
    </row>
    <row r="977" spans="1:21" ht="14.4" customHeight="1" x14ac:dyDescent="0.3">
      <c r="A977" s="831">
        <v>18</v>
      </c>
      <c r="B977" s="832" t="s">
        <v>1807</v>
      </c>
      <c r="C977" s="832" t="s">
        <v>1812</v>
      </c>
      <c r="D977" s="833" t="s">
        <v>3107</v>
      </c>
      <c r="E977" s="834" t="s">
        <v>1827</v>
      </c>
      <c r="F977" s="832" t="s">
        <v>1808</v>
      </c>
      <c r="G977" s="832" t="s">
        <v>2100</v>
      </c>
      <c r="H977" s="832" t="s">
        <v>556</v>
      </c>
      <c r="I977" s="832" t="s">
        <v>2755</v>
      </c>
      <c r="J977" s="832" t="s">
        <v>2753</v>
      </c>
      <c r="K977" s="832" t="s">
        <v>1565</v>
      </c>
      <c r="L977" s="835">
        <v>132</v>
      </c>
      <c r="M977" s="835">
        <v>792</v>
      </c>
      <c r="N977" s="832">
        <v>6</v>
      </c>
      <c r="O977" s="836">
        <v>2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18</v>
      </c>
      <c r="B978" s="832" t="s">
        <v>1807</v>
      </c>
      <c r="C978" s="832" t="s">
        <v>1812</v>
      </c>
      <c r="D978" s="833" t="s">
        <v>3107</v>
      </c>
      <c r="E978" s="834" t="s">
        <v>1827</v>
      </c>
      <c r="F978" s="832" t="s">
        <v>1808</v>
      </c>
      <c r="G978" s="832" t="s">
        <v>2504</v>
      </c>
      <c r="H978" s="832" t="s">
        <v>556</v>
      </c>
      <c r="I978" s="832" t="s">
        <v>2756</v>
      </c>
      <c r="J978" s="832" t="s">
        <v>2757</v>
      </c>
      <c r="K978" s="832" t="s">
        <v>2507</v>
      </c>
      <c r="L978" s="835">
        <v>173.31</v>
      </c>
      <c r="M978" s="835">
        <v>1386.4799999999998</v>
      </c>
      <c r="N978" s="832">
        <v>8</v>
      </c>
      <c r="O978" s="836">
        <v>4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18</v>
      </c>
      <c r="B979" s="832" t="s">
        <v>1807</v>
      </c>
      <c r="C979" s="832" t="s">
        <v>1812</v>
      </c>
      <c r="D979" s="833" t="s">
        <v>3107</v>
      </c>
      <c r="E979" s="834" t="s">
        <v>1827</v>
      </c>
      <c r="F979" s="832" t="s">
        <v>1808</v>
      </c>
      <c r="G979" s="832" t="s">
        <v>2254</v>
      </c>
      <c r="H979" s="832" t="s">
        <v>601</v>
      </c>
      <c r="I979" s="832" t="s">
        <v>2758</v>
      </c>
      <c r="J979" s="832" t="s">
        <v>1181</v>
      </c>
      <c r="K979" s="832" t="s">
        <v>2759</v>
      </c>
      <c r="L979" s="835">
        <v>286.18</v>
      </c>
      <c r="M979" s="835">
        <v>572.36</v>
      </c>
      <c r="N979" s="832">
        <v>2</v>
      </c>
      <c r="O979" s="836">
        <v>1</v>
      </c>
      <c r="P979" s="835">
        <v>572.36</v>
      </c>
      <c r="Q979" s="837">
        <v>1</v>
      </c>
      <c r="R979" s="832">
        <v>2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18</v>
      </c>
      <c r="B980" s="832" t="s">
        <v>1807</v>
      </c>
      <c r="C980" s="832" t="s">
        <v>1812</v>
      </c>
      <c r="D980" s="833" t="s">
        <v>3107</v>
      </c>
      <c r="E980" s="834" t="s">
        <v>1827</v>
      </c>
      <c r="F980" s="832" t="s">
        <v>1808</v>
      </c>
      <c r="G980" s="832" t="s">
        <v>2101</v>
      </c>
      <c r="H980" s="832" t="s">
        <v>556</v>
      </c>
      <c r="I980" s="832" t="s">
        <v>2102</v>
      </c>
      <c r="J980" s="832" t="s">
        <v>2103</v>
      </c>
      <c r="K980" s="832" t="s">
        <v>1184</v>
      </c>
      <c r="L980" s="835">
        <v>597.88</v>
      </c>
      <c r="M980" s="835">
        <v>2391.52</v>
      </c>
      <c r="N980" s="832">
        <v>4</v>
      </c>
      <c r="O980" s="836">
        <v>0.5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" customHeight="1" x14ac:dyDescent="0.3">
      <c r="A981" s="831">
        <v>18</v>
      </c>
      <c r="B981" s="832" t="s">
        <v>1807</v>
      </c>
      <c r="C981" s="832" t="s">
        <v>1812</v>
      </c>
      <c r="D981" s="833" t="s">
        <v>3107</v>
      </c>
      <c r="E981" s="834" t="s">
        <v>1827</v>
      </c>
      <c r="F981" s="832" t="s">
        <v>1808</v>
      </c>
      <c r="G981" s="832" t="s">
        <v>2101</v>
      </c>
      <c r="H981" s="832" t="s">
        <v>556</v>
      </c>
      <c r="I981" s="832" t="s">
        <v>2104</v>
      </c>
      <c r="J981" s="832" t="s">
        <v>2103</v>
      </c>
      <c r="K981" s="832" t="s">
        <v>2105</v>
      </c>
      <c r="L981" s="835">
        <v>1195.75</v>
      </c>
      <c r="M981" s="835">
        <v>3587.25</v>
      </c>
      <c r="N981" s="832">
        <v>3</v>
      </c>
      <c r="O981" s="836">
        <v>1.5</v>
      </c>
      <c r="P981" s="835">
        <v>1195.75</v>
      </c>
      <c r="Q981" s="837">
        <v>0.33333333333333331</v>
      </c>
      <c r="R981" s="832">
        <v>1</v>
      </c>
      <c r="S981" s="837">
        <v>0.33333333333333331</v>
      </c>
      <c r="T981" s="836">
        <v>0.5</v>
      </c>
      <c r="U981" s="838">
        <v>0.33333333333333331</v>
      </c>
    </row>
    <row r="982" spans="1:21" ht="14.4" customHeight="1" x14ac:dyDescent="0.3">
      <c r="A982" s="831">
        <v>18</v>
      </c>
      <c r="B982" s="832" t="s">
        <v>1807</v>
      </c>
      <c r="C982" s="832" t="s">
        <v>1812</v>
      </c>
      <c r="D982" s="833" t="s">
        <v>3107</v>
      </c>
      <c r="E982" s="834" t="s">
        <v>1827</v>
      </c>
      <c r="F982" s="832" t="s">
        <v>1808</v>
      </c>
      <c r="G982" s="832" t="s">
        <v>2101</v>
      </c>
      <c r="H982" s="832" t="s">
        <v>601</v>
      </c>
      <c r="I982" s="832" t="s">
        <v>2306</v>
      </c>
      <c r="J982" s="832" t="s">
        <v>835</v>
      </c>
      <c r="K982" s="832" t="s">
        <v>1184</v>
      </c>
      <c r="L982" s="835">
        <v>597.88</v>
      </c>
      <c r="M982" s="835">
        <v>14946.999999999998</v>
      </c>
      <c r="N982" s="832">
        <v>25</v>
      </c>
      <c r="O982" s="836">
        <v>8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18</v>
      </c>
      <c r="B983" s="832" t="s">
        <v>1807</v>
      </c>
      <c r="C983" s="832" t="s">
        <v>1812</v>
      </c>
      <c r="D983" s="833" t="s">
        <v>3107</v>
      </c>
      <c r="E983" s="834" t="s">
        <v>1827</v>
      </c>
      <c r="F983" s="832" t="s">
        <v>1808</v>
      </c>
      <c r="G983" s="832" t="s">
        <v>2101</v>
      </c>
      <c r="H983" s="832" t="s">
        <v>601</v>
      </c>
      <c r="I983" s="832" t="s">
        <v>2509</v>
      </c>
      <c r="J983" s="832" t="s">
        <v>835</v>
      </c>
      <c r="K983" s="832" t="s">
        <v>2105</v>
      </c>
      <c r="L983" s="835">
        <v>1195.75</v>
      </c>
      <c r="M983" s="835">
        <v>1195.75</v>
      </c>
      <c r="N983" s="832">
        <v>1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18</v>
      </c>
      <c r="B984" s="832" t="s">
        <v>1807</v>
      </c>
      <c r="C984" s="832" t="s">
        <v>1812</v>
      </c>
      <c r="D984" s="833" t="s">
        <v>3107</v>
      </c>
      <c r="E984" s="834" t="s">
        <v>1827</v>
      </c>
      <c r="F984" s="832" t="s">
        <v>1808</v>
      </c>
      <c r="G984" s="832" t="s">
        <v>2101</v>
      </c>
      <c r="H984" s="832" t="s">
        <v>556</v>
      </c>
      <c r="I984" s="832" t="s">
        <v>2307</v>
      </c>
      <c r="J984" s="832" t="s">
        <v>2308</v>
      </c>
      <c r="K984" s="832" t="s">
        <v>1184</v>
      </c>
      <c r="L984" s="835">
        <v>597.88</v>
      </c>
      <c r="M984" s="835">
        <v>1195.76</v>
      </c>
      <c r="N984" s="832">
        <v>2</v>
      </c>
      <c r="O984" s="836">
        <v>1</v>
      </c>
      <c r="P984" s="835">
        <v>1195.76</v>
      </c>
      <c r="Q984" s="837">
        <v>1</v>
      </c>
      <c r="R984" s="832">
        <v>2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18</v>
      </c>
      <c r="B985" s="832" t="s">
        <v>1807</v>
      </c>
      <c r="C985" s="832" t="s">
        <v>1812</v>
      </c>
      <c r="D985" s="833" t="s">
        <v>3107</v>
      </c>
      <c r="E985" s="834" t="s">
        <v>1827</v>
      </c>
      <c r="F985" s="832" t="s">
        <v>1808</v>
      </c>
      <c r="G985" s="832" t="s">
        <v>2101</v>
      </c>
      <c r="H985" s="832" t="s">
        <v>556</v>
      </c>
      <c r="I985" s="832" t="s">
        <v>2760</v>
      </c>
      <c r="J985" s="832" t="s">
        <v>2761</v>
      </c>
      <c r="K985" s="832" t="s">
        <v>2105</v>
      </c>
      <c r="L985" s="835">
        <v>1715.48</v>
      </c>
      <c r="M985" s="835">
        <v>6861.92</v>
      </c>
      <c r="N985" s="832">
        <v>4</v>
      </c>
      <c r="O985" s="836">
        <v>2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" customHeight="1" x14ac:dyDescent="0.3">
      <c r="A986" s="831">
        <v>18</v>
      </c>
      <c r="B986" s="832" t="s">
        <v>1807</v>
      </c>
      <c r="C986" s="832" t="s">
        <v>1812</v>
      </c>
      <c r="D986" s="833" t="s">
        <v>3107</v>
      </c>
      <c r="E986" s="834" t="s">
        <v>1827</v>
      </c>
      <c r="F986" s="832" t="s">
        <v>1808</v>
      </c>
      <c r="G986" s="832" t="s">
        <v>2101</v>
      </c>
      <c r="H986" s="832" t="s">
        <v>556</v>
      </c>
      <c r="I986" s="832" t="s">
        <v>1763</v>
      </c>
      <c r="J986" s="832" t="s">
        <v>1183</v>
      </c>
      <c r="K986" s="832" t="s">
        <v>1184</v>
      </c>
      <c r="L986" s="835">
        <v>1286.19</v>
      </c>
      <c r="M986" s="835">
        <v>61737.119999999995</v>
      </c>
      <c r="N986" s="832">
        <v>48</v>
      </c>
      <c r="O986" s="836">
        <v>16.5</v>
      </c>
      <c r="P986" s="835">
        <v>7717.14</v>
      </c>
      <c r="Q986" s="837">
        <v>0.12500000000000003</v>
      </c>
      <c r="R986" s="832">
        <v>6</v>
      </c>
      <c r="S986" s="837">
        <v>0.125</v>
      </c>
      <c r="T986" s="836">
        <v>2.5</v>
      </c>
      <c r="U986" s="838">
        <v>0.15151515151515152</v>
      </c>
    </row>
    <row r="987" spans="1:21" ht="14.4" customHeight="1" x14ac:dyDescent="0.3">
      <c r="A987" s="831">
        <v>18</v>
      </c>
      <c r="B987" s="832" t="s">
        <v>1807</v>
      </c>
      <c r="C987" s="832" t="s">
        <v>1812</v>
      </c>
      <c r="D987" s="833" t="s">
        <v>3107</v>
      </c>
      <c r="E987" s="834" t="s">
        <v>1827</v>
      </c>
      <c r="F987" s="832" t="s">
        <v>1808</v>
      </c>
      <c r="G987" s="832" t="s">
        <v>2112</v>
      </c>
      <c r="H987" s="832" t="s">
        <v>556</v>
      </c>
      <c r="I987" s="832" t="s">
        <v>2113</v>
      </c>
      <c r="J987" s="832" t="s">
        <v>841</v>
      </c>
      <c r="K987" s="832" t="s">
        <v>2114</v>
      </c>
      <c r="L987" s="835">
        <v>54.55</v>
      </c>
      <c r="M987" s="835">
        <v>10091.75</v>
      </c>
      <c r="N987" s="832">
        <v>185</v>
      </c>
      <c r="O987" s="836">
        <v>25</v>
      </c>
      <c r="P987" s="835">
        <v>2127.4499999999998</v>
      </c>
      <c r="Q987" s="837">
        <v>0.21081081081081079</v>
      </c>
      <c r="R987" s="832">
        <v>39</v>
      </c>
      <c r="S987" s="837">
        <v>0.21081081081081082</v>
      </c>
      <c r="T987" s="836">
        <v>8.5</v>
      </c>
      <c r="U987" s="838">
        <v>0.34</v>
      </c>
    </row>
    <row r="988" spans="1:21" ht="14.4" customHeight="1" x14ac:dyDescent="0.3">
      <c r="A988" s="831">
        <v>18</v>
      </c>
      <c r="B988" s="832" t="s">
        <v>1807</v>
      </c>
      <c r="C988" s="832" t="s">
        <v>1812</v>
      </c>
      <c r="D988" s="833" t="s">
        <v>3107</v>
      </c>
      <c r="E988" s="834" t="s">
        <v>1827</v>
      </c>
      <c r="F988" s="832" t="s">
        <v>1808</v>
      </c>
      <c r="G988" s="832" t="s">
        <v>2112</v>
      </c>
      <c r="H988" s="832" t="s">
        <v>556</v>
      </c>
      <c r="I988" s="832" t="s">
        <v>2115</v>
      </c>
      <c r="J988" s="832" t="s">
        <v>841</v>
      </c>
      <c r="K988" s="832" t="s">
        <v>2114</v>
      </c>
      <c r="L988" s="835">
        <v>54.55</v>
      </c>
      <c r="M988" s="835">
        <v>327.29999999999995</v>
      </c>
      <c r="N988" s="832">
        <v>6</v>
      </c>
      <c r="O988" s="836">
        <v>0.5</v>
      </c>
      <c r="P988" s="835">
        <v>327.29999999999995</v>
      </c>
      <c r="Q988" s="837">
        <v>1</v>
      </c>
      <c r="R988" s="832">
        <v>6</v>
      </c>
      <c r="S988" s="837">
        <v>1</v>
      </c>
      <c r="T988" s="836">
        <v>0.5</v>
      </c>
      <c r="U988" s="838">
        <v>1</v>
      </c>
    </row>
    <row r="989" spans="1:21" ht="14.4" customHeight="1" x14ac:dyDescent="0.3">
      <c r="A989" s="831">
        <v>18</v>
      </c>
      <c r="B989" s="832" t="s">
        <v>1807</v>
      </c>
      <c r="C989" s="832" t="s">
        <v>1812</v>
      </c>
      <c r="D989" s="833" t="s">
        <v>3107</v>
      </c>
      <c r="E989" s="834" t="s">
        <v>1827</v>
      </c>
      <c r="F989" s="832" t="s">
        <v>1808</v>
      </c>
      <c r="G989" s="832" t="s">
        <v>2118</v>
      </c>
      <c r="H989" s="832" t="s">
        <v>556</v>
      </c>
      <c r="I989" s="832" t="s">
        <v>2119</v>
      </c>
      <c r="J989" s="832" t="s">
        <v>2120</v>
      </c>
      <c r="K989" s="832" t="s">
        <v>2121</v>
      </c>
      <c r="L989" s="835">
        <v>59.36</v>
      </c>
      <c r="M989" s="835">
        <v>534.24</v>
      </c>
      <c r="N989" s="832">
        <v>9</v>
      </c>
      <c r="O989" s="836">
        <v>2</v>
      </c>
      <c r="P989" s="835">
        <v>356.15999999999997</v>
      </c>
      <c r="Q989" s="837">
        <v>0.66666666666666663</v>
      </c>
      <c r="R989" s="832">
        <v>6</v>
      </c>
      <c r="S989" s="837">
        <v>0.66666666666666663</v>
      </c>
      <c r="T989" s="836">
        <v>1.5</v>
      </c>
      <c r="U989" s="838">
        <v>0.75</v>
      </c>
    </row>
    <row r="990" spans="1:21" ht="14.4" customHeight="1" x14ac:dyDescent="0.3">
      <c r="A990" s="831">
        <v>18</v>
      </c>
      <c r="B990" s="832" t="s">
        <v>1807</v>
      </c>
      <c r="C990" s="832" t="s">
        <v>1812</v>
      </c>
      <c r="D990" s="833" t="s">
        <v>3107</v>
      </c>
      <c r="E990" s="834" t="s">
        <v>1827</v>
      </c>
      <c r="F990" s="832" t="s">
        <v>1808</v>
      </c>
      <c r="G990" s="832" t="s">
        <v>2118</v>
      </c>
      <c r="H990" s="832" t="s">
        <v>556</v>
      </c>
      <c r="I990" s="832" t="s">
        <v>2122</v>
      </c>
      <c r="J990" s="832" t="s">
        <v>2120</v>
      </c>
      <c r="K990" s="832" t="s">
        <v>2123</v>
      </c>
      <c r="L990" s="835">
        <v>91.78</v>
      </c>
      <c r="M990" s="835">
        <v>2019.1600000000003</v>
      </c>
      <c r="N990" s="832">
        <v>22</v>
      </c>
      <c r="O990" s="836">
        <v>6</v>
      </c>
      <c r="P990" s="835">
        <v>642.46</v>
      </c>
      <c r="Q990" s="837">
        <v>0.31818181818181818</v>
      </c>
      <c r="R990" s="832">
        <v>7</v>
      </c>
      <c r="S990" s="837">
        <v>0.31818181818181818</v>
      </c>
      <c r="T990" s="836">
        <v>1.5</v>
      </c>
      <c r="U990" s="838">
        <v>0.25</v>
      </c>
    </row>
    <row r="991" spans="1:21" ht="14.4" customHeight="1" x14ac:dyDescent="0.3">
      <c r="A991" s="831">
        <v>18</v>
      </c>
      <c r="B991" s="832" t="s">
        <v>1807</v>
      </c>
      <c r="C991" s="832" t="s">
        <v>1812</v>
      </c>
      <c r="D991" s="833" t="s">
        <v>3107</v>
      </c>
      <c r="E991" s="834" t="s">
        <v>1827</v>
      </c>
      <c r="F991" s="832" t="s">
        <v>1808</v>
      </c>
      <c r="G991" s="832" t="s">
        <v>2118</v>
      </c>
      <c r="H991" s="832" t="s">
        <v>556</v>
      </c>
      <c r="I991" s="832" t="s">
        <v>2618</v>
      </c>
      <c r="J991" s="832" t="s">
        <v>1548</v>
      </c>
      <c r="K991" s="832" t="s">
        <v>1546</v>
      </c>
      <c r="L991" s="835">
        <v>338</v>
      </c>
      <c r="M991" s="835">
        <v>1014</v>
      </c>
      <c r="N991" s="832">
        <v>3</v>
      </c>
      <c r="O991" s="836">
        <v>1.5</v>
      </c>
      <c r="P991" s="835">
        <v>676</v>
      </c>
      <c r="Q991" s="837">
        <v>0.66666666666666663</v>
      </c>
      <c r="R991" s="832">
        <v>2</v>
      </c>
      <c r="S991" s="837">
        <v>0.66666666666666663</v>
      </c>
      <c r="T991" s="836">
        <v>0.5</v>
      </c>
      <c r="U991" s="838">
        <v>0.33333333333333331</v>
      </c>
    </row>
    <row r="992" spans="1:21" ht="14.4" customHeight="1" x14ac:dyDescent="0.3">
      <c r="A992" s="831">
        <v>18</v>
      </c>
      <c r="B992" s="832" t="s">
        <v>1807</v>
      </c>
      <c r="C992" s="832" t="s">
        <v>1812</v>
      </c>
      <c r="D992" s="833" t="s">
        <v>3107</v>
      </c>
      <c r="E992" s="834" t="s">
        <v>1827</v>
      </c>
      <c r="F992" s="832" t="s">
        <v>1808</v>
      </c>
      <c r="G992" s="832" t="s">
        <v>2118</v>
      </c>
      <c r="H992" s="832" t="s">
        <v>601</v>
      </c>
      <c r="I992" s="832" t="s">
        <v>1542</v>
      </c>
      <c r="J992" s="832" t="s">
        <v>1543</v>
      </c>
      <c r="K992" s="832" t="s">
        <v>1544</v>
      </c>
      <c r="L992" s="835">
        <v>183.54</v>
      </c>
      <c r="M992" s="835">
        <v>550.62</v>
      </c>
      <c r="N992" s="832">
        <v>3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18</v>
      </c>
      <c r="B993" s="832" t="s">
        <v>1807</v>
      </c>
      <c r="C993" s="832" t="s">
        <v>1812</v>
      </c>
      <c r="D993" s="833" t="s">
        <v>3107</v>
      </c>
      <c r="E993" s="834" t="s">
        <v>1827</v>
      </c>
      <c r="F993" s="832" t="s">
        <v>1808</v>
      </c>
      <c r="G993" s="832" t="s">
        <v>2118</v>
      </c>
      <c r="H993" s="832" t="s">
        <v>601</v>
      </c>
      <c r="I993" s="832" t="s">
        <v>2260</v>
      </c>
      <c r="J993" s="832" t="s">
        <v>1543</v>
      </c>
      <c r="K993" s="832" t="s">
        <v>2261</v>
      </c>
      <c r="L993" s="835">
        <v>507.02</v>
      </c>
      <c r="M993" s="835">
        <v>13182.520000000002</v>
      </c>
      <c r="N993" s="832">
        <v>26</v>
      </c>
      <c r="O993" s="836">
        <v>18</v>
      </c>
      <c r="P993" s="835">
        <v>507.02</v>
      </c>
      <c r="Q993" s="837">
        <v>3.8461538461538457E-2</v>
      </c>
      <c r="R993" s="832">
        <v>1</v>
      </c>
      <c r="S993" s="837">
        <v>3.8461538461538464E-2</v>
      </c>
      <c r="T993" s="836">
        <v>1</v>
      </c>
      <c r="U993" s="838">
        <v>5.5555555555555552E-2</v>
      </c>
    </row>
    <row r="994" spans="1:21" ht="14.4" customHeight="1" x14ac:dyDescent="0.3">
      <c r="A994" s="831">
        <v>18</v>
      </c>
      <c r="B994" s="832" t="s">
        <v>1807</v>
      </c>
      <c r="C994" s="832" t="s">
        <v>1812</v>
      </c>
      <c r="D994" s="833" t="s">
        <v>3107</v>
      </c>
      <c r="E994" s="834" t="s">
        <v>1827</v>
      </c>
      <c r="F994" s="832" t="s">
        <v>1808</v>
      </c>
      <c r="G994" s="832" t="s">
        <v>2118</v>
      </c>
      <c r="H994" s="832" t="s">
        <v>601</v>
      </c>
      <c r="I994" s="832" t="s">
        <v>1545</v>
      </c>
      <c r="J994" s="832" t="s">
        <v>1543</v>
      </c>
      <c r="K994" s="832" t="s">
        <v>1546</v>
      </c>
      <c r="L994" s="835">
        <v>338</v>
      </c>
      <c r="M994" s="835">
        <v>11154</v>
      </c>
      <c r="N994" s="832">
        <v>33</v>
      </c>
      <c r="O994" s="836">
        <v>19</v>
      </c>
      <c r="P994" s="835">
        <v>1690</v>
      </c>
      <c r="Q994" s="837">
        <v>0.15151515151515152</v>
      </c>
      <c r="R994" s="832">
        <v>5</v>
      </c>
      <c r="S994" s="837">
        <v>0.15151515151515152</v>
      </c>
      <c r="T994" s="836">
        <v>1</v>
      </c>
      <c r="U994" s="838">
        <v>5.2631578947368418E-2</v>
      </c>
    </row>
    <row r="995" spans="1:21" ht="14.4" customHeight="1" x14ac:dyDescent="0.3">
      <c r="A995" s="831">
        <v>18</v>
      </c>
      <c r="B995" s="832" t="s">
        <v>1807</v>
      </c>
      <c r="C995" s="832" t="s">
        <v>1812</v>
      </c>
      <c r="D995" s="833" t="s">
        <v>3107</v>
      </c>
      <c r="E995" s="834" t="s">
        <v>1827</v>
      </c>
      <c r="F995" s="832" t="s">
        <v>1808</v>
      </c>
      <c r="G995" s="832" t="s">
        <v>2118</v>
      </c>
      <c r="H995" s="832" t="s">
        <v>556</v>
      </c>
      <c r="I995" s="832" t="s">
        <v>2762</v>
      </c>
      <c r="J995" s="832" t="s">
        <v>1548</v>
      </c>
      <c r="K995" s="832" t="s">
        <v>2261</v>
      </c>
      <c r="L995" s="835">
        <v>507.02</v>
      </c>
      <c r="M995" s="835">
        <v>507.02</v>
      </c>
      <c r="N995" s="832">
        <v>1</v>
      </c>
      <c r="O995" s="836">
        <v>1</v>
      </c>
      <c r="P995" s="835">
        <v>507.02</v>
      </c>
      <c r="Q995" s="837">
        <v>1</v>
      </c>
      <c r="R995" s="832">
        <v>1</v>
      </c>
      <c r="S995" s="837">
        <v>1</v>
      </c>
      <c r="T995" s="836">
        <v>1</v>
      </c>
      <c r="U995" s="838">
        <v>1</v>
      </c>
    </row>
    <row r="996" spans="1:21" ht="14.4" customHeight="1" x14ac:dyDescent="0.3">
      <c r="A996" s="831">
        <v>18</v>
      </c>
      <c r="B996" s="832" t="s">
        <v>1807</v>
      </c>
      <c r="C996" s="832" t="s">
        <v>1812</v>
      </c>
      <c r="D996" s="833" t="s">
        <v>3107</v>
      </c>
      <c r="E996" s="834" t="s">
        <v>1827</v>
      </c>
      <c r="F996" s="832" t="s">
        <v>1808</v>
      </c>
      <c r="G996" s="832" t="s">
        <v>2124</v>
      </c>
      <c r="H996" s="832" t="s">
        <v>556</v>
      </c>
      <c r="I996" s="832" t="s">
        <v>2130</v>
      </c>
      <c r="J996" s="832" t="s">
        <v>2126</v>
      </c>
      <c r="K996" s="832" t="s">
        <v>2131</v>
      </c>
      <c r="L996" s="835">
        <v>274.16000000000003</v>
      </c>
      <c r="M996" s="835">
        <v>548.32000000000005</v>
      </c>
      <c r="N996" s="832">
        <v>2</v>
      </c>
      <c r="O996" s="836">
        <v>1</v>
      </c>
      <c r="P996" s="835">
        <v>548.32000000000005</v>
      </c>
      <c r="Q996" s="837">
        <v>1</v>
      </c>
      <c r="R996" s="832">
        <v>2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18</v>
      </c>
      <c r="B997" s="832" t="s">
        <v>1807</v>
      </c>
      <c r="C997" s="832" t="s">
        <v>1812</v>
      </c>
      <c r="D997" s="833" t="s">
        <v>3107</v>
      </c>
      <c r="E997" s="834" t="s">
        <v>1827</v>
      </c>
      <c r="F997" s="832" t="s">
        <v>1808</v>
      </c>
      <c r="G997" s="832" t="s">
        <v>2137</v>
      </c>
      <c r="H997" s="832" t="s">
        <v>556</v>
      </c>
      <c r="I997" s="832" t="s">
        <v>2624</v>
      </c>
      <c r="J997" s="832" t="s">
        <v>2625</v>
      </c>
      <c r="K997" s="832" t="s">
        <v>1571</v>
      </c>
      <c r="L997" s="835">
        <v>123.2</v>
      </c>
      <c r="M997" s="835">
        <v>369.6</v>
      </c>
      <c r="N997" s="832">
        <v>3</v>
      </c>
      <c r="O997" s="836">
        <v>1</v>
      </c>
      <c r="P997" s="835">
        <v>369.6</v>
      </c>
      <c r="Q997" s="837">
        <v>1</v>
      </c>
      <c r="R997" s="832">
        <v>3</v>
      </c>
      <c r="S997" s="837">
        <v>1</v>
      </c>
      <c r="T997" s="836">
        <v>1</v>
      </c>
      <c r="U997" s="838">
        <v>1</v>
      </c>
    </row>
    <row r="998" spans="1:21" ht="14.4" customHeight="1" x14ac:dyDescent="0.3">
      <c r="A998" s="831">
        <v>18</v>
      </c>
      <c r="B998" s="832" t="s">
        <v>1807</v>
      </c>
      <c r="C998" s="832" t="s">
        <v>1812</v>
      </c>
      <c r="D998" s="833" t="s">
        <v>3107</v>
      </c>
      <c r="E998" s="834" t="s">
        <v>1827</v>
      </c>
      <c r="F998" s="832" t="s">
        <v>1808</v>
      </c>
      <c r="G998" s="832" t="s">
        <v>2137</v>
      </c>
      <c r="H998" s="832" t="s">
        <v>601</v>
      </c>
      <c r="I998" s="832" t="s">
        <v>1569</v>
      </c>
      <c r="J998" s="832" t="s">
        <v>1570</v>
      </c>
      <c r="K998" s="832" t="s">
        <v>1571</v>
      </c>
      <c r="L998" s="835">
        <v>122.96</v>
      </c>
      <c r="M998" s="835">
        <v>6762.8</v>
      </c>
      <c r="N998" s="832">
        <v>55</v>
      </c>
      <c r="O998" s="836">
        <v>14.5</v>
      </c>
      <c r="P998" s="835">
        <v>4057.6800000000003</v>
      </c>
      <c r="Q998" s="837">
        <v>0.6</v>
      </c>
      <c r="R998" s="832">
        <v>33</v>
      </c>
      <c r="S998" s="837">
        <v>0.6</v>
      </c>
      <c r="T998" s="836">
        <v>8</v>
      </c>
      <c r="U998" s="838">
        <v>0.55172413793103448</v>
      </c>
    </row>
    <row r="999" spans="1:21" ht="14.4" customHeight="1" x14ac:dyDescent="0.3">
      <c r="A999" s="831">
        <v>18</v>
      </c>
      <c r="B999" s="832" t="s">
        <v>1807</v>
      </c>
      <c r="C999" s="832" t="s">
        <v>1812</v>
      </c>
      <c r="D999" s="833" t="s">
        <v>3107</v>
      </c>
      <c r="E999" s="834" t="s">
        <v>1827</v>
      </c>
      <c r="F999" s="832" t="s">
        <v>1808</v>
      </c>
      <c r="G999" s="832" t="s">
        <v>2137</v>
      </c>
      <c r="H999" s="832" t="s">
        <v>601</v>
      </c>
      <c r="I999" s="832" t="s">
        <v>1660</v>
      </c>
      <c r="J999" s="832" t="s">
        <v>1570</v>
      </c>
      <c r="K999" s="832" t="s">
        <v>1661</v>
      </c>
      <c r="L999" s="835">
        <v>245.91</v>
      </c>
      <c r="M999" s="835">
        <v>28279.649999999991</v>
      </c>
      <c r="N999" s="832">
        <v>115</v>
      </c>
      <c r="O999" s="836">
        <v>24</v>
      </c>
      <c r="P999" s="835">
        <v>12295.499999999996</v>
      </c>
      <c r="Q999" s="837">
        <v>0.43478260869565222</v>
      </c>
      <c r="R999" s="832">
        <v>50</v>
      </c>
      <c r="S999" s="837">
        <v>0.43478260869565216</v>
      </c>
      <c r="T999" s="836">
        <v>11</v>
      </c>
      <c r="U999" s="838">
        <v>0.45833333333333331</v>
      </c>
    </row>
    <row r="1000" spans="1:21" ht="14.4" customHeight="1" x14ac:dyDescent="0.3">
      <c r="A1000" s="831">
        <v>18</v>
      </c>
      <c r="B1000" s="832" t="s">
        <v>1807</v>
      </c>
      <c r="C1000" s="832" t="s">
        <v>1812</v>
      </c>
      <c r="D1000" s="833" t="s">
        <v>3107</v>
      </c>
      <c r="E1000" s="834" t="s">
        <v>1827</v>
      </c>
      <c r="F1000" s="832" t="s">
        <v>1808</v>
      </c>
      <c r="G1000" s="832" t="s">
        <v>2137</v>
      </c>
      <c r="H1000" s="832" t="s">
        <v>556</v>
      </c>
      <c r="I1000" s="832" t="s">
        <v>2763</v>
      </c>
      <c r="J1000" s="832" t="s">
        <v>2764</v>
      </c>
      <c r="K1000" s="832" t="s">
        <v>2765</v>
      </c>
      <c r="L1000" s="835">
        <v>878.2</v>
      </c>
      <c r="M1000" s="835">
        <v>878.2</v>
      </c>
      <c r="N1000" s="832">
        <v>1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18</v>
      </c>
      <c r="B1001" s="832" t="s">
        <v>1807</v>
      </c>
      <c r="C1001" s="832" t="s">
        <v>1812</v>
      </c>
      <c r="D1001" s="833" t="s">
        <v>3107</v>
      </c>
      <c r="E1001" s="834" t="s">
        <v>1827</v>
      </c>
      <c r="F1001" s="832" t="s">
        <v>1808</v>
      </c>
      <c r="G1001" s="832" t="s">
        <v>2137</v>
      </c>
      <c r="H1001" s="832" t="s">
        <v>601</v>
      </c>
      <c r="I1001" s="832" t="s">
        <v>2518</v>
      </c>
      <c r="J1001" s="832" t="s">
        <v>2142</v>
      </c>
      <c r="K1001" s="832" t="s">
        <v>1772</v>
      </c>
      <c r="L1001" s="835">
        <v>648.76</v>
      </c>
      <c r="M1001" s="835">
        <v>5190.08</v>
      </c>
      <c r="N1001" s="832">
        <v>8</v>
      </c>
      <c r="O1001" s="836">
        <v>3</v>
      </c>
      <c r="P1001" s="835">
        <v>648.76</v>
      </c>
      <c r="Q1001" s="837">
        <v>0.125</v>
      </c>
      <c r="R1001" s="832">
        <v>1</v>
      </c>
      <c r="S1001" s="837">
        <v>0.125</v>
      </c>
      <c r="T1001" s="836">
        <v>1</v>
      </c>
      <c r="U1001" s="838">
        <v>0.33333333333333331</v>
      </c>
    </row>
    <row r="1002" spans="1:21" ht="14.4" customHeight="1" x14ac:dyDescent="0.3">
      <c r="A1002" s="831">
        <v>18</v>
      </c>
      <c r="B1002" s="832" t="s">
        <v>1807</v>
      </c>
      <c r="C1002" s="832" t="s">
        <v>1812</v>
      </c>
      <c r="D1002" s="833" t="s">
        <v>3107</v>
      </c>
      <c r="E1002" s="834" t="s">
        <v>1827</v>
      </c>
      <c r="F1002" s="832" t="s">
        <v>1808</v>
      </c>
      <c r="G1002" s="832" t="s">
        <v>2137</v>
      </c>
      <c r="H1002" s="832" t="s">
        <v>601</v>
      </c>
      <c r="I1002" s="832" t="s">
        <v>2309</v>
      </c>
      <c r="J1002" s="832" t="s">
        <v>2142</v>
      </c>
      <c r="K1002" s="832" t="s">
        <v>2310</v>
      </c>
      <c r="L1002" s="835">
        <v>1081.29</v>
      </c>
      <c r="M1002" s="835">
        <v>35682.570000000014</v>
      </c>
      <c r="N1002" s="832">
        <v>33</v>
      </c>
      <c r="O1002" s="836">
        <v>29.5</v>
      </c>
      <c r="P1002" s="835">
        <v>4325.16</v>
      </c>
      <c r="Q1002" s="837">
        <v>0.12121212121212116</v>
      </c>
      <c r="R1002" s="832">
        <v>4</v>
      </c>
      <c r="S1002" s="837">
        <v>0.12121212121212122</v>
      </c>
      <c r="T1002" s="836">
        <v>3</v>
      </c>
      <c r="U1002" s="838">
        <v>0.10169491525423729</v>
      </c>
    </row>
    <row r="1003" spans="1:21" ht="14.4" customHeight="1" x14ac:dyDescent="0.3">
      <c r="A1003" s="831">
        <v>18</v>
      </c>
      <c r="B1003" s="832" t="s">
        <v>1807</v>
      </c>
      <c r="C1003" s="832" t="s">
        <v>1812</v>
      </c>
      <c r="D1003" s="833" t="s">
        <v>3107</v>
      </c>
      <c r="E1003" s="834" t="s">
        <v>1827</v>
      </c>
      <c r="F1003" s="832" t="s">
        <v>1808</v>
      </c>
      <c r="G1003" s="832" t="s">
        <v>2137</v>
      </c>
      <c r="H1003" s="832" t="s">
        <v>601</v>
      </c>
      <c r="I1003" s="832" t="s">
        <v>2141</v>
      </c>
      <c r="J1003" s="832" t="s">
        <v>2142</v>
      </c>
      <c r="K1003" s="832" t="s">
        <v>1665</v>
      </c>
      <c r="L1003" s="835">
        <v>324.38</v>
      </c>
      <c r="M1003" s="835">
        <v>1946.28</v>
      </c>
      <c r="N1003" s="832">
        <v>6</v>
      </c>
      <c r="O1003" s="836">
        <v>2.5</v>
      </c>
      <c r="P1003" s="835">
        <v>973.14</v>
      </c>
      <c r="Q1003" s="837">
        <v>0.5</v>
      </c>
      <c r="R1003" s="832">
        <v>3</v>
      </c>
      <c r="S1003" s="837">
        <v>0.5</v>
      </c>
      <c r="T1003" s="836">
        <v>0.5</v>
      </c>
      <c r="U1003" s="838">
        <v>0.2</v>
      </c>
    </row>
    <row r="1004" spans="1:21" ht="14.4" customHeight="1" x14ac:dyDescent="0.3">
      <c r="A1004" s="831">
        <v>18</v>
      </c>
      <c r="B1004" s="832" t="s">
        <v>1807</v>
      </c>
      <c r="C1004" s="832" t="s">
        <v>1812</v>
      </c>
      <c r="D1004" s="833" t="s">
        <v>3107</v>
      </c>
      <c r="E1004" s="834" t="s">
        <v>1827</v>
      </c>
      <c r="F1004" s="832" t="s">
        <v>1808</v>
      </c>
      <c r="G1004" s="832" t="s">
        <v>2137</v>
      </c>
      <c r="H1004" s="832" t="s">
        <v>601</v>
      </c>
      <c r="I1004" s="832" t="s">
        <v>2143</v>
      </c>
      <c r="J1004" s="832" t="s">
        <v>2142</v>
      </c>
      <c r="K1004" s="832" t="s">
        <v>2144</v>
      </c>
      <c r="L1004" s="835">
        <v>918.92</v>
      </c>
      <c r="M1004" s="835">
        <v>43189.239999999969</v>
      </c>
      <c r="N1004" s="832">
        <v>47</v>
      </c>
      <c r="O1004" s="836">
        <v>31.5</v>
      </c>
      <c r="P1004" s="835">
        <v>1837.84</v>
      </c>
      <c r="Q1004" s="837">
        <v>4.2553191489361729E-2</v>
      </c>
      <c r="R1004" s="832">
        <v>2</v>
      </c>
      <c r="S1004" s="837">
        <v>4.2553191489361701E-2</v>
      </c>
      <c r="T1004" s="836">
        <v>1.5</v>
      </c>
      <c r="U1004" s="838">
        <v>4.7619047619047616E-2</v>
      </c>
    </row>
    <row r="1005" spans="1:21" ht="14.4" customHeight="1" x14ac:dyDescent="0.3">
      <c r="A1005" s="831">
        <v>18</v>
      </c>
      <c r="B1005" s="832" t="s">
        <v>1807</v>
      </c>
      <c r="C1005" s="832" t="s">
        <v>1812</v>
      </c>
      <c r="D1005" s="833" t="s">
        <v>3107</v>
      </c>
      <c r="E1005" s="834" t="s">
        <v>1827</v>
      </c>
      <c r="F1005" s="832" t="s">
        <v>1808</v>
      </c>
      <c r="G1005" s="832" t="s">
        <v>2137</v>
      </c>
      <c r="H1005" s="832" t="s">
        <v>556</v>
      </c>
      <c r="I1005" s="832" t="s">
        <v>2231</v>
      </c>
      <c r="J1005" s="832" t="s">
        <v>2232</v>
      </c>
      <c r="K1005" s="832" t="s">
        <v>1665</v>
      </c>
      <c r="L1005" s="835">
        <v>132</v>
      </c>
      <c r="M1005" s="835">
        <v>396</v>
      </c>
      <c r="N1005" s="832">
        <v>3</v>
      </c>
      <c r="O1005" s="836">
        <v>2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18</v>
      </c>
      <c r="B1006" s="832" t="s">
        <v>1807</v>
      </c>
      <c r="C1006" s="832" t="s">
        <v>1812</v>
      </c>
      <c r="D1006" s="833" t="s">
        <v>3107</v>
      </c>
      <c r="E1006" s="834" t="s">
        <v>1827</v>
      </c>
      <c r="F1006" s="832" t="s">
        <v>1808</v>
      </c>
      <c r="G1006" s="832" t="s">
        <v>2766</v>
      </c>
      <c r="H1006" s="832" t="s">
        <v>556</v>
      </c>
      <c r="I1006" s="832" t="s">
        <v>2767</v>
      </c>
      <c r="J1006" s="832" t="s">
        <v>2768</v>
      </c>
      <c r="K1006" s="832" t="s">
        <v>2769</v>
      </c>
      <c r="L1006" s="835">
        <v>0</v>
      </c>
      <c r="M1006" s="835">
        <v>0</v>
      </c>
      <c r="N1006" s="832">
        <v>1</v>
      </c>
      <c r="O1006" s="836">
        <v>1</v>
      </c>
      <c r="P1006" s="835">
        <v>0</v>
      </c>
      <c r="Q1006" s="837"/>
      <c r="R1006" s="832">
        <v>1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18</v>
      </c>
      <c r="B1007" s="832" t="s">
        <v>1807</v>
      </c>
      <c r="C1007" s="832" t="s">
        <v>1812</v>
      </c>
      <c r="D1007" s="833" t="s">
        <v>3107</v>
      </c>
      <c r="E1007" s="834" t="s">
        <v>1827</v>
      </c>
      <c r="F1007" s="832" t="s">
        <v>1808</v>
      </c>
      <c r="G1007" s="832" t="s">
        <v>2770</v>
      </c>
      <c r="H1007" s="832" t="s">
        <v>556</v>
      </c>
      <c r="I1007" s="832" t="s">
        <v>2771</v>
      </c>
      <c r="J1007" s="832" t="s">
        <v>2772</v>
      </c>
      <c r="K1007" s="832" t="s">
        <v>2773</v>
      </c>
      <c r="L1007" s="835">
        <v>108.28</v>
      </c>
      <c r="M1007" s="835">
        <v>216.56</v>
      </c>
      <c r="N1007" s="832">
        <v>2</v>
      </c>
      <c r="O1007" s="836">
        <v>1</v>
      </c>
      <c r="P1007" s="835">
        <v>216.56</v>
      </c>
      <c r="Q1007" s="837">
        <v>1</v>
      </c>
      <c r="R1007" s="832">
        <v>2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18</v>
      </c>
      <c r="B1008" s="832" t="s">
        <v>1807</v>
      </c>
      <c r="C1008" s="832" t="s">
        <v>1812</v>
      </c>
      <c r="D1008" s="833" t="s">
        <v>3107</v>
      </c>
      <c r="E1008" s="834" t="s">
        <v>1827</v>
      </c>
      <c r="F1008" s="832" t="s">
        <v>1808</v>
      </c>
      <c r="G1008" s="832" t="s">
        <v>2520</v>
      </c>
      <c r="H1008" s="832" t="s">
        <v>601</v>
      </c>
      <c r="I1008" s="832" t="s">
        <v>1482</v>
      </c>
      <c r="J1008" s="832" t="s">
        <v>1483</v>
      </c>
      <c r="K1008" s="832" t="s">
        <v>1484</v>
      </c>
      <c r="L1008" s="835">
        <v>0</v>
      </c>
      <c r="M1008" s="835">
        <v>0</v>
      </c>
      <c r="N1008" s="832">
        <v>3</v>
      </c>
      <c r="O1008" s="836">
        <v>0.5</v>
      </c>
      <c r="P1008" s="835"/>
      <c r="Q1008" s="837"/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18</v>
      </c>
      <c r="B1009" s="832" t="s">
        <v>1807</v>
      </c>
      <c r="C1009" s="832" t="s">
        <v>1812</v>
      </c>
      <c r="D1009" s="833" t="s">
        <v>3107</v>
      </c>
      <c r="E1009" s="834" t="s">
        <v>1827</v>
      </c>
      <c r="F1009" s="832" t="s">
        <v>1808</v>
      </c>
      <c r="G1009" s="832" t="s">
        <v>2521</v>
      </c>
      <c r="H1009" s="832" t="s">
        <v>556</v>
      </c>
      <c r="I1009" s="832" t="s">
        <v>2774</v>
      </c>
      <c r="J1009" s="832" t="s">
        <v>2775</v>
      </c>
      <c r="K1009" s="832" t="s">
        <v>2524</v>
      </c>
      <c r="L1009" s="835">
        <v>42.54</v>
      </c>
      <c r="M1009" s="835">
        <v>42.54</v>
      </c>
      <c r="N1009" s="832">
        <v>1</v>
      </c>
      <c r="O1009" s="836">
        <v>0.5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18</v>
      </c>
      <c r="B1010" s="832" t="s">
        <v>1807</v>
      </c>
      <c r="C1010" s="832" t="s">
        <v>1812</v>
      </c>
      <c r="D1010" s="833" t="s">
        <v>3107</v>
      </c>
      <c r="E1010" s="834" t="s">
        <v>1827</v>
      </c>
      <c r="F1010" s="832" t="s">
        <v>1808</v>
      </c>
      <c r="G1010" s="832" t="s">
        <v>2145</v>
      </c>
      <c r="H1010" s="832" t="s">
        <v>601</v>
      </c>
      <c r="I1010" s="832" t="s">
        <v>1652</v>
      </c>
      <c r="J1010" s="832" t="s">
        <v>1191</v>
      </c>
      <c r="K1010" s="832" t="s">
        <v>1653</v>
      </c>
      <c r="L1010" s="835">
        <v>145.15</v>
      </c>
      <c r="M1010" s="835">
        <v>580.6</v>
      </c>
      <c r="N1010" s="832">
        <v>4</v>
      </c>
      <c r="O1010" s="836">
        <v>1</v>
      </c>
      <c r="P1010" s="835">
        <v>580.6</v>
      </c>
      <c r="Q1010" s="837">
        <v>1</v>
      </c>
      <c r="R1010" s="832">
        <v>4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18</v>
      </c>
      <c r="B1011" s="832" t="s">
        <v>1807</v>
      </c>
      <c r="C1011" s="832" t="s">
        <v>1812</v>
      </c>
      <c r="D1011" s="833" t="s">
        <v>3107</v>
      </c>
      <c r="E1011" s="834" t="s">
        <v>1827</v>
      </c>
      <c r="F1011" s="832" t="s">
        <v>1808</v>
      </c>
      <c r="G1011" s="832" t="s">
        <v>2145</v>
      </c>
      <c r="H1011" s="832" t="s">
        <v>601</v>
      </c>
      <c r="I1011" s="832" t="s">
        <v>1650</v>
      </c>
      <c r="J1011" s="832" t="s">
        <v>1191</v>
      </c>
      <c r="K1011" s="832" t="s">
        <v>1651</v>
      </c>
      <c r="L1011" s="835">
        <v>250.57</v>
      </c>
      <c r="M1011" s="835">
        <v>501.14</v>
      </c>
      <c r="N1011" s="832">
        <v>2</v>
      </c>
      <c r="O1011" s="836">
        <v>1</v>
      </c>
      <c r="P1011" s="835">
        <v>501.14</v>
      </c>
      <c r="Q1011" s="837">
        <v>1</v>
      </c>
      <c r="R1011" s="832">
        <v>2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18</v>
      </c>
      <c r="B1012" s="832" t="s">
        <v>1807</v>
      </c>
      <c r="C1012" s="832" t="s">
        <v>1812</v>
      </c>
      <c r="D1012" s="833" t="s">
        <v>3107</v>
      </c>
      <c r="E1012" s="834" t="s">
        <v>1827</v>
      </c>
      <c r="F1012" s="832" t="s">
        <v>1808</v>
      </c>
      <c r="G1012" s="832" t="s">
        <v>2776</v>
      </c>
      <c r="H1012" s="832" t="s">
        <v>556</v>
      </c>
      <c r="I1012" s="832" t="s">
        <v>2777</v>
      </c>
      <c r="J1012" s="832" t="s">
        <v>2778</v>
      </c>
      <c r="K1012" s="832" t="s">
        <v>2779</v>
      </c>
      <c r="L1012" s="835">
        <v>0</v>
      </c>
      <c r="M1012" s="835">
        <v>0</v>
      </c>
      <c r="N1012" s="832">
        <v>1</v>
      </c>
      <c r="O1012" s="836">
        <v>0.5</v>
      </c>
      <c r="P1012" s="835"/>
      <c r="Q1012" s="837"/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18</v>
      </c>
      <c r="B1013" s="832" t="s">
        <v>1807</v>
      </c>
      <c r="C1013" s="832" t="s">
        <v>1812</v>
      </c>
      <c r="D1013" s="833" t="s">
        <v>3107</v>
      </c>
      <c r="E1013" s="834" t="s">
        <v>1827</v>
      </c>
      <c r="F1013" s="832" t="s">
        <v>1808</v>
      </c>
      <c r="G1013" s="832" t="s">
        <v>2149</v>
      </c>
      <c r="H1013" s="832" t="s">
        <v>556</v>
      </c>
      <c r="I1013" s="832" t="s">
        <v>2150</v>
      </c>
      <c r="J1013" s="832" t="s">
        <v>1086</v>
      </c>
      <c r="K1013" s="832" t="s">
        <v>2151</v>
      </c>
      <c r="L1013" s="835">
        <v>132</v>
      </c>
      <c r="M1013" s="835">
        <v>264</v>
      </c>
      <c r="N1013" s="832">
        <v>2</v>
      </c>
      <c r="O1013" s="836">
        <v>2</v>
      </c>
      <c r="P1013" s="835">
        <v>132</v>
      </c>
      <c r="Q1013" s="837">
        <v>0.5</v>
      </c>
      <c r="R1013" s="832">
        <v>1</v>
      </c>
      <c r="S1013" s="837">
        <v>0.5</v>
      </c>
      <c r="T1013" s="836">
        <v>1</v>
      </c>
      <c r="U1013" s="838">
        <v>0.5</v>
      </c>
    </row>
    <row r="1014" spans="1:21" ht="14.4" customHeight="1" x14ac:dyDescent="0.3">
      <c r="A1014" s="831">
        <v>18</v>
      </c>
      <c r="B1014" s="832" t="s">
        <v>1807</v>
      </c>
      <c r="C1014" s="832" t="s">
        <v>1812</v>
      </c>
      <c r="D1014" s="833" t="s">
        <v>3107</v>
      </c>
      <c r="E1014" s="834" t="s">
        <v>1827</v>
      </c>
      <c r="F1014" s="832" t="s">
        <v>1808</v>
      </c>
      <c r="G1014" s="832" t="s">
        <v>2149</v>
      </c>
      <c r="H1014" s="832" t="s">
        <v>556</v>
      </c>
      <c r="I1014" s="832" t="s">
        <v>2780</v>
      </c>
      <c r="J1014" s="832" t="s">
        <v>2153</v>
      </c>
      <c r="K1014" s="832" t="s">
        <v>2781</v>
      </c>
      <c r="L1014" s="835">
        <v>206.76</v>
      </c>
      <c r="M1014" s="835">
        <v>620.28</v>
      </c>
      <c r="N1014" s="832">
        <v>3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" customHeight="1" x14ac:dyDescent="0.3">
      <c r="A1015" s="831">
        <v>18</v>
      </c>
      <c r="B1015" s="832" t="s">
        <v>1807</v>
      </c>
      <c r="C1015" s="832" t="s">
        <v>1812</v>
      </c>
      <c r="D1015" s="833" t="s">
        <v>3107</v>
      </c>
      <c r="E1015" s="834" t="s">
        <v>1827</v>
      </c>
      <c r="F1015" s="832" t="s">
        <v>1808</v>
      </c>
      <c r="G1015" s="832" t="s">
        <v>2155</v>
      </c>
      <c r="H1015" s="832" t="s">
        <v>556</v>
      </c>
      <c r="I1015" s="832" t="s">
        <v>2158</v>
      </c>
      <c r="J1015" s="832" t="s">
        <v>898</v>
      </c>
      <c r="K1015" s="832" t="s">
        <v>2014</v>
      </c>
      <c r="L1015" s="835">
        <v>122.73</v>
      </c>
      <c r="M1015" s="835">
        <v>5891.04</v>
      </c>
      <c r="N1015" s="832">
        <v>48</v>
      </c>
      <c r="O1015" s="836">
        <v>15.5</v>
      </c>
      <c r="P1015" s="835">
        <v>3681.9</v>
      </c>
      <c r="Q1015" s="837">
        <v>0.625</v>
      </c>
      <c r="R1015" s="832">
        <v>30</v>
      </c>
      <c r="S1015" s="837">
        <v>0.625</v>
      </c>
      <c r="T1015" s="836">
        <v>10.5</v>
      </c>
      <c r="U1015" s="838">
        <v>0.67741935483870963</v>
      </c>
    </row>
    <row r="1016" spans="1:21" ht="14.4" customHeight="1" x14ac:dyDescent="0.3">
      <c r="A1016" s="831">
        <v>18</v>
      </c>
      <c r="B1016" s="832" t="s">
        <v>1807</v>
      </c>
      <c r="C1016" s="832" t="s">
        <v>1812</v>
      </c>
      <c r="D1016" s="833" t="s">
        <v>3107</v>
      </c>
      <c r="E1016" s="834" t="s">
        <v>1827</v>
      </c>
      <c r="F1016" s="832" t="s">
        <v>1808</v>
      </c>
      <c r="G1016" s="832" t="s">
        <v>2155</v>
      </c>
      <c r="H1016" s="832" t="s">
        <v>556</v>
      </c>
      <c r="I1016" s="832" t="s">
        <v>2525</v>
      </c>
      <c r="J1016" s="832" t="s">
        <v>2526</v>
      </c>
      <c r="K1016" s="832" t="s">
        <v>2014</v>
      </c>
      <c r="L1016" s="835">
        <v>122.73</v>
      </c>
      <c r="M1016" s="835">
        <v>245.46</v>
      </c>
      <c r="N1016" s="832">
        <v>2</v>
      </c>
      <c r="O1016" s="836">
        <v>1</v>
      </c>
      <c r="P1016" s="835">
        <v>122.73</v>
      </c>
      <c r="Q1016" s="837">
        <v>0.5</v>
      </c>
      <c r="R1016" s="832">
        <v>1</v>
      </c>
      <c r="S1016" s="837">
        <v>0.5</v>
      </c>
      <c r="T1016" s="836">
        <v>0.5</v>
      </c>
      <c r="U1016" s="838">
        <v>0.5</v>
      </c>
    </row>
    <row r="1017" spans="1:21" ht="14.4" customHeight="1" x14ac:dyDescent="0.3">
      <c r="A1017" s="831">
        <v>18</v>
      </c>
      <c r="B1017" s="832" t="s">
        <v>1807</v>
      </c>
      <c r="C1017" s="832" t="s">
        <v>1812</v>
      </c>
      <c r="D1017" s="833" t="s">
        <v>3107</v>
      </c>
      <c r="E1017" s="834" t="s">
        <v>1827</v>
      </c>
      <c r="F1017" s="832" t="s">
        <v>1808</v>
      </c>
      <c r="G1017" s="832" t="s">
        <v>2782</v>
      </c>
      <c r="H1017" s="832" t="s">
        <v>556</v>
      </c>
      <c r="I1017" s="832" t="s">
        <v>2783</v>
      </c>
      <c r="J1017" s="832" t="s">
        <v>2784</v>
      </c>
      <c r="K1017" s="832" t="s">
        <v>2785</v>
      </c>
      <c r="L1017" s="835">
        <v>93.96</v>
      </c>
      <c r="M1017" s="835">
        <v>563.76</v>
      </c>
      <c r="N1017" s="832">
        <v>6</v>
      </c>
      <c r="O1017" s="836">
        <v>1</v>
      </c>
      <c r="P1017" s="835">
        <v>563.76</v>
      </c>
      <c r="Q1017" s="837">
        <v>1</v>
      </c>
      <c r="R1017" s="832">
        <v>6</v>
      </c>
      <c r="S1017" s="837">
        <v>1</v>
      </c>
      <c r="T1017" s="836">
        <v>1</v>
      </c>
      <c r="U1017" s="838">
        <v>1</v>
      </c>
    </row>
    <row r="1018" spans="1:21" ht="14.4" customHeight="1" x14ac:dyDescent="0.3">
      <c r="A1018" s="831">
        <v>18</v>
      </c>
      <c r="B1018" s="832" t="s">
        <v>1807</v>
      </c>
      <c r="C1018" s="832" t="s">
        <v>1812</v>
      </c>
      <c r="D1018" s="833" t="s">
        <v>3107</v>
      </c>
      <c r="E1018" s="834" t="s">
        <v>1827</v>
      </c>
      <c r="F1018" s="832" t="s">
        <v>1808</v>
      </c>
      <c r="G1018" s="832" t="s">
        <v>2161</v>
      </c>
      <c r="H1018" s="832" t="s">
        <v>556</v>
      </c>
      <c r="I1018" s="832" t="s">
        <v>2162</v>
      </c>
      <c r="J1018" s="832" t="s">
        <v>906</v>
      </c>
      <c r="K1018" s="832" t="s">
        <v>2163</v>
      </c>
      <c r="L1018" s="835">
        <v>264</v>
      </c>
      <c r="M1018" s="835">
        <v>22968</v>
      </c>
      <c r="N1018" s="832">
        <v>87</v>
      </c>
      <c r="O1018" s="836">
        <v>42.5</v>
      </c>
      <c r="P1018" s="835">
        <v>11352</v>
      </c>
      <c r="Q1018" s="837">
        <v>0.4942528735632184</v>
      </c>
      <c r="R1018" s="832">
        <v>43</v>
      </c>
      <c r="S1018" s="837">
        <v>0.4942528735632184</v>
      </c>
      <c r="T1018" s="836">
        <v>20</v>
      </c>
      <c r="U1018" s="838">
        <v>0.47058823529411764</v>
      </c>
    </row>
    <row r="1019" spans="1:21" ht="14.4" customHeight="1" x14ac:dyDescent="0.3">
      <c r="A1019" s="831">
        <v>18</v>
      </c>
      <c r="B1019" s="832" t="s">
        <v>1807</v>
      </c>
      <c r="C1019" s="832" t="s">
        <v>1812</v>
      </c>
      <c r="D1019" s="833" t="s">
        <v>3107</v>
      </c>
      <c r="E1019" s="834" t="s">
        <v>1827</v>
      </c>
      <c r="F1019" s="832" t="s">
        <v>1808</v>
      </c>
      <c r="G1019" s="832" t="s">
        <v>2161</v>
      </c>
      <c r="H1019" s="832" t="s">
        <v>556</v>
      </c>
      <c r="I1019" s="832" t="s">
        <v>2164</v>
      </c>
      <c r="J1019" s="832" t="s">
        <v>908</v>
      </c>
      <c r="K1019" s="832" t="s">
        <v>2165</v>
      </c>
      <c r="L1019" s="835">
        <v>65.989999999999995</v>
      </c>
      <c r="M1019" s="835">
        <v>923.8599999999999</v>
      </c>
      <c r="N1019" s="832">
        <v>14</v>
      </c>
      <c r="O1019" s="836">
        <v>4</v>
      </c>
      <c r="P1019" s="835">
        <v>659.89999999999986</v>
      </c>
      <c r="Q1019" s="837">
        <v>0.71428571428571419</v>
      </c>
      <c r="R1019" s="832">
        <v>10</v>
      </c>
      <c r="S1019" s="837">
        <v>0.7142857142857143</v>
      </c>
      <c r="T1019" s="836">
        <v>3</v>
      </c>
      <c r="U1019" s="838">
        <v>0.75</v>
      </c>
    </row>
    <row r="1020" spans="1:21" ht="14.4" customHeight="1" x14ac:dyDescent="0.3">
      <c r="A1020" s="831">
        <v>18</v>
      </c>
      <c r="B1020" s="832" t="s">
        <v>1807</v>
      </c>
      <c r="C1020" s="832" t="s">
        <v>1812</v>
      </c>
      <c r="D1020" s="833" t="s">
        <v>3107</v>
      </c>
      <c r="E1020" s="834" t="s">
        <v>1827</v>
      </c>
      <c r="F1020" s="832" t="s">
        <v>1808</v>
      </c>
      <c r="G1020" s="832" t="s">
        <v>2161</v>
      </c>
      <c r="H1020" s="832" t="s">
        <v>556</v>
      </c>
      <c r="I1020" s="832" t="s">
        <v>2166</v>
      </c>
      <c r="J1020" s="832" t="s">
        <v>2167</v>
      </c>
      <c r="K1020" s="832" t="s">
        <v>2168</v>
      </c>
      <c r="L1020" s="835">
        <v>96.49</v>
      </c>
      <c r="M1020" s="835">
        <v>289.46999999999997</v>
      </c>
      <c r="N1020" s="832">
        <v>3</v>
      </c>
      <c r="O1020" s="836">
        <v>1</v>
      </c>
      <c r="P1020" s="835">
        <v>289.46999999999997</v>
      </c>
      <c r="Q1020" s="837">
        <v>1</v>
      </c>
      <c r="R1020" s="832">
        <v>3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18</v>
      </c>
      <c r="B1021" s="832" t="s">
        <v>1807</v>
      </c>
      <c r="C1021" s="832" t="s">
        <v>1812</v>
      </c>
      <c r="D1021" s="833" t="s">
        <v>3107</v>
      </c>
      <c r="E1021" s="834" t="s">
        <v>1827</v>
      </c>
      <c r="F1021" s="832" t="s">
        <v>1808</v>
      </c>
      <c r="G1021" s="832" t="s">
        <v>2161</v>
      </c>
      <c r="H1021" s="832" t="s">
        <v>556</v>
      </c>
      <c r="I1021" s="832" t="s">
        <v>2169</v>
      </c>
      <c r="J1021" s="832" t="s">
        <v>2167</v>
      </c>
      <c r="K1021" s="832" t="s">
        <v>2170</v>
      </c>
      <c r="L1021" s="835">
        <v>413.52</v>
      </c>
      <c r="M1021" s="835">
        <v>1654.08</v>
      </c>
      <c r="N1021" s="832">
        <v>4</v>
      </c>
      <c r="O1021" s="836">
        <v>1.5</v>
      </c>
      <c r="P1021" s="835">
        <v>1654.08</v>
      </c>
      <c r="Q1021" s="837">
        <v>1</v>
      </c>
      <c r="R1021" s="832">
        <v>4</v>
      </c>
      <c r="S1021" s="837">
        <v>1</v>
      </c>
      <c r="T1021" s="836">
        <v>1.5</v>
      </c>
      <c r="U1021" s="838">
        <v>1</v>
      </c>
    </row>
    <row r="1022" spans="1:21" ht="14.4" customHeight="1" x14ac:dyDescent="0.3">
      <c r="A1022" s="831">
        <v>18</v>
      </c>
      <c r="B1022" s="832" t="s">
        <v>1807</v>
      </c>
      <c r="C1022" s="832" t="s">
        <v>1812</v>
      </c>
      <c r="D1022" s="833" t="s">
        <v>3107</v>
      </c>
      <c r="E1022" s="834" t="s">
        <v>1827</v>
      </c>
      <c r="F1022" s="832" t="s">
        <v>1808</v>
      </c>
      <c r="G1022" s="832" t="s">
        <v>2171</v>
      </c>
      <c r="H1022" s="832" t="s">
        <v>556</v>
      </c>
      <c r="I1022" s="832" t="s">
        <v>1779</v>
      </c>
      <c r="J1022" s="832" t="s">
        <v>1780</v>
      </c>
      <c r="K1022" s="832" t="s">
        <v>1781</v>
      </c>
      <c r="L1022" s="835">
        <v>107.38</v>
      </c>
      <c r="M1022" s="835">
        <v>1288.56</v>
      </c>
      <c r="N1022" s="832">
        <v>12</v>
      </c>
      <c r="O1022" s="836">
        <v>4</v>
      </c>
      <c r="P1022" s="835">
        <v>536.9</v>
      </c>
      <c r="Q1022" s="837">
        <v>0.41666666666666669</v>
      </c>
      <c r="R1022" s="832">
        <v>5</v>
      </c>
      <c r="S1022" s="837">
        <v>0.41666666666666669</v>
      </c>
      <c r="T1022" s="836">
        <v>1.5</v>
      </c>
      <c r="U1022" s="838">
        <v>0.375</v>
      </c>
    </row>
    <row r="1023" spans="1:21" ht="14.4" customHeight="1" x14ac:dyDescent="0.3">
      <c r="A1023" s="831">
        <v>18</v>
      </c>
      <c r="B1023" s="832" t="s">
        <v>1807</v>
      </c>
      <c r="C1023" s="832" t="s">
        <v>1812</v>
      </c>
      <c r="D1023" s="833" t="s">
        <v>3107</v>
      </c>
      <c r="E1023" s="834" t="s">
        <v>1827</v>
      </c>
      <c r="F1023" s="832" t="s">
        <v>1808</v>
      </c>
      <c r="G1023" s="832" t="s">
        <v>2171</v>
      </c>
      <c r="H1023" s="832" t="s">
        <v>556</v>
      </c>
      <c r="I1023" s="832" t="s">
        <v>1672</v>
      </c>
      <c r="J1023" s="832" t="s">
        <v>977</v>
      </c>
      <c r="K1023" s="832" t="s">
        <v>1673</v>
      </c>
      <c r="L1023" s="835">
        <v>80.53</v>
      </c>
      <c r="M1023" s="835">
        <v>1207.95</v>
      </c>
      <c r="N1023" s="832">
        <v>15</v>
      </c>
      <c r="O1023" s="836">
        <v>3</v>
      </c>
      <c r="P1023" s="835">
        <v>724.77</v>
      </c>
      <c r="Q1023" s="837">
        <v>0.6</v>
      </c>
      <c r="R1023" s="832">
        <v>9</v>
      </c>
      <c r="S1023" s="837">
        <v>0.6</v>
      </c>
      <c r="T1023" s="836">
        <v>2</v>
      </c>
      <c r="U1023" s="838">
        <v>0.66666666666666663</v>
      </c>
    </row>
    <row r="1024" spans="1:21" ht="14.4" customHeight="1" x14ac:dyDescent="0.3">
      <c r="A1024" s="831">
        <v>18</v>
      </c>
      <c r="B1024" s="832" t="s">
        <v>1807</v>
      </c>
      <c r="C1024" s="832" t="s">
        <v>1812</v>
      </c>
      <c r="D1024" s="833" t="s">
        <v>3107</v>
      </c>
      <c r="E1024" s="834" t="s">
        <v>1827</v>
      </c>
      <c r="F1024" s="832" t="s">
        <v>1808</v>
      </c>
      <c r="G1024" s="832" t="s">
        <v>2171</v>
      </c>
      <c r="H1024" s="832" t="s">
        <v>556</v>
      </c>
      <c r="I1024" s="832" t="s">
        <v>1674</v>
      </c>
      <c r="J1024" s="832" t="s">
        <v>975</v>
      </c>
      <c r="K1024" s="832" t="s">
        <v>1675</v>
      </c>
      <c r="L1024" s="835">
        <v>161.06</v>
      </c>
      <c r="M1024" s="835">
        <v>2576.96</v>
      </c>
      <c r="N1024" s="832">
        <v>16</v>
      </c>
      <c r="O1024" s="836">
        <v>4</v>
      </c>
      <c r="P1024" s="835">
        <v>1449.54</v>
      </c>
      <c r="Q1024" s="837">
        <v>0.5625</v>
      </c>
      <c r="R1024" s="832">
        <v>9</v>
      </c>
      <c r="S1024" s="837">
        <v>0.5625</v>
      </c>
      <c r="T1024" s="836">
        <v>2</v>
      </c>
      <c r="U1024" s="838">
        <v>0.5</v>
      </c>
    </row>
    <row r="1025" spans="1:21" ht="14.4" customHeight="1" x14ac:dyDescent="0.3">
      <c r="A1025" s="831">
        <v>18</v>
      </c>
      <c r="B1025" s="832" t="s">
        <v>1807</v>
      </c>
      <c r="C1025" s="832" t="s">
        <v>1812</v>
      </c>
      <c r="D1025" s="833" t="s">
        <v>3107</v>
      </c>
      <c r="E1025" s="834" t="s">
        <v>1827</v>
      </c>
      <c r="F1025" s="832" t="s">
        <v>1808</v>
      </c>
      <c r="G1025" s="832" t="s">
        <v>2171</v>
      </c>
      <c r="H1025" s="832" t="s">
        <v>556</v>
      </c>
      <c r="I1025" s="832" t="s">
        <v>2172</v>
      </c>
      <c r="J1025" s="832" t="s">
        <v>2173</v>
      </c>
      <c r="K1025" s="832" t="s">
        <v>2174</v>
      </c>
      <c r="L1025" s="835">
        <v>150.32</v>
      </c>
      <c r="M1025" s="835">
        <v>3457.3599999999997</v>
      </c>
      <c r="N1025" s="832">
        <v>23</v>
      </c>
      <c r="O1025" s="836">
        <v>5</v>
      </c>
      <c r="P1025" s="835">
        <v>601.28</v>
      </c>
      <c r="Q1025" s="837">
        <v>0.17391304347826086</v>
      </c>
      <c r="R1025" s="832">
        <v>4</v>
      </c>
      <c r="S1025" s="837">
        <v>0.17391304347826086</v>
      </c>
      <c r="T1025" s="836">
        <v>1</v>
      </c>
      <c r="U1025" s="838">
        <v>0.2</v>
      </c>
    </row>
    <row r="1026" spans="1:21" ht="14.4" customHeight="1" x14ac:dyDescent="0.3">
      <c r="A1026" s="831">
        <v>18</v>
      </c>
      <c r="B1026" s="832" t="s">
        <v>1807</v>
      </c>
      <c r="C1026" s="832" t="s">
        <v>1812</v>
      </c>
      <c r="D1026" s="833" t="s">
        <v>3107</v>
      </c>
      <c r="E1026" s="834" t="s">
        <v>1827</v>
      </c>
      <c r="F1026" s="832" t="s">
        <v>1808</v>
      </c>
      <c r="G1026" s="832" t="s">
        <v>2171</v>
      </c>
      <c r="H1026" s="832" t="s">
        <v>601</v>
      </c>
      <c r="I1026" s="832" t="s">
        <v>1584</v>
      </c>
      <c r="J1026" s="832" t="s">
        <v>1585</v>
      </c>
      <c r="K1026" s="832" t="s">
        <v>1586</v>
      </c>
      <c r="L1026" s="835">
        <v>80.53</v>
      </c>
      <c r="M1026" s="835">
        <v>4992.8600000000006</v>
      </c>
      <c r="N1026" s="832">
        <v>62</v>
      </c>
      <c r="O1026" s="836">
        <v>20</v>
      </c>
      <c r="P1026" s="835">
        <v>3704.38</v>
      </c>
      <c r="Q1026" s="837">
        <v>0.74193548387096764</v>
      </c>
      <c r="R1026" s="832">
        <v>46</v>
      </c>
      <c r="S1026" s="837">
        <v>0.74193548387096775</v>
      </c>
      <c r="T1026" s="836">
        <v>14</v>
      </c>
      <c r="U1026" s="838">
        <v>0.7</v>
      </c>
    </row>
    <row r="1027" spans="1:21" ht="14.4" customHeight="1" x14ac:dyDescent="0.3">
      <c r="A1027" s="831">
        <v>18</v>
      </c>
      <c r="B1027" s="832" t="s">
        <v>1807</v>
      </c>
      <c r="C1027" s="832" t="s">
        <v>1812</v>
      </c>
      <c r="D1027" s="833" t="s">
        <v>3107</v>
      </c>
      <c r="E1027" s="834" t="s">
        <v>1827</v>
      </c>
      <c r="F1027" s="832" t="s">
        <v>1808</v>
      </c>
      <c r="G1027" s="832" t="s">
        <v>2171</v>
      </c>
      <c r="H1027" s="832" t="s">
        <v>556</v>
      </c>
      <c r="I1027" s="832" t="s">
        <v>2175</v>
      </c>
      <c r="J1027" s="832" t="s">
        <v>2173</v>
      </c>
      <c r="K1027" s="832" t="s">
        <v>2176</v>
      </c>
      <c r="L1027" s="835">
        <v>75.16</v>
      </c>
      <c r="M1027" s="835">
        <v>1277.7199999999998</v>
      </c>
      <c r="N1027" s="832">
        <v>17</v>
      </c>
      <c r="O1027" s="836">
        <v>4</v>
      </c>
      <c r="P1027" s="835">
        <v>901.92</v>
      </c>
      <c r="Q1027" s="837">
        <v>0.70588235294117652</v>
      </c>
      <c r="R1027" s="832">
        <v>12</v>
      </c>
      <c r="S1027" s="837">
        <v>0.70588235294117652</v>
      </c>
      <c r="T1027" s="836">
        <v>3</v>
      </c>
      <c r="U1027" s="838">
        <v>0.75</v>
      </c>
    </row>
    <row r="1028" spans="1:21" ht="14.4" customHeight="1" x14ac:dyDescent="0.3">
      <c r="A1028" s="831">
        <v>18</v>
      </c>
      <c r="B1028" s="832" t="s">
        <v>1807</v>
      </c>
      <c r="C1028" s="832" t="s">
        <v>1812</v>
      </c>
      <c r="D1028" s="833" t="s">
        <v>3107</v>
      </c>
      <c r="E1028" s="834" t="s">
        <v>1827</v>
      </c>
      <c r="F1028" s="832" t="s">
        <v>1808</v>
      </c>
      <c r="G1028" s="832" t="s">
        <v>2171</v>
      </c>
      <c r="H1028" s="832" t="s">
        <v>601</v>
      </c>
      <c r="I1028" s="832" t="s">
        <v>1587</v>
      </c>
      <c r="J1028" s="832" t="s">
        <v>1585</v>
      </c>
      <c r="K1028" s="832" t="s">
        <v>1588</v>
      </c>
      <c r="L1028" s="835">
        <v>161.06</v>
      </c>
      <c r="M1028" s="835">
        <v>7891.9400000000005</v>
      </c>
      <c r="N1028" s="832">
        <v>49</v>
      </c>
      <c r="O1028" s="836">
        <v>12</v>
      </c>
      <c r="P1028" s="835">
        <v>4831.8000000000011</v>
      </c>
      <c r="Q1028" s="837">
        <v>0.6122448979591838</v>
      </c>
      <c r="R1028" s="832">
        <v>30</v>
      </c>
      <c r="S1028" s="837">
        <v>0.61224489795918369</v>
      </c>
      <c r="T1028" s="836">
        <v>7</v>
      </c>
      <c r="U1028" s="838">
        <v>0.58333333333333337</v>
      </c>
    </row>
    <row r="1029" spans="1:21" ht="14.4" customHeight="1" x14ac:dyDescent="0.3">
      <c r="A1029" s="831">
        <v>18</v>
      </c>
      <c r="B1029" s="832" t="s">
        <v>1807</v>
      </c>
      <c r="C1029" s="832" t="s">
        <v>1812</v>
      </c>
      <c r="D1029" s="833" t="s">
        <v>3107</v>
      </c>
      <c r="E1029" s="834" t="s">
        <v>1827</v>
      </c>
      <c r="F1029" s="832" t="s">
        <v>1808</v>
      </c>
      <c r="G1029" s="832" t="s">
        <v>2171</v>
      </c>
      <c r="H1029" s="832" t="s">
        <v>556</v>
      </c>
      <c r="I1029" s="832" t="s">
        <v>2786</v>
      </c>
      <c r="J1029" s="832" t="s">
        <v>1585</v>
      </c>
      <c r="K1029" s="832" t="s">
        <v>2176</v>
      </c>
      <c r="L1029" s="835">
        <v>0</v>
      </c>
      <c r="M1029" s="835">
        <v>0</v>
      </c>
      <c r="N1029" s="832">
        <v>2</v>
      </c>
      <c r="O1029" s="836">
        <v>0.5</v>
      </c>
      <c r="P1029" s="835">
        <v>0</v>
      </c>
      <c r="Q1029" s="837"/>
      <c r="R1029" s="832">
        <v>2</v>
      </c>
      <c r="S1029" s="837">
        <v>1</v>
      </c>
      <c r="T1029" s="836">
        <v>0.5</v>
      </c>
      <c r="U1029" s="838">
        <v>1</v>
      </c>
    </row>
    <row r="1030" spans="1:21" ht="14.4" customHeight="1" x14ac:dyDescent="0.3">
      <c r="A1030" s="831">
        <v>18</v>
      </c>
      <c r="B1030" s="832" t="s">
        <v>1807</v>
      </c>
      <c r="C1030" s="832" t="s">
        <v>1812</v>
      </c>
      <c r="D1030" s="833" t="s">
        <v>3107</v>
      </c>
      <c r="E1030" s="834" t="s">
        <v>1827</v>
      </c>
      <c r="F1030" s="832" t="s">
        <v>1808</v>
      </c>
      <c r="G1030" s="832" t="s">
        <v>2171</v>
      </c>
      <c r="H1030" s="832" t="s">
        <v>601</v>
      </c>
      <c r="I1030" s="832" t="s">
        <v>2180</v>
      </c>
      <c r="J1030" s="832" t="s">
        <v>1585</v>
      </c>
      <c r="K1030" s="832" t="s">
        <v>2181</v>
      </c>
      <c r="L1030" s="835">
        <v>400.17</v>
      </c>
      <c r="M1030" s="835">
        <v>2000.85</v>
      </c>
      <c r="N1030" s="832">
        <v>5</v>
      </c>
      <c r="O1030" s="836">
        <v>4</v>
      </c>
      <c r="P1030" s="835">
        <v>800.34</v>
      </c>
      <c r="Q1030" s="837">
        <v>0.4</v>
      </c>
      <c r="R1030" s="832">
        <v>2</v>
      </c>
      <c r="S1030" s="837">
        <v>0.4</v>
      </c>
      <c r="T1030" s="836">
        <v>2</v>
      </c>
      <c r="U1030" s="838">
        <v>0.5</v>
      </c>
    </row>
    <row r="1031" spans="1:21" ht="14.4" customHeight="1" x14ac:dyDescent="0.3">
      <c r="A1031" s="831">
        <v>18</v>
      </c>
      <c r="B1031" s="832" t="s">
        <v>1807</v>
      </c>
      <c r="C1031" s="832" t="s">
        <v>1812</v>
      </c>
      <c r="D1031" s="833" t="s">
        <v>3107</v>
      </c>
      <c r="E1031" s="834" t="s">
        <v>1827</v>
      </c>
      <c r="F1031" s="832" t="s">
        <v>1808</v>
      </c>
      <c r="G1031" s="832" t="s">
        <v>2171</v>
      </c>
      <c r="H1031" s="832" t="s">
        <v>601</v>
      </c>
      <c r="I1031" s="832" t="s">
        <v>1670</v>
      </c>
      <c r="J1031" s="832" t="s">
        <v>1585</v>
      </c>
      <c r="K1031" s="832" t="s">
        <v>1671</v>
      </c>
      <c r="L1031" s="835">
        <v>533.42999999999995</v>
      </c>
      <c r="M1031" s="835">
        <v>4800.869999999999</v>
      </c>
      <c r="N1031" s="832">
        <v>9</v>
      </c>
      <c r="O1031" s="836">
        <v>6.5</v>
      </c>
      <c r="P1031" s="835">
        <v>1600.29</v>
      </c>
      <c r="Q1031" s="837">
        <v>0.33333333333333337</v>
      </c>
      <c r="R1031" s="832">
        <v>3</v>
      </c>
      <c r="S1031" s="837">
        <v>0.33333333333333331</v>
      </c>
      <c r="T1031" s="836">
        <v>2</v>
      </c>
      <c r="U1031" s="838">
        <v>0.30769230769230771</v>
      </c>
    </row>
    <row r="1032" spans="1:21" ht="14.4" customHeight="1" x14ac:dyDescent="0.3">
      <c r="A1032" s="831">
        <v>18</v>
      </c>
      <c r="B1032" s="832" t="s">
        <v>1807</v>
      </c>
      <c r="C1032" s="832" t="s">
        <v>1812</v>
      </c>
      <c r="D1032" s="833" t="s">
        <v>3107</v>
      </c>
      <c r="E1032" s="834" t="s">
        <v>1827</v>
      </c>
      <c r="F1032" s="832" t="s">
        <v>1808</v>
      </c>
      <c r="G1032" s="832" t="s">
        <v>2787</v>
      </c>
      <c r="H1032" s="832" t="s">
        <v>556</v>
      </c>
      <c r="I1032" s="832" t="s">
        <v>2788</v>
      </c>
      <c r="J1032" s="832" t="s">
        <v>2789</v>
      </c>
      <c r="K1032" s="832" t="s">
        <v>2790</v>
      </c>
      <c r="L1032" s="835">
        <v>729.09</v>
      </c>
      <c r="M1032" s="835">
        <v>729.09</v>
      </c>
      <c r="N1032" s="832">
        <v>1</v>
      </c>
      <c r="O1032" s="836">
        <v>0.5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18</v>
      </c>
      <c r="B1033" s="832" t="s">
        <v>1807</v>
      </c>
      <c r="C1033" s="832" t="s">
        <v>1812</v>
      </c>
      <c r="D1033" s="833" t="s">
        <v>3107</v>
      </c>
      <c r="E1033" s="834" t="s">
        <v>1827</v>
      </c>
      <c r="F1033" s="832" t="s">
        <v>1808</v>
      </c>
      <c r="G1033" s="832" t="s">
        <v>2531</v>
      </c>
      <c r="H1033" s="832" t="s">
        <v>601</v>
      </c>
      <c r="I1033" s="832" t="s">
        <v>1513</v>
      </c>
      <c r="J1033" s="832" t="s">
        <v>1514</v>
      </c>
      <c r="K1033" s="832" t="s">
        <v>1515</v>
      </c>
      <c r="L1033" s="835">
        <v>153.65</v>
      </c>
      <c r="M1033" s="835">
        <v>4763.1499999999996</v>
      </c>
      <c r="N1033" s="832">
        <v>31</v>
      </c>
      <c r="O1033" s="836">
        <v>3</v>
      </c>
      <c r="P1033" s="835">
        <v>921.90000000000009</v>
      </c>
      <c r="Q1033" s="837">
        <v>0.19354838709677422</v>
      </c>
      <c r="R1033" s="832">
        <v>6</v>
      </c>
      <c r="S1033" s="837">
        <v>0.19354838709677419</v>
      </c>
      <c r="T1033" s="836">
        <v>0.5</v>
      </c>
      <c r="U1033" s="838">
        <v>0.16666666666666666</v>
      </c>
    </row>
    <row r="1034" spans="1:21" ht="14.4" customHeight="1" x14ac:dyDescent="0.3">
      <c r="A1034" s="831">
        <v>18</v>
      </c>
      <c r="B1034" s="832" t="s">
        <v>1807</v>
      </c>
      <c r="C1034" s="832" t="s">
        <v>1812</v>
      </c>
      <c r="D1034" s="833" t="s">
        <v>3107</v>
      </c>
      <c r="E1034" s="834" t="s">
        <v>1827</v>
      </c>
      <c r="F1034" s="832" t="s">
        <v>1808</v>
      </c>
      <c r="G1034" s="832" t="s">
        <v>2531</v>
      </c>
      <c r="H1034" s="832" t="s">
        <v>601</v>
      </c>
      <c r="I1034" s="832" t="s">
        <v>1516</v>
      </c>
      <c r="J1034" s="832" t="s">
        <v>1514</v>
      </c>
      <c r="K1034" s="832" t="s">
        <v>1517</v>
      </c>
      <c r="L1034" s="835">
        <v>307.27999999999997</v>
      </c>
      <c r="M1034" s="835">
        <v>2765.5199999999995</v>
      </c>
      <c r="N1034" s="832">
        <v>9</v>
      </c>
      <c r="O1034" s="836">
        <v>2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18</v>
      </c>
      <c r="B1035" s="832" t="s">
        <v>1807</v>
      </c>
      <c r="C1035" s="832" t="s">
        <v>1812</v>
      </c>
      <c r="D1035" s="833" t="s">
        <v>3107</v>
      </c>
      <c r="E1035" s="834" t="s">
        <v>1827</v>
      </c>
      <c r="F1035" s="832" t="s">
        <v>1808</v>
      </c>
      <c r="G1035" s="832" t="s">
        <v>2182</v>
      </c>
      <c r="H1035" s="832" t="s">
        <v>601</v>
      </c>
      <c r="I1035" s="832" t="s">
        <v>2183</v>
      </c>
      <c r="J1035" s="832" t="s">
        <v>943</v>
      </c>
      <c r="K1035" s="832" t="s">
        <v>2184</v>
      </c>
      <c r="L1035" s="835">
        <v>0</v>
      </c>
      <c r="M1035" s="835">
        <v>0</v>
      </c>
      <c r="N1035" s="832">
        <v>10</v>
      </c>
      <c r="O1035" s="836">
        <v>7.5</v>
      </c>
      <c r="P1035" s="835">
        <v>0</v>
      </c>
      <c r="Q1035" s="837"/>
      <c r="R1035" s="832">
        <v>8</v>
      </c>
      <c r="S1035" s="837">
        <v>0.8</v>
      </c>
      <c r="T1035" s="836">
        <v>6.5</v>
      </c>
      <c r="U1035" s="838">
        <v>0.8666666666666667</v>
      </c>
    </row>
    <row r="1036" spans="1:21" ht="14.4" customHeight="1" x14ac:dyDescent="0.3">
      <c r="A1036" s="831">
        <v>18</v>
      </c>
      <c r="B1036" s="832" t="s">
        <v>1807</v>
      </c>
      <c r="C1036" s="832" t="s">
        <v>1812</v>
      </c>
      <c r="D1036" s="833" t="s">
        <v>3107</v>
      </c>
      <c r="E1036" s="834" t="s">
        <v>1827</v>
      </c>
      <c r="F1036" s="832" t="s">
        <v>1808</v>
      </c>
      <c r="G1036" s="832" t="s">
        <v>2182</v>
      </c>
      <c r="H1036" s="832" t="s">
        <v>601</v>
      </c>
      <c r="I1036" s="832" t="s">
        <v>1560</v>
      </c>
      <c r="J1036" s="832" t="s">
        <v>943</v>
      </c>
      <c r="K1036" s="832" t="s">
        <v>1561</v>
      </c>
      <c r="L1036" s="835">
        <v>0</v>
      </c>
      <c r="M1036" s="835">
        <v>0</v>
      </c>
      <c r="N1036" s="832">
        <v>18</v>
      </c>
      <c r="O1036" s="836">
        <v>8.5</v>
      </c>
      <c r="P1036" s="835">
        <v>0</v>
      </c>
      <c r="Q1036" s="837"/>
      <c r="R1036" s="832">
        <v>10</v>
      </c>
      <c r="S1036" s="837">
        <v>0.55555555555555558</v>
      </c>
      <c r="T1036" s="836">
        <v>5</v>
      </c>
      <c r="U1036" s="838">
        <v>0.58823529411764708</v>
      </c>
    </row>
    <row r="1037" spans="1:21" ht="14.4" customHeight="1" x14ac:dyDescent="0.3">
      <c r="A1037" s="831">
        <v>18</v>
      </c>
      <c r="B1037" s="832" t="s">
        <v>1807</v>
      </c>
      <c r="C1037" s="832" t="s">
        <v>1812</v>
      </c>
      <c r="D1037" s="833" t="s">
        <v>3107</v>
      </c>
      <c r="E1037" s="834" t="s">
        <v>1827</v>
      </c>
      <c r="F1037" s="832" t="s">
        <v>1808</v>
      </c>
      <c r="G1037" s="832" t="s">
        <v>2182</v>
      </c>
      <c r="H1037" s="832" t="s">
        <v>556</v>
      </c>
      <c r="I1037" s="832" t="s">
        <v>2185</v>
      </c>
      <c r="J1037" s="832" t="s">
        <v>2186</v>
      </c>
      <c r="K1037" s="832" t="s">
        <v>2184</v>
      </c>
      <c r="L1037" s="835">
        <v>0</v>
      </c>
      <c r="M1037" s="835">
        <v>0</v>
      </c>
      <c r="N1037" s="832">
        <v>8</v>
      </c>
      <c r="O1037" s="836">
        <v>2</v>
      </c>
      <c r="P1037" s="835">
        <v>0</v>
      </c>
      <c r="Q1037" s="837"/>
      <c r="R1037" s="832">
        <v>3</v>
      </c>
      <c r="S1037" s="837">
        <v>0.375</v>
      </c>
      <c r="T1037" s="836">
        <v>0.5</v>
      </c>
      <c r="U1037" s="838">
        <v>0.25</v>
      </c>
    </row>
    <row r="1038" spans="1:21" ht="14.4" customHeight="1" x14ac:dyDescent="0.3">
      <c r="A1038" s="831">
        <v>18</v>
      </c>
      <c r="B1038" s="832" t="s">
        <v>1807</v>
      </c>
      <c r="C1038" s="832" t="s">
        <v>1812</v>
      </c>
      <c r="D1038" s="833" t="s">
        <v>3107</v>
      </c>
      <c r="E1038" s="834" t="s">
        <v>1827</v>
      </c>
      <c r="F1038" s="832" t="s">
        <v>1808</v>
      </c>
      <c r="G1038" s="832" t="s">
        <v>2182</v>
      </c>
      <c r="H1038" s="832" t="s">
        <v>556</v>
      </c>
      <c r="I1038" s="832" t="s">
        <v>2791</v>
      </c>
      <c r="J1038" s="832" t="s">
        <v>2644</v>
      </c>
      <c r="K1038" s="832" t="s">
        <v>2184</v>
      </c>
      <c r="L1038" s="835">
        <v>0</v>
      </c>
      <c r="M1038" s="835">
        <v>0</v>
      </c>
      <c r="N1038" s="832">
        <v>1</v>
      </c>
      <c r="O1038" s="836">
        <v>1</v>
      </c>
      <c r="P1038" s="835"/>
      <c r="Q1038" s="837"/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18</v>
      </c>
      <c r="B1039" s="832" t="s">
        <v>1807</v>
      </c>
      <c r="C1039" s="832" t="s">
        <v>1812</v>
      </c>
      <c r="D1039" s="833" t="s">
        <v>3107</v>
      </c>
      <c r="E1039" s="834" t="s">
        <v>1827</v>
      </c>
      <c r="F1039" s="832" t="s">
        <v>1808</v>
      </c>
      <c r="G1039" s="832" t="s">
        <v>2182</v>
      </c>
      <c r="H1039" s="832" t="s">
        <v>556</v>
      </c>
      <c r="I1039" s="832" t="s">
        <v>2642</v>
      </c>
      <c r="J1039" s="832" t="s">
        <v>2195</v>
      </c>
      <c r="K1039" s="832" t="s">
        <v>1561</v>
      </c>
      <c r="L1039" s="835">
        <v>0</v>
      </c>
      <c r="M1039" s="835">
        <v>0</v>
      </c>
      <c r="N1039" s="832">
        <v>2</v>
      </c>
      <c r="O1039" s="836">
        <v>0.5</v>
      </c>
      <c r="P1039" s="835"/>
      <c r="Q1039" s="837"/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18</v>
      </c>
      <c r="B1040" s="832" t="s">
        <v>1807</v>
      </c>
      <c r="C1040" s="832" t="s">
        <v>1812</v>
      </c>
      <c r="D1040" s="833" t="s">
        <v>3107</v>
      </c>
      <c r="E1040" s="834" t="s">
        <v>1827</v>
      </c>
      <c r="F1040" s="832" t="s">
        <v>1808</v>
      </c>
      <c r="G1040" s="832" t="s">
        <v>2182</v>
      </c>
      <c r="H1040" s="832" t="s">
        <v>556</v>
      </c>
      <c r="I1040" s="832" t="s">
        <v>2187</v>
      </c>
      <c r="J1040" s="832" t="s">
        <v>2188</v>
      </c>
      <c r="K1040" s="832" t="s">
        <v>2189</v>
      </c>
      <c r="L1040" s="835">
        <v>0</v>
      </c>
      <c r="M1040" s="835">
        <v>0</v>
      </c>
      <c r="N1040" s="832">
        <v>1</v>
      </c>
      <c r="O1040" s="836">
        <v>0.5</v>
      </c>
      <c r="P1040" s="835">
        <v>0</v>
      </c>
      <c r="Q1040" s="837"/>
      <c r="R1040" s="832">
        <v>1</v>
      </c>
      <c r="S1040" s="837">
        <v>1</v>
      </c>
      <c r="T1040" s="836">
        <v>0.5</v>
      </c>
      <c r="U1040" s="838">
        <v>1</v>
      </c>
    </row>
    <row r="1041" spans="1:21" ht="14.4" customHeight="1" x14ac:dyDescent="0.3">
      <c r="A1041" s="831">
        <v>18</v>
      </c>
      <c r="B1041" s="832" t="s">
        <v>1807</v>
      </c>
      <c r="C1041" s="832" t="s">
        <v>1812</v>
      </c>
      <c r="D1041" s="833" t="s">
        <v>3107</v>
      </c>
      <c r="E1041" s="834" t="s">
        <v>1827</v>
      </c>
      <c r="F1041" s="832" t="s">
        <v>1808</v>
      </c>
      <c r="G1041" s="832" t="s">
        <v>2182</v>
      </c>
      <c r="H1041" s="832" t="s">
        <v>556</v>
      </c>
      <c r="I1041" s="832" t="s">
        <v>2190</v>
      </c>
      <c r="J1041" s="832" t="s">
        <v>2188</v>
      </c>
      <c r="K1041" s="832" t="s">
        <v>2184</v>
      </c>
      <c r="L1041" s="835">
        <v>0</v>
      </c>
      <c r="M1041" s="835">
        <v>0</v>
      </c>
      <c r="N1041" s="832">
        <v>1</v>
      </c>
      <c r="O1041" s="836">
        <v>0.5</v>
      </c>
      <c r="P1041" s="835"/>
      <c r="Q1041" s="837"/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18</v>
      </c>
      <c r="B1042" s="832" t="s">
        <v>1807</v>
      </c>
      <c r="C1042" s="832" t="s">
        <v>1812</v>
      </c>
      <c r="D1042" s="833" t="s">
        <v>3107</v>
      </c>
      <c r="E1042" s="834" t="s">
        <v>1827</v>
      </c>
      <c r="F1042" s="832" t="s">
        <v>1808</v>
      </c>
      <c r="G1042" s="832" t="s">
        <v>2182</v>
      </c>
      <c r="H1042" s="832" t="s">
        <v>556</v>
      </c>
      <c r="I1042" s="832" t="s">
        <v>2191</v>
      </c>
      <c r="J1042" s="832" t="s">
        <v>2192</v>
      </c>
      <c r="K1042" s="832" t="s">
        <v>2189</v>
      </c>
      <c r="L1042" s="835">
        <v>0</v>
      </c>
      <c r="M1042" s="835">
        <v>0</v>
      </c>
      <c r="N1042" s="832">
        <v>1</v>
      </c>
      <c r="O1042" s="836">
        <v>1</v>
      </c>
      <c r="P1042" s="835"/>
      <c r="Q1042" s="837"/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18</v>
      </c>
      <c r="B1043" s="832" t="s">
        <v>1807</v>
      </c>
      <c r="C1043" s="832" t="s">
        <v>1812</v>
      </c>
      <c r="D1043" s="833" t="s">
        <v>3107</v>
      </c>
      <c r="E1043" s="834" t="s">
        <v>1827</v>
      </c>
      <c r="F1043" s="832" t="s">
        <v>1808</v>
      </c>
      <c r="G1043" s="832" t="s">
        <v>2182</v>
      </c>
      <c r="H1043" s="832" t="s">
        <v>556</v>
      </c>
      <c r="I1043" s="832" t="s">
        <v>2792</v>
      </c>
      <c r="J1043" s="832" t="s">
        <v>2793</v>
      </c>
      <c r="K1043" s="832" t="s">
        <v>1078</v>
      </c>
      <c r="L1043" s="835">
        <v>0</v>
      </c>
      <c r="M1043" s="835">
        <v>0</v>
      </c>
      <c r="N1043" s="832">
        <v>1</v>
      </c>
      <c r="O1043" s="836">
        <v>0.5</v>
      </c>
      <c r="P1043" s="835">
        <v>0</v>
      </c>
      <c r="Q1043" s="837"/>
      <c r="R1043" s="832">
        <v>1</v>
      </c>
      <c r="S1043" s="837">
        <v>1</v>
      </c>
      <c r="T1043" s="836">
        <v>0.5</v>
      </c>
      <c r="U1043" s="838">
        <v>1</v>
      </c>
    </row>
    <row r="1044" spans="1:21" ht="14.4" customHeight="1" x14ac:dyDescent="0.3">
      <c r="A1044" s="831">
        <v>18</v>
      </c>
      <c r="B1044" s="832" t="s">
        <v>1807</v>
      </c>
      <c r="C1044" s="832" t="s">
        <v>1812</v>
      </c>
      <c r="D1044" s="833" t="s">
        <v>3107</v>
      </c>
      <c r="E1044" s="834" t="s">
        <v>1827</v>
      </c>
      <c r="F1044" s="832" t="s">
        <v>1808</v>
      </c>
      <c r="G1044" s="832" t="s">
        <v>2182</v>
      </c>
      <c r="H1044" s="832" t="s">
        <v>556</v>
      </c>
      <c r="I1044" s="832" t="s">
        <v>2194</v>
      </c>
      <c r="J1044" s="832" t="s">
        <v>2195</v>
      </c>
      <c r="K1044" s="832" t="s">
        <v>2189</v>
      </c>
      <c r="L1044" s="835">
        <v>0</v>
      </c>
      <c r="M1044" s="835">
        <v>0</v>
      </c>
      <c r="N1044" s="832">
        <v>1</v>
      </c>
      <c r="O1044" s="836">
        <v>1</v>
      </c>
      <c r="P1044" s="835">
        <v>0</v>
      </c>
      <c r="Q1044" s="837"/>
      <c r="R1044" s="832">
        <v>1</v>
      </c>
      <c r="S1044" s="837">
        <v>1</v>
      </c>
      <c r="T1044" s="836">
        <v>1</v>
      </c>
      <c r="U1044" s="838">
        <v>1</v>
      </c>
    </row>
    <row r="1045" spans="1:21" ht="14.4" customHeight="1" x14ac:dyDescent="0.3">
      <c r="A1045" s="831">
        <v>18</v>
      </c>
      <c r="B1045" s="832" t="s">
        <v>1807</v>
      </c>
      <c r="C1045" s="832" t="s">
        <v>1812</v>
      </c>
      <c r="D1045" s="833" t="s">
        <v>3107</v>
      </c>
      <c r="E1045" s="834" t="s">
        <v>1827</v>
      </c>
      <c r="F1045" s="832" t="s">
        <v>1808</v>
      </c>
      <c r="G1045" s="832" t="s">
        <v>2196</v>
      </c>
      <c r="H1045" s="832" t="s">
        <v>556</v>
      </c>
      <c r="I1045" s="832" t="s">
        <v>2197</v>
      </c>
      <c r="J1045" s="832" t="s">
        <v>2198</v>
      </c>
      <c r="K1045" s="832" t="s">
        <v>2199</v>
      </c>
      <c r="L1045" s="835">
        <v>153.61000000000001</v>
      </c>
      <c r="M1045" s="835">
        <v>614.44000000000005</v>
      </c>
      <c r="N1045" s="832">
        <v>4</v>
      </c>
      <c r="O1045" s="836">
        <v>1</v>
      </c>
      <c r="P1045" s="835">
        <v>307.22000000000003</v>
      </c>
      <c r="Q1045" s="837">
        <v>0.5</v>
      </c>
      <c r="R1045" s="832">
        <v>2</v>
      </c>
      <c r="S1045" s="837">
        <v>0.5</v>
      </c>
      <c r="T1045" s="836">
        <v>0.5</v>
      </c>
      <c r="U1045" s="838">
        <v>0.5</v>
      </c>
    </row>
    <row r="1046" spans="1:21" ht="14.4" customHeight="1" x14ac:dyDescent="0.3">
      <c r="A1046" s="831">
        <v>18</v>
      </c>
      <c r="B1046" s="832" t="s">
        <v>1807</v>
      </c>
      <c r="C1046" s="832" t="s">
        <v>1812</v>
      </c>
      <c r="D1046" s="833" t="s">
        <v>3107</v>
      </c>
      <c r="E1046" s="834" t="s">
        <v>1827</v>
      </c>
      <c r="F1046" s="832" t="s">
        <v>1808</v>
      </c>
      <c r="G1046" s="832" t="s">
        <v>2196</v>
      </c>
      <c r="H1046" s="832" t="s">
        <v>556</v>
      </c>
      <c r="I1046" s="832" t="s">
        <v>2794</v>
      </c>
      <c r="J1046" s="832" t="s">
        <v>2198</v>
      </c>
      <c r="K1046" s="832" t="s">
        <v>2795</v>
      </c>
      <c r="L1046" s="835">
        <v>153.61000000000001</v>
      </c>
      <c r="M1046" s="835">
        <v>460.83000000000004</v>
      </c>
      <c r="N1046" s="832">
        <v>3</v>
      </c>
      <c r="O1046" s="836">
        <v>0.5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18</v>
      </c>
      <c r="B1047" s="832" t="s">
        <v>1807</v>
      </c>
      <c r="C1047" s="832" t="s">
        <v>1812</v>
      </c>
      <c r="D1047" s="833" t="s">
        <v>3107</v>
      </c>
      <c r="E1047" s="834" t="s">
        <v>1827</v>
      </c>
      <c r="F1047" s="832" t="s">
        <v>1808</v>
      </c>
      <c r="G1047" s="832" t="s">
        <v>2796</v>
      </c>
      <c r="H1047" s="832" t="s">
        <v>556</v>
      </c>
      <c r="I1047" s="832" t="s">
        <v>2797</v>
      </c>
      <c r="J1047" s="832" t="s">
        <v>2798</v>
      </c>
      <c r="K1047" s="832" t="s">
        <v>2799</v>
      </c>
      <c r="L1047" s="835">
        <v>1049.3399999999999</v>
      </c>
      <c r="M1047" s="835">
        <v>1049.3399999999999</v>
      </c>
      <c r="N1047" s="832">
        <v>1</v>
      </c>
      <c r="O1047" s="836">
        <v>0.5</v>
      </c>
      <c r="P1047" s="835">
        <v>1049.3399999999999</v>
      </c>
      <c r="Q1047" s="837">
        <v>1</v>
      </c>
      <c r="R1047" s="832">
        <v>1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18</v>
      </c>
      <c r="B1048" s="832" t="s">
        <v>1807</v>
      </c>
      <c r="C1048" s="832" t="s">
        <v>1812</v>
      </c>
      <c r="D1048" s="833" t="s">
        <v>3107</v>
      </c>
      <c r="E1048" s="834" t="s">
        <v>1827</v>
      </c>
      <c r="F1048" s="832" t="s">
        <v>1808</v>
      </c>
      <c r="G1048" s="832" t="s">
        <v>2800</v>
      </c>
      <c r="H1048" s="832" t="s">
        <v>601</v>
      </c>
      <c r="I1048" s="832" t="s">
        <v>2801</v>
      </c>
      <c r="J1048" s="832" t="s">
        <v>1690</v>
      </c>
      <c r="K1048" s="832" t="s">
        <v>2310</v>
      </c>
      <c r="L1048" s="835">
        <v>414.07</v>
      </c>
      <c r="M1048" s="835">
        <v>1242.21</v>
      </c>
      <c r="N1048" s="832">
        <v>3</v>
      </c>
      <c r="O1048" s="836">
        <v>0.5</v>
      </c>
      <c r="P1048" s="835">
        <v>1242.21</v>
      </c>
      <c r="Q1048" s="837">
        <v>1</v>
      </c>
      <c r="R1048" s="832">
        <v>3</v>
      </c>
      <c r="S1048" s="837">
        <v>1</v>
      </c>
      <c r="T1048" s="836">
        <v>0.5</v>
      </c>
      <c r="U1048" s="838">
        <v>1</v>
      </c>
    </row>
    <row r="1049" spans="1:21" ht="14.4" customHeight="1" x14ac:dyDescent="0.3">
      <c r="A1049" s="831">
        <v>18</v>
      </c>
      <c r="B1049" s="832" t="s">
        <v>1807</v>
      </c>
      <c r="C1049" s="832" t="s">
        <v>1812</v>
      </c>
      <c r="D1049" s="833" t="s">
        <v>3107</v>
      </c>
      <c r="E1049" s="834" t="s">
        <v>1827</v>
      </c>
      <c r="F1049" s="832" t="s">
        <v>1808</v>
      </c>
      <c r="G1049" s="832" t="s">
        <v>2206</v>
      </c>
      <c r="H1049" s="832" t="s">
        <v>556</v>
      </c>
      <c r="I1049" s="832" t="s">
        <v>2207</v>
      </c>
      <c r="J1049" s="832" t="s">
        <v>2208</v>
      </c>
      <c r="K1049" s="832" t="s">
        <v>1574</v>
      </c>
      <c r="L1049" s="835">
        <v>1092.4100000000001</v>
      </c>
      <c r="M1049" s="835">
        <v>34957.120000000003</v>
      </c>
      <c r="N1049" s="832">
        <v>32</v>
      </c>
      <c r="O1049" s="836">
        <v>6.5</v>
      </c>
      <c r="P1049" s="835">
        <v>10924.100000000002</v>
      </c>
      <c r="Q1049" s="837">
        <v>0.31250000000000006</v>
      </c>
      <c r="R1049" s="832">
        <v>10</v>
      </c>
      <c r="S1049" s="837">
        <v>0.3125</v>
      </c>
      <c r="T1049" s="836">
        <v>1.5</v>
      </c>
      <c r="U1049" s="838">
        <v>0.23076923076923078</v>
      </c>
    </row>
    <row r="1050" spans="1:21" ht="14.4" customHeight="1" x14ac:dyDescent="0.3">
      <c r="A1050" s="831">
        <v>18</v>
      </c>
      <c r="B1050" s="832" t="s">
        <v>1807</v>
      </c>
      <c r="C1050" s="832" t="s">
        <v>1812</v>
      </c>
      <c r="D1050" s="833" t="s">
        <v>3107</v>
      </c>
      <c r="E1050" s="834" t="s">
        <v>1827</v>
      </c>
      <c r="F1050" s="832" t="s">
        <v>1808</v>
      </c>
      <c r="G1050" s="832" t="s">
        <v>2206</v>
      </c>
      <c r="H1050" s="832" t="s">
        <v>556</v>
      </c>
      <c r="I1050" s="832" t="s">
        <v>2209</v>
      </c>
      <c r="J1050" s="832" t="s">
        <v>2208</v>
      </c>
      <c r="K1050" s="832" t="s">
        <v>700</v>
      </c>
      <c r="L1050" s="835">
        <v>546.21</v>
      </c>
      <c r="M1050" s="835">
        <v>1638.63</v>
      </c>
      <c r="N1050" s="832">
        <v>3</v>
      </c>
      <c r="O1050" s="836">
        <v>1</v>
      </c>
      <c r="P1050" s="835">
        <v>1638.63</v>
      </c>
      <c r="Q1050" s="837">
        <v>1</v>
      </c>
      <c r="R1050" s="832">
        <v>3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18</v>
      </c>
      <c r="B1051" s="832" t="s">
        <v>1807</v>
      </c>
      <c r="C1051" s="832" t="s">
        <v>1812</v>
      </c>
      <c r="D1051" s="833" t="s">
        <v>3107</v>
      </c>
      <c r="E1051" s="834" t="s">
        <v>1827</v>
      </c>
      <c r="F1051" s="832" t="s">
        <v>1808</v>
      </c>
      <c r="G1051" s="832" t="s">
        <v>2802</v>
      </c>
      <c r="H1051" s="832" t="s">
        <v>601</v>
      </c>
      <c r="I1051" s="832" t="s">
        <v>2803</v>
      </c>
      <c r="J1051" s="832" t="s">
        <v>2804</v>
      </c>
      <c r="K1051" s="832" t="s">
        <v>2805</v>
      </c>
      <c r="L1051" s="835">
        <v>65.36</v>
      </c>
      <c r="M1051" s="835">
        <v>65.36</v>
      </c>
      <c r="N1051" s="832">
        <v>1</v>
      </c>
      <c r="O1051" s="836">
        <v>1</v>
      </c>
      <c r="P1051" s="835">
        <v>65.36</v>
      </c>
      <c r="Q1051" s="837">
        <v>1</v>
      </c>
      <c r="R1051" s="832">
        <v>1</v>
      </c>
      <c r="S1051" s="837">
        <v>1</v>
      </c>
      <c r="T1051" s="836">
        <v>1</v>
      </c>
      <c r="U1051" s="838">
        <v>1</v>
      </c>
    </row>
    <row r="1052" spans="1:21" ht="14.4" customHeight="1" x14ac:dyDescent="0.3">
      <c r="A1052" s="831">
        <v>18</v>
      </c>
      <c r="B1052" s="832" t="s">
        <v>1807</v>
      </c>
      <c r="C1052" s="832" t="s">
        <v>1812</v>
      </c>
      <c r="D1052" s="833" t="s">
        <v>3107</v>
      </c>
      <c r="E1052" s="834" t="s">
        <v>1827</v>
      </c>
      <c r="F1052" s="832" t="s">
        <v>1808</v>
      </c>
      <c r="G1052" s="832" t="s">
        <v>2325</v>
      </c>
      <c r="H1052" s="832" t="s">
        <v>601</v>
      </c>
      <c r="I1052" s="832" t="s">
        <v>1749</v>
      </c>
      <c r="J1052" s="832" t="s">
        <v>960</v>
      </c>
      <c r="K1052" s="832" t="s">
        <v>1750</v>
      </c>
      <c r="L1052" s="835">
        <v>154.36000000000001</v>
      </c>
      <c r="M1052" s="835">
        <v>308.72000000000003</v>
      </c>
      <c r="N1052" s="832">
        <v>2</v>
      </c>
      <c r="O1052" s="836">
        <v>0.5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18</v>
      </c>
      <c r="B1053" s="832" t="s">
        <v>1807</v>
      </c>
      <c r="C1053" s="832" t="s">
        <v>1812</v>
      </c>
      <c r="D1053" s="833" t="s">
        <v>3107</v>
      </c>
      <c r="E1053" s="834" t="s">
        <v>1827</v>
      </c>
      <c r="F1053" s="832" t="s">
        <v>1809</v>
      </c>
      <c r="G1053" s="832" t="s">
        <v>2213</v>
      </c>
      <c r="H1053" s="832" t="s">
        <v>556</v>
      </c>
      <c r="I1053" s="832" t="s">
        <v>2216</v>
      </c>
      <c r="J1053" s="832" t="s">
        <v>2215</v>
      </c>
      <c r="K1053" s="832"/>
      <c r="L1053" s="835">
        <v>0</v>
      </c>
      <c r="M1053" s="835">
        <v>0</v>
      </c>
      <c r="N1053" s="832">
        <v>1</v>
      </c>
      <c r="O1053" s="836">
        <v>0.5</v>
      </c>
      <c r="P1053" s="835"/>
      <c r="Q1053" s="837"/>
      <c r="R1053" s="832"/>
      <c r="S1053" s="837">
        <v>0</v>
      </c>
      <c r="T1053" s="836"/>
      <c r="U1053" s="838">
        <v>0</v>
      </c>
    </row>
    <row r="1054" spans="1:21" ht="14.4" customHeight="1" x14ac:dyDescent="0.3">
      <c r="A1054" s="831">
        <v>18</v>
      </c>
      <c r="B1054" s="832" t="s">
        <v>1807</v>
      </c>
      <c r="C1054" s="832" t="s">
        <v>1812</v>
      </c>
      <c r="D1054" s="833" t="s">
        <v>3107</v>
      </c>
      <c r="E1054" s="834" t="s">
        <v>1827</v>
      </c>
      <c r="F1054" s="832" t="s">
        <v>1809</v>
      </c>
      <c r="G1054" s="832" t="s">
        <v>2213</v>
      </c>
      <c r="H1054" s="832" t="s">
        <v>556</v>
      </c>
      <c r="I1054" s="832" t="s">
        <v>2806</v>
      </c>
      <c r="J1054" s="832" t="s">
        <v>2215</v>
      </c>
      <c r="K1054" s="832"/>
      <c r="L1054" s="835">
        <v>0</v>
      </c>
      <c r="M1054" s="835">
        <v>0</v>
      </c>
      <c r="N1054" s="832">
        <v>1</v>
      </c>
      <c r="O1054" s="836">
        <v>1</v>
      </c>
      <c r="P1054" s="835">
        <v>0</v>
      </c>
      <c r="Q1054" s="837"/>
      <c r="R1054" s="832">
        <v>1</v>
      </c>
      <c r="S1054" s="837">
        <v>1</v>
      </c>
      <c r="T1054" s="836">
        <v>1</v>
      </c>
      <c r="U1054" s="838">
        <v>1</v>
      </c>
    </row>
    <row r="1055" spans="1:21" ht="14.4" customHeight="1" x14ac:dyDescent="0.3">
      <c r="A1055" s="831">
        <v>18</v>
      </c>
      <c r="B1055" s="832" t="s">
        <v>1807</v>
      </c>
      <c r="C1055" s="832" t="s">
        <v>1812</v>
      </c>
      <c r="D1055" s="833" t="s">
        <v>3107</v>
      </c>
      <c r="E1055" s="834" t="s">
        <v>1842</v>
      </c>
      <c r="F1055" s="832" t="s">
        <v>1808</v>
      </c>
      <c r="G1055" s="832" t="s">
        <v>2658</v>
      </c>
      <c r="H1055" s="832" t="s">
        <v>601</v>
      </c>
      <c r="I1055" s="832" t="s">
        <v>2807</v>
      </c>
      <c r="J1055" s="832" t="s">
        <v>1742</v>
      </c>
      <c r="K1055" s="832" t="s">
        <v>1748</v>
      </c>
      <c r="L1055" s="835">
        <v>63.14</v>
      </c>
      <c r="M1055" s="835">
        <v>63.14</v>
      </c>
      <c r="N1055" s="832">
        <v>1</v>
      </c>
      <c r="O1055" s="836">
        <v>1</v>
      </c>
      <c r="P1055" s="835">
        <v>63.14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18</v>
      </c>
      <c r="B1056" s="832" t="s">
        <v>1807</v>
      </c>
      <c r="C1056" s="832" t="s">
        <v>1812</v>
      </c>
      <c r="D1056" s="833" t="s">
        <v>3107</v>
      </c>
      <c r="E1056" s="834" t="s">
        <v>1831</v>
      </c>
      <c r="F1056" s="832" t="s">
        <v>1808</v>
      </c>
      <c r="G1056" s="832" t="s">
        <v>1847</v>
      </c>
      <c r="H1056" s="832" t="s">
        <v>601</v>
      </c>
      <c r="I1056" s="832" t="s">
        <v>1768</v>
      </c>
      <c r="J1056" s="832" t="s">
        <v>1769</v>
      </c>
      <c r="K1056" s="832" t="s">
        <v>1770</v>
      </c>
      <c r="L1056" s="835">
        <v>9.4</v>
      </c>
      <c r="M1056" s="835">
        <v>9.4</v>
      </c>
      <c r="N1056" s="832">
        <v>1</v>
      </c>
      <c r="O1056" s="836">
        <v>1</v>
      </c>
      <c r="P1056" s="835">
        <v>9.4</v>
      </c>
      <c r="Q1056" s="837">
        <v>1</v>
      </c>
      <c r="R1056" s="832">
        <v>1</v>
      </c>
      <c r="S1056" s="837">
        <v>1</v>
      </c>
      <c r="T1056" s="836">
        <v>1</v>
      </c>
      <c r="U1056" s="838">
        <v>1</v>
      </c>
    </row>
    <row r="1057" spans="1:21" ht="14.4" customHeight="1" x14ac:dyDescent="0.3">
      <c r="A1057" s="831">
        <v>18</v>
      </c>
      <c r="B1057" s="832" t="s">
        <v>1807</v>
      </c>
      <c r="C1057" s="832" t="s">
        <v>1812</v>
      </c>
      <c r="D1057" s="833" t="s">
        <v>3107</v>
      </c>
      <c r="E1057" s="834" t="s">
        <v>1831</v>
      </c>
      <c r="F1057" s="832" t="s">
        <v>1808</v>
      </c>
      <c r="G1057" s="832" t="s">
        <v>1850</v>
      </c>
      <c r="H1057" s="832" t="s">
        <v>556</v>
      </c>
      <c r="I1057" s="832" t="s">
        <v>2326</v>
      </c>
      <c r="J1057" s="832" t="s">
        <v>1856</v>
      </c>
      <c r="K1057" s="832" t="s">
        <v>1537</v>
      </c>
      <c r="L1057" s="835">
        <v>305.5</v>
      </c>
      <c r="M1057" s="835">
        <v>305.5</v>
      </c>
      <c r="N1057" s="832">
        <v>1</v>
      </c>
      <c r="O1057" s="836">
        <v>0.5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18</v>
      </c>
      <c r="B1058" s="832" t="s">
        <v>1807</v>
      </c>
      <c r="C1058" s="832" t="s">
        <v>1812</v>
      </c>
      <c r="D1058" s="833" t="s">
        <v>3107</v>
      </c>
      <c r="E1058" s="834" t="s">
        <v>1831</v>
      </c>
      <c r="F1058" s="832" t="s">
        <v>1808</v>
      </c>
      <c r="G1058" s="832" t="s">
        <v>1850</v>
      </c>
      <c r="H1058" s="832" t="s">
        <v>556</v>
      </c>
      <c r="I1058" s="832" t="s">
        <v>1858</v>
      </c>
      <c r="J1058" s="832" t="s">
        <v>1856</v>
      </c>
      <c r="K1058" s="832" t="s">
        <v>1533</v>
      </c>
      <c r="L1058" s="835">
        <v>101.83</v>
      </c>
      <c r="M1058" s="835">
        <v>203.66</v>
      </c>
      <c r="N1058" s="832">
        <v>2</v>
      </c>
      <c r="O1058" s="836">
        <v>1</v>
      </c>
      <c r="P1058" s="835">
        <v>203.66</v>
      </c>
      <c r="Q1058" s="837">
        <v>1</v>
      </c>
      <c r="R1058" s="832">
        <v>2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18</v>
      </c>
      <c r="B1059" s="832" t="s">
        <v>1807</v>
      </c>
      <c r="C1059" s="832" t="s">
        <v>1812</v>
      </c>
      <c r="D1059" s="833" t="s">
        <v>3107</v>
      </c>
      <c r="E1059" s="834" t="s">
        <v>1831</v>
      </c>
      <c r="F1059" s="832" t="s">
        <v>1808</v>
      </c>
      <c r="G1059" s="832" t="s">
        <v>1867</v>
      </c>
      <c r="H1059" s="832" t="s">
        <v>556</v>
      </c>
      <c r="I1059" s="832" t="s">
        <v>1654</v>
      </c>
      <c r="J1059" s="832" t="s">
        <v>1551</v>
      </c>
      <c r="K1059" s="832" t="s">
        <v>980</v>
      </c>
      <c r="L1059" s="835">
        <v>1945.04</v>
      </c>
      <c r="M1059" s="835">
        <v>1945.04</v>
      </c>
      <c r="N1059" s="832">
        <v>1</v>
      </c>
      <c r="O1059" s="836">
        <v>0.5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18</v>
      </c>
      <c r="B1060" s="832" t="s">
        <v>1807</v>
      </c>
      <c r="C1060" s="832" t="s">
        <v>1812</v>
      </c>
      <c r="D1060" s="833" t="s">
        <v>3107</v>
      </c>
      <c r="E1060" s="834" t="s">
        <v>1831</v>
      </c>
      <c r="F1060" s="832" t="s">
        <v>1808</v>
      </c>
      <c r="G1060" s="832" t="s">
        <v>2808</v>
      </c>
      <c r="H1060" s="832" t="s">
        <v>601</v>
      </c>
      <c r="I1060" s="832" t="s">
        <v>1630</v>
      </c>
      <c r="J1060" s="832" t="s">
        <v>912</v>
      </c>
      <c r="K1060" s="832" t="s">
        <v>1631</v>
      </c>
      <c r="L1060" s="835">
        <v>139.77000000000001</v>
      </c>
      <c r="M1060" s="835">
        <v>139.77000000000001</v>
      </c>
      <c r="N1060" s="832">
        <v>1</v>
      </c>
      <c r="O1060" s="836">
        <v>0.5</v>
      </c>
      <c r="P1060" s="835">
        <v>139.77000000000001</v>
      </c>
      <c r="Q1060" s="837">
        <v>1</v>
      </c>
      <c r="R1060" s="832">
        <v>1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18</v>
      </c>
      <c r="B1061" s="832" t="s">
        <v>1807</v>
      </c>
      <c r="C1061" s="832" t="s">
        <v>1812</v>
      </c>
      <c r="D1061" s="833" t="s">
        <v>3107</v>
      </c>
      <c r="E1061" s="834" t="s">
        <v>1831</v>
      </c>
      <c r="F1061" s="832" t="s">
        <v>1808</v>
      </c>
      <c r="G1061" s="832" t="s">
        <v>1885</v>
      </c>
      <c r="H1061" s="832" t="s">
        <v>556</v>
      </c>
      <c r="I1061" s="832" t="s">
        <v>1886</v>
      </c>
      <c r="J1061" s="832" t="s">
        <v>1158</v>
      </c>
      <c r="K1061" s="832" t="s">
        <v>1887</v>
      </c>
      <c r="L1061" s="835">
        <v>0</v>
      </c>
      <c r="M1061" s="835">
        <v>0</v>
      </c>
      <c r="N1061" s="832">
        <v>1</v>
      </c>
      <c r="O1061" s="836">
        <v>1</v>
      </c>
      <c r="P1061" s="835"/>
      <c r="Q1061" s="837"/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18</v>
      </c>
      <c r="B1062" s="832" t="s">
        <v>1807</v>
      </c>
      <c r="C1062" s="832" t="s">
        <v>1812</v>
      </c>
      <c r="D1062" s="833" t="s">
        <v>3107</v>
      </c>
      <c r="E1062" s="834" t="s">
        <v>1831</v>
      </c>
      <c r="F1062" s="832" t="s">
        <v>1808</v>
      </c>
      <c r="G1062" s="832" t="s">
        <v>1899</v>
      </c>
      <c r="H1062" s="832" t="s">
        <v>601</v>
      </c>
      <c r="I1062" s="832" t="s">
        <v>1564</v>
      </c>
      <c r="J1062" s="832" t="s">
        <v>673</v>
      </c>
      <c r="K1062" s="832" t="s">
        <v>1565</v>
      </c>
      <c r="L1062" s="835">
        <v>132</v>
      </c>
      <c r="M1062" s="835">
        <v>528</v>
      </c>
      <c r="N1062" s="832">
        <v>4</v>
      </c>
      <c r="O1062" s="836">
        <v>1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18</v>
      </c>
      <c r="B1063" s="832" t="s">
        <v>1807</v>
      </c>
      <c r="C1063" s="832" t="s">
        <v>1812</v>
      </c>
      <c r="D1063" s="833" t="s">
        <v>3107</v>
      </c>
      <c r="E1063" s="834" t="s">
        <v>1831</v>
      </c>
      <c r="F1063" s="832" t="s">
        <v>1808</v>
      </c>
      <c r="G1063" s="832" t="s">
        <v>1943</v>
      </c>
      <c r="H1063" s="832" t="s">
        <v>601</v>
      </c>
      <c r="I1063" s="832" t="s">
        <v>1573</v>
      </c>
      <c r="J1063" s="832" t="s">
        <v>711</v>
      </c>
      <c r="K1063" s="832" t="s">
        <v>1574</v>
      </c>
      <c r="L1063" s="835">
        <v>123.2</v>
      </c>
      <c r="M1063" s="835">
        <v>739.2</v>
      </c>
      <c r="N1063" s="832">
        <v>6</v>
      </c>
      <c r="O1063" s="836">
        <v>4</v>
      </c>
      <c r="P1063" s="835">
        <v>246.4</v>
      </c>
      <c r="Q1063" s="837">
        <v>0.33333333333333331</v>
      </c>
      <c r="R1063" s="832">
        <v>2</v>
      </c>
      <c r="S1063" s="837">
        <v>0.33333333333333331</v>
      </c>
      <c r="T1063" s="836">
        <v>0.5</v>
      </c>
      <c r="U1063" s="838">
        <v>0.125</v>
      </c>
    </row>
    <row r="1064" spans="1:21" ht="14.4" customHeight="1" x14ac:dyDescent="0.3">
      <c r="A1064" s="831">
        <v>18</v>
      </c>
      <c r="B1064" s="832" t="s">
        <v>1807</v>
      </c>
      <c r="C1064" s="832" t="s">
        <v>1812</v>
      </c>
      <c r="D1064" s="833" t="s">
        <v>3107</v>
      </c>
      <c r="E1064" s="834" t="s">
        <v>1831</v>
      </c>
      <c r="F1064" s="832" t="s">
        <v>1808</v>
      </c>
      <c r="G1064" s="832" t="s">
        <v>1943</v>
      </c>
      <c r="H1064" s="832" t="s">
        <v>601</v>
      </c>
      <c r="I1064" s="832" t="s">
        <v>2372</v>
      </c>
      <c r="J1064" s="832" t="s">
        <v>2373</v>
      </c>
      <c r="K1064" s="832" t="s">
        <v>2374</v>
      </c>
      <c r="L1064" s="835">
        <v>123.2</v>
      </c>
      <c r="M1064" s="835">
        <v>246.4</v>
      </c>
      <c r="N1064" s="832">
        <v>2</v>
      </c>
      <c r="O1064" s="836">
        <v>0.5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18</v>
      </c>
      <c r="B1065" s="832" t="s">
        <v>1807</v>
      </c>
      <c r="C1065" s="832" t="s">
        <v>1812</v>
      </c>
      <c r="D1065" s="833" t="s">
        <v>3107</v>
      </c>
      <c r="E1065" s="834" t="s">
        <v>1831</v>
      </c>
      <c r="F1065" s="832" t="s">
        <v>1808</v>
      </c>
      <c r="G1065" s="832" t="s">
        <v>1943</v>
      </c>
      <c r="H1065" s="832" t="s">
        <v>601</v>
      </c>
      <c r="I1065" s="832" t="s">
        <v>2688</v>
      </c>
      <c r="J1065" s="832" t="s">
        <v>2373</v>
      </c>
      <c r="K1065" s="832" t="s">
        <v>2689</v>
      </c>
      <c r="L1065" s="835">
        <v>184.79</v>
      </c>
      <c r="M1065" s="835">
        <v>184.79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18</v>
      </c>
      <c r="B1066" s="832" t="s">
        <v>1807</v>
      </c>
      <c r="C1066" s="832" t="s">
        <v>1812</v>
      </c>
      <c r="D1066" s="833" t="s">
        <v>3107</v>
      </c>
      <c r="E1066" s="834" t="s">
        <v>1831</v>
      </c>
      <c r="F1066" s="832" t="s">
        <v>1808</v>
      </c>
      <c r="G1066" s="832" t="s">
        <v>2690</v>
      </c>
      <c r="H1066" s="832" t="s">
        <v>556</v>
      </c>
      <c r="I1066" s="832" t="s">
        <v>2691</v>
      </c>
      <c r="J1066" s="832" t="s">
        <v>2692</v>
      </c>
      <c r="K1066" s="832" t="s">
        <v>1659</v>
      </c>
      <c r="L1066" s="835">
        <v>138.76</v>
      </c>
      <c r="M1066" s="835">
        <v>277.52</v>
      </c>
      <c r="N1066" s="832">
        <v>2</v>
      </c>
      <c r="O1066" s="836">
        <v>0.5</v>
      </c>
      <c r="P1066" s="835">
        <v>277.52</v>
      </c>
      <c r="Q1066" s="837">
        <v>1</v>
      </c>
      <c r="R1066" s="832">
        <v>2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18</v>
      </c>
      <c r="B1067" s="832" t="s">
        <v>1807</v>
      </c>
      <c r="C1067" s="832" t="s">
        <v>1812</v>
      </c>
      <c r="D1067" s="833" t="s">
        <v>3107</v>
      </c>
      <c r="E1067" s="834" t="s">
        <v>1831</v>
      </c>
      <c r="F1067" s="832" t="s">
        <v>1808</v>
      </c>
      <c r="G1067" s="832" t="s">
        <v>2690</v>
      </c>
      <c r="H1067" s="832" t="s">
        <v>556</v>
      </c>
      <c r="I1067" s="832" t="s">
        <v>2809</v>
      </c>
      <c r="J1067" s="832" t="s">
        <v>2692</v>
      </c>
      <c r="K1067" s="832" t="s">
        <v>2810</v>
      </c>
      <c r="L1067" s="835">
        <v>69.39</v>
      </c>
      <c r="M1067" s="835">
        <v>138.78</v>
      </c>
      <c r="N1067" s="832">
        <v>2</v>
      </c>
      <c r="O1067" s="836">
        <v>1</v>
      </c>
      <c r="P1067" s="835">
        <v>138.78</v>
      </c>
      <c r="Q1067" s="837">
        <v>1</v>
      </c>
      <c r="R1067" s="832">
        <v>2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18</v>
      </c>
      <c r="B1068" s="832" t="s">
        <v>1807</v>
      </c>
      <c r="C1068" s="832" t="s">
        <v>1812</v>
      </c>
      <c r="D1068" s="833" t="s">
        <v>3107</v>
      </c>
      <c r="E1068" s="834" t="s">
        <v>1831</v>
      </c>
      <c r="F1068" s="832" t="s">
        <v>1808</v>
      </c>
      <c r="G1068" s="832" t="s">
        <v>2811</v>
      </c>
      <c r="H1068" s="832" t="s">
        <v>556</v>
      </c>
      <c r="I1068" s="832" t="s">
        <v>2812</v>
      </c>
      <c r="J1068" s="832" t="s">
        <v>2813</v>
      </c>
      <c r="K1068" s="832" t="s">
        <v>2814</v>
      </c>
      <c r="L1068" s="835">
        <v>93.98</v>
      </c>
      <c r="M1068" s="835">
        <v>187.96</v>
      </c>
      <c r="N1068" s="832">
        <v>2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18</v>
      </c>
      <c r="B1069" s="832" t="s">
        <v>1807</v>
      </c>
      <c r="C1069" s="832" t="s">
        <v>1812</v>
      </c>
      <c r="D1069" s="833" t="s">
        <v>3107</v>
      </c>
      <c r="E1069" s="834" t="s">
        <v>1831</v>
      </c>
      <c r="F1069" s="832" t="s">
        <v>1808</v>
      </c>
      <c r="G1069" s="832" t="s">
        <v>1972</v>
      </c>
      <c r="H1069" s="832" t="s">
        <v>556</v>
      </c>
      <c r="I1069" s="832" t="s">
        <v>1973</v>
      </c>
      <c r="J1069" s="832" t="s">
        <v>1974</v>
      </c>
      <c r="K1069" s="832" t="s">
        <v>1975</v>
      </c>
      <c r="L1069" s="835">
        <v>848.49</v>
      </c>
      <c r="M1069" s="835">
        <v>848.49</v>
      </c>
      <c r="N1069" s="832">
        <v>1</v>
      </c>
      <c r="O1069" s="836">
        <v>0.5</v>
      </c>
      <c r="P1069" s="835">
        <v>848.49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18</v>
      </c>
      <c r="B1070" s="832" t="s">
        <v>1807</v>
      </c>
      <c r="C1070" s="832" t="s">
        <v>1812</v>
      </c>
      <c r="D1070" s="833" t="s">
        <v>3107</v>
      </c>
      <c r="E1070" s="834" t="s">
        <v>1831</v>
      </c>
      <c r="F1070" s="832" t="s">
        <v>1808</v>
      </c>
      <c r="G1070" s="832" t="s">
        <v>741</v>
      </c>
      <c r="H1070" s="832" t="s">
        <v>556</v>
      </c>
      <c r="I1070" s="832" t="s">
        <v>1979</v>
      </c>
      <c r="J1070" s="832" t="s">
        <v>1980</v>
      </c>
      <c r="K1070" s="832" t="s">
        <v>1981</v>
      </c>
      <c r="L1070" s="835">
        <v>51.51</v>
      </c>
      <c r="M1070" s="835">
        <v>103.02</v>
      </c>
      <c r="N1070" s="832">
        <v>2</v>
      </c>
      <c r="O1070" s="836">
        <v>1.5</v>
      </c>
      <c r="P1070" s="835">
        <v>51.51</v>
      </c>
      <c r="Q1070" s="837">
        <v>0.5</v>
      </c>
      <c r="R1070" s="832">
        <v>1</v>
      </c>
      <c r="S1070" s="837">
        <v>0.5</v>
      </c>
      <c r="T1070" s="836">
        <v>0.5</v>
      </c>
      <c r="U1070" s="838">
        <v>0.33333333333333331</v>
      </c>
    </row>
    <row r="1071" spans="1:21" ht="14.4" customHeight="1" x14ac:dyDescent="0.3">
      <c r="A1071" s="831">
        <v>18</v>
      </c>
      <c r="B1071" s="832" t="s">
        <v>1807</v>
      </c>
      <c r="C1071" s="832" t="s">
        <v>1812</v>
      </c>
      <c r="D1071" s="833" t="s">
        <v>3107</v>
      </c>
      <c r="E1071" s="834" t="s">
        <v>1831</v>
      </c>
      <c r="F1071" s="832" t="s">
        <v>1808</v>
      </c>
      <c r="G1071" s="832" t="s">
        <v>1989</v>
      </c>
      <c r="H1071" s="832" t="s">
        <v>556</v>
      </c>
      <c r="I1071" s="832" t="s">
        <v>1990</v>
      </c>
      <c r="J1071" s="832" t="s">
        <v>1991</v>
      </c>
      <c r="K1071" s="832" t="s">
        <v>1665</v>
      </c>
      <c r="L1071" s="835">
        <v>36.35</v>
      </c>
      <c r="M1071" s="835">
        <v>36.35</v>
      </c>
      <c r="N1071" s="832">
        <v>1</v>
      </c>
      <c r="O1071" s="836">
        <v>0.5</v>
      </c>
      <c r="P1071" s="835">
        <v>36.35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18</v>
      </c>
      <c r="B1072" s="832" t="s">
        <v>1807</v>
      </c>
      <c r="C1072" s="832" t="s">
        <v>1812</v>
      </c>
      <c r="D1072" s="833" t="s">
        <v>3107</v>
      </c>
      <c r="E1072" s="834" t="s">
        <v>1831</v>
      </c>
      <c r="F1072" s="832" t="s">
        <v>1808</v>
      </c>
      <c r="G1072" s="832" t="s">
        <v>1989</v>
      </c>
      <c r="H1072" s="832" t="s">
        <v>556</v>
      </c>
      <c r="I1072" s="832" t="s">
        <v>1992</v>
      </c>
      <c r="J1072" s="832" t="s">
        <v>1993</v>
      </c>
      <c r="K1072" s="832" t="s">
        <v>1994</v>
      </c>
      <c r="L1072" s="835">
        <v>22.06</v>
      </c>
      <c r="M1072" s="835">
        <v>22.06</v>
      </c>
      <c r="N1072" s="832">
        <v>1</v>
      </c>
      <c r="O1072" s="836">
        <v>1</v>
      </c>
      <c r="P1072" s="835">
        <v>22.06</v>
      </c>
      <c r="Q1072" s="837">
        <v>1</v>
      </c>
      <c r="R1072" s="832">
        <v>1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18</v>
      </c>
      <c r="B1073" s="832" t="s">
        <v>1807</v>
      </c>
      <c r="C1073" s="832" t="s">
        <v>1812</v>
      </c>
      <c r="D1073" s="833" t="s">
        <v>3107</v>
      </c>
      <c r="E1073" s="834" t="s">
        <v>1831</v>
      </c>
      <c r="F1073" s="832" t="s">
        <v>1808</v>
      </c>
      <c r="G1073" s="832" t="s">
        <v>2003</v>
      </c>
      <c r="H1073" s="832" t="s">
        <v>556</v>
      </c>
      <c r="I1073" s="832" t="s">
        <v>2004</v>
      </c>
      <c r="J1073" s="832" t="s">
        <v>862</v>
      </c>
      <c r="K1073" s="832" t="s">
        <v>2005</v>
      </c>
      <c r="L1073" s="835">
        <v>24.37</v>
      </c>
      <c r="M1073" s="835">
        <v>24.37</v>
      </c>
      <c r="N1073" s="832">
        <v>1</v>
      </c>
      <c r="O1073" s="836">
        <v>0.5</v>
      </c>
      <c r="P1073" s="835">
        <v>24.37</v>
      </c>
      <c r="Q1073" s="837">
        <v>1</v>
      </c>
      <c r="R1073" s="832">
        <v>1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18</v>
      </c>
      <c r="B1074" s="832" t="s">
        <v>1807</v>
      </c>
      <c r="C1074" s="832" t="s">
        <v>1812</v>
      </c>
      <c r="D1074" s="833" t="s">
        <v>3107</v>
      </c>
      <c r="E1074" s="834" t="s">
        <v>1831</v>
      </c>
      <c r="F1074" s="832" t="s">
        <v>1808</v>
      </c>
      <c r="G1074" s="832" t="s">
        <v>2009</v>
      </c>
      <c r="H1074" s="832" t="s">
        <v>556</v>
      </c>
      <c r="I1074" s="832" t="s">
        <v>2013</v>
      </c>
      <c r="J1074" s="832" t="s">
        <v>2011</v>
      </c>
      <c r="K1074" s="832" t="s">
        <v>2014</v>
      </c>
      <c r="L1074" s="835">
        <v>613.24</v>
      </c>
      <c r="M1074" s="835">
        <v>1839.72</v>
      </c>
      <c r="N1074" s="832">
        <v>3</v>
      </c>
      <c r="O1074" s="836">
        <v>0.5</v>
      </c>
      <c r="P1074" s="835">
        <v>1839.72</v>
      </c>
      <c r="Q1074" s="837">
        <v>1</v>
      </c>
      <c r="R1074" s="832">
        <v>3</v>
      </c>
      <c r="S1074" s="837">
        <v>1</v>
      </c>
      <c r="T1074" s="836">
        <v>0.5</v>
      </c>
      <c r="U1074" s="838">
        <v>1</v>
      </c>
    </row>
    <row r="1075" spans="1:21" ht="14.4" customHeight="1" x14ac:dyDescent="0.3">
      <c r="A1075" s="831">
        <v>18</v>
      </c>
      <c r="B1075" s="832" t="s">
        <v>1807</v>
      </c>
      <c r="C1075" s="832" t="s">
        <v>1812</v>
      </c>
      <c r="D1075" s="833" t="s">
        <v>3107</v>
      </c>
      <c r="E1075" s="834" t="s">
        <v>1831</v>
      </c>
      <c r="F1075" s="832" t="s">
        <v>1808</v>
      </c>
      <c r="G1075" s="832" t="s">
        <v>2018</v>
      </c>
      <c r="H1075" s="832" t="s">
        <v>601</v>
      </c>
      <c r="I1075" s="832" t="s">
        <v>1524</v>
      </c>
      <c r="J1075" s="832" t="s">
        <v>1525</v>
      </c>
      <c r="K1075" s="832" t="s">
        <v>1526</v>
      </c>
      <c r="L1075" s="835">
        <v>88.92</v>
      </c>
      <c r="M1075" s="835">
        <v>177.84</v>
      </c>
      <c r="N1075" s="832">
        <v>2</v>
      </c>
      <c r="O1075" s="836">
        <v>1</v>
      </c>
      <c r="P1075" s="835">
        <v>177.84</v>
      </c>
      <c r="Q1075" s="837">
        <v>1</v>
      </c>
      <c r="R1075" s="832">
        <v>2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18</v>
      </c>
      <c r="B1076" s="832" t="s">
        <v>1807</v>
      </c>
      <c r="C1076" s="832" t="s">
        <v>1812</v>
      </c>
      <c r="D1076" s="833" t="s">
        <v>3107</v>
      </c>
      <c r="E1076" s="834" t="s">
        <v>1831</v>
      </c>
      <c r="F1076" s="832" t="s">
        <v>1808</v>
      </c>
      <c r="G1076" s="832" t="s">
        <v>2018</v>
      </c>
      <c r="H1076" s="832" t="s">
        <v>601</v>
      </c>
      <c r="I1076" s="832" t="s">
        <v>1527</v>
      </c>
      <c r="J1076" s="832" t="s">
        <v>1525</v>
      </c>
      <c r="K1076" s="832" t="s">
        <v>1528</v>
      </c>
      <c r="L1076" s="835">
        <v>467.28</v>
      </c>
      <c r="M1076" s="835">
        <v>934.56</v>
      </c>
      <c r="N1076" s="832">
        <v>2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18</v>
      </c>
      <c r="B1077" s="832" t="s">
        <v>1807</v>
      </c>
      <c r="C1077" s="832" t="s">
        <v>1812</v>
      </c>
      <c r="D1077" s="833" t="s">
        <v>3107</v>
      </c>
      <c r="E1077" s="834" t="s">
        <v>1831</v>
      </c>
      <c r="F1077" s="832" t="s">
        <v>1808</v>
      </c>
      <c r="G1077" s="832" t="s">
        <v>2018</v>
      </c>
      <c r="H1077" s="832" t="s">
        <v>556</v>
      </c>
      <c r="I1077" s="832" t="s">
        <v>2815</v>
      </c>
      <c r="J1077" s="832" t="s">
        <v>2447</v>
      </c>
      <c r="K1077" s="832" t="s">
        <v>2816</v>
      </c>
      <c r="L1077" s="835">
        <v>347.91</v>
      </c>
      <c r="M1077" s="835">
        <v>347.91</v>
      </c>
      <c r="N1077" s="832">
        <v>1</v>
      </c>
      <c r="O1077" s="836">
        <v>0.5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18</v>
      </c>
      <c r="B1078" s="832" t="s">
        <v>1807</v>
      </c>
      <c r="C1078" s="832" t="s">
        <v>1812</v>
      </c>
      <c r="D1078" s="833" t="s">
        <v>3107</v>
      </c>
      <c r="E1078" s="834" t="s">
        <v>1831</v>
      </c>
      <c r="F1078" s="832" t="s">
        <v>1808</v>
      </c>
      <c r="G1078" s="832" t="s">
        <v>2250</v>
      </c>
      <c r="H1078" s="832" t="s">
        <v>556</v>
      </c>
      <c r="I1078" s="832" t="s">
        <v>2817</v>
      </c>
      <c r="J1078" s="832" t="s">
        <v>2818</v>
      </c>
      <c r="K1078" s="832" t="s">
        <v>2819</v>
      </c>
      <c r="L1078" s="835">
        <v>0</v>
      </c>
      <c r="M1078" s="835">
        <v>0</v>
      </c>
      <c r="N1078" s="832">
        <v>1</v>
      </c>
      <c r="O1078" s="836">
        <v>0.5</v>
      </c>
      <c r="P1078" s="835">
        <v>0</v>
      </c>
      <c r="Q1078" s="837"/>
      <c r="R1078" s="832">
        <v>1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18</v>
      </c>
      <c r="B1079" s="832" t="s">
        <v>1807</v>
      </c>
      <c r="C1079" s="832" t="s">
        <v>1812</v>
      </c>
      <c r="D1079" s="833" t="s">
        <v>3107</v>
      </c>
      <c r="E1079" s="834" t="s">
        <v>1831</v>
      </c>
      <c r="F1079" s="832" t="s">
        <v>1808</v>
      </c>
      <c r="G1079" s="832" t="s">
        <v>2042</v>
      </c>
      <c r="H1079" s="832" t="s">
        <v>601</v>
      </c>
      <c r="I1079" s="832" t="s">
        <v>1489</v>
      </c>
      <c r="J1079" s="832" t="s">
        <v>1490</v>
      </c>
      <c r="K1079" s="832" t="s">
        <v>1491</v>
      </c>
      <c r="L1079" s="835">
        <v>219.78</v>
      </c>
      <c r="M1079" s="835">
        <v>219.78</v>
      </c>
      <c r="N1079" s="832">
        <v>1</v>
      </c>
      <c r="O1079" s="836">
        <v>0.5</v>
      </c>
      <c r="P1079" s="835">
        <v>219.78</v>
      </c>
      <c r="Q1079" s="837">
        <v>1</v>
      </c>
      <c r="R1079" s="832">
        <v>1</v>
      </c>
      <c r="S1079" s="837">
        <v>1</v>
      </c>
      <c r="T1079" s="836">
        <v>0.5</v>
      </c>
      <c r="U1079" s="838">
        <v>1</v>
      </c>
    </row>
    <row r="1080" spans="1:21" ht="14.4" customHeight="1" x14ac:dyDescent="0.3">
      <c r="A1080" s="831">
        <v>18</v>
      </c>
      <c r="B1080" s="832" t="s">
        <v>1807</v>
      </c>
      <c r="C1080" s="832" t="s">
        <v>1812</v>
      </c>
      <c r="D1080" s="833" t="s">
        <v>3107</v>
      </c>
      <c r="E1080" s="834" t="s">
        <v>1831</v>
      </c>
      <c r="F1080" s="832" t="s">
        <v>1808</v>
      </c>
      <c r="G1080" s="832" t="s">
        <v>2043</v>
      </c>
      <c r="H1080" s="832" t="s">
        <v>601</v>
      </c>
      <c r="I1080" s="832" t="s">
        <v>1640</v>
      </c>
      <c r="J1080" s="832" t="s">
        <v>1496</v>
      </c>
      <c r="K1080" s="832" t="s">
        <v>1641</v>
      </c>
      <c r="L1080" s="835">
        <v>516.71</v>
      </c>
      <c r="M1080" s="835">
        <v>2583.5500000000002</v>
      </c>
      <c r="N1080" s="832">
        <v>5</v>
      </c>
      <c r="O1080" s="836">
        <v>1</v>
      </c>
      <c r="P1080" s="835">
        <v>2583.5500000000002</v>
      </c>
      <c r="Q1080" s="837">
        <v>1</v>
      </c>
      <c r="R1080" s="832">
        <v>5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18</v>
      </c>
      <c r="B1081" s="832" t="s">
        <v>1807</v>
      </c>
      <c r="C1081" s="832" t="s">
        <v>1812</v>
      </c>
      <c r="D1081" s="833" t="s">
        <v>3107</v>
      </c>
      <c r="E1081" s="834" t="s">
        <v>1831</v>
      </c>
      <c r="F1081" s="832" t="s">
        <v>1808</v>
      </c>
      <c r="G1081" s="832" t="s">
        <v>2053</v>
      </c>
      <c r="H1081" s="832" t="s">
        <v>556</v>
      </c>
      <c r="I1081" s="832" t="s">
        <v>2057</v>
      </c>
      <c r="J1081" s="832" t="s">
        <v>2055</v>
      </c>
      <c r="K1081" s="832" t="s">
        <v>2056</v>
      </c>
      <c r="L1081" s="835">
        <v>122.73</v>
      </c>
      <c r="M1081" s="835">
        <v>245.46</v>
      </c>
      <c r="N1081" s="832">
        <v>2</v>
      </c>
      <c r="O1081" s="836">
        <v>1.5</v>
      </c>
      <c r="P1081" s="835">
        <v>122.73</v>
      </c>
      <c r="Q1081" s="837">
        <v>0.5</v>
      </c>
      <c r="R1081" s="832">
        <v>1</v>
      </c>
      <c r="S1081" s="837">
        <v>0.5</v>
      </c>
      <c r="T1081" s="836">
        <v>1</v>
      </c>
      <c r="U1081" s="838">
        <v>0.66666666666666663</v>
      </c>
    </row>
    <row r="1082" spans="1:21" ht="14.4" customHeight="1" x14ac:dyDescent="0.3">
      <c r="A1082" s="831">
        <v>18</v>
      </c>
      <c r="B1082" s="832" t="s">
        <v>1807</v>
      </c>
      <c r="C1082" s="832" t="s">
        <v>1812</v>
      </c>
      <c r="D1082" s="833" t="s">
        <v>3107</v>
      </c>
      <c r="E1082" s="834" t="s">
        <v>1831</v>
      </c>
      <c r="F1082" s="832" t="s">
        <v>1808</v>
      </c>
      <c r="G1082" s="832" t="s">
        <v>2058</v>
      </c>
      <c r="H1082" s="832" t="s">
        <v>556</v>
      </c>
      <c r="I1082" s="832" t="s">
        <v>2461</v>
      </c>
      <c r="J1082" s="832" t="s">
        <v>2060</v>
      </c>
      <c r="K1082" s="832" t="s">
        <v>2462</v>
      </c>
      <c r="L1082" s="835">
        <v>1228</v>
      </c>
      <c r="M1082" s="835">
        <v>2456</v>
      </c>
      <c r="N1082" s="832">
        <v>2</v>
      </c>
      <c r="O1082" s="836">
        <v>0.5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18</v>
      </c>
      <c r="B1083" s="832" t="s">
        <v>1807</v>
      </c>
      <c r="C1083" s="832" t="s">
        <v>1812</v>
      </c>
      <c r="D1083" s="833" t="s">
        <v>3107</v>
      </c>
      <c r="E1083" s="834" t="s">
        <v>1831</v>
      </c>
      <c r="F1083" s="832" t="s">
        <v>1808</v>
      </c>
      <c r="G1083" s="832" t="s">
        <v>2070</v>
      </c>
      <c r="H1083" s="832" t="s">
        <v>556</v>
      </c>
      <c r="I1083" s="832" t="s">
        <v>2076</v>
      </c>
      <c r="J1083" s="832" t="s">
        <v>2072</v>
      </c>
      <c r="K1083" s="832" t="s">
        <v>2075</v>
      </c>
      <c r="L1083" s="835">
        <v>161.06</v>
      </c>
      <c r="M1083" s="835">
        <v>322.12</v>
      </c>
      <c r="N1083" s="832">
        <v>2</v>
      </c>
      <c r="O1083" s="836">
        <v>0.5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18</v>
      </c>
      <c r="B1084" s="832" t="s">
        <v>1807</v>
      </c>
      <c r="C1084" s="832" t="s">
        <v>1812</v>
      </c>
      <c r="D1084" s="833" t="s">
        <v>3107</v>
      </c>
      <c r="E1084" s="834" t="s">
        <v>1831</v>
      </c>
      <c r="F1084" s="832" t="s">
        <v>1808</v>
      </c>
      <c r="G1084" s="832" t="s">
        <v>2070</v>
      </c>
      <c r="H1084" s="832" t="s">
        <v>556</v>
      </c>
      <c r="I1084" s="832" t="s">
        <v>2077</v>
      </c>
      <c r="J1084" s="832" t="s">
        <v>1578</v>
      </c>
      <c r="K1084" s="832" t="s">
        <v>2078</v>
      </c>
      <c r="L1084" s="835">
        <v>80.53</v>
      </c>
      <c r="M1084" s="835">
        <v>80.53</v>
      </c>
      <c r="N1084" s="832">
        <v>1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18</v>
      </c>
      <c r="B1085" s="832" t="s">
        <v>1807</v>
      </c>
      <c r="C1085" s="832" t="s">
        <v>1812</v>
      </c>
      <c r="D1085" s="833" t="s">
        <v>3107</v>
      </c>
      <c r="E1085" s="834" t="s">
        <v>1831</v>
      </c>
      <c r="F1085" s="832" t="s">
        <v>1808</v>
      </c>
      <c r="G1085" s="832" t="s">
        <v>2085</v>
      </c>
      <c r="H1085" s="832" t="s">
        <v>556</v>
      </c>
      <c r="I1085" s="832" t="s">
        <v>2086</v>
      </c>
      <c r="J1085" s="832" t="s">
        <v>2087</v>
      </c>
      <c r="K1085" s="832" t="s">
        <v>712</v>
      </c>
      <c r="L1085" s="835">
        <v>1869.33</v>
      </c>
      <c r="M1085" s="835">
        <v>7477.32</v>
      </c>
      <c r="N1085" s="832">
        <v>4</v>
      </c>
      <c r="O1085" s="836">
        <v>1.5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18</v>
      </c>
      <c r="B1086" s="832" t="s">
        <v>1807</v>
      </c>
      <c r="C1086" s="832" t="s">
        <v>1812</v>
      </c>
      <c r="D1086" s="833" t="s">
        <v>3107</v>
      </c>
      <c r="E1086" s="834" t="s">
        <v>1831</v>
      </c>
      <c r="F1086" s="832" t="s">
        <v>1808</v>
      </c>
      <c r="G1086" s="832" t="s">
        <v>2085</v>
      </c>
      <c r="H1086" s="832" t="s">
        <v>601</v>
      </c>
      <c r="I1086" s="832" t="s">
        <v>1522</v>
      </c>
      <c r="J1086" s="832" t="s">
        <v>1520</v>
      </c>
      <c r="K1086" s="832" t="s">
        <v>1108</v>
      </c>
      <c r="L1086" s="835">
        <v>934.66</v>
      </c>
      <c r="M1086" s="835">
        <v>934.66</v>
      </c>
      <c r="N1086" s="832">
        <v>1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18</v>
      </c>
      <c r="B1087" s="832" t="s">
        <v>1807</v>
      </c>
      <c r="C1087" s="832" t="s">
        <v>1812</v>
      </c>
      <c r="D1087" s="833" t="s">
        <v>3107</v>
      </c>
      <c r="E1087" s="834" t="s">
        <v>1831</v>
      </c>
      <c r="F1087" s="832" t="s">
        <v>1808</v>
      </c>
      <c r="G1087" s="832" t="s">
        <v>2085</v>
      </c>
      <c r="H1087" s="832" t="s">
        <v>601</v>
      </c>
      <c r="I1087" s="832" t="s">
        <v>1519</v>
      </c>
      <c r="J1087" s="832" t="s">
        <v>1520</v>
      </c>
      <c r="K1087" s="832" t="s">
        <v>1521</v>
      </c>
      <c r="L1087" s="835">
        <v>700.41</v>
      </c>
      <c r="M1087" s="835">
        <v>3502.0499999999997</v>
      </c>
      <c r="N1087" s="832">
        <v>5</v>
      </c>
      <c r="O1087" s="836">
        <v>1.5</v>
      </c>
      <c r="P1087" s="835">
        <v>3502.0499999999997</v>
      </c>
      <c r="Q1087" s="837">
        <v>1</v>
      </c>
      <c r="R1087" s="832">
        <v>5</v>
      </c>
      <c r="S1087" s="837">
        <v>1</v>
      </c>
      <c r="T1087" s="836">
        <v>1.5</v>
      </c>
      <c r="U1087" s="838">
        <v>1</v>
      </c>
    </row>
    <row r="1088" spans="1:21" ht="14.4" customHeight="1" x14ac:dyDescent="0.3">
      <c r="A1088" s="831">
        <v>18</v>
      </c>
      <c r="B1088" s="832" t="s">
        <v>1807</v>
      </c>
      <c r="C1088" s="832" t="s">
        <v>1812</v>
      </c>
      <c r="D1088" s="833" t="s">
        <v>3107</v>
      </c>
      <c r="E1088" s="834" t="s">
        <v>1831</v>
      </c>
      <c r="F1088" s="832" t="s">
        <v>1808</v>
      </c>
      <c r="G1088" s="832" t="s">
        <v>2085</v>
      </c>
      <c r="H1088" s="832" t="s">
        <v>556</v>
      </c>
      <c r="I1088" s="832" t="s">
        <v>2494</v>
      </c>
      <c r="J1088" s="832" t="s">
        <v>2488</v>
      </c>
      <c r="K1088" s="832" t="s">
        <v>636</v>
      </c>
      <c r="L1088" s="835">
        <v>934.66</v>
      </c>
      <c r="M1088" s="835">
        <v>934.66</v>
      </c>
      <c r="N1088" s="832">
        <v>1</v>
      </c>
      <c r="O1088" s="836">
        <v>0.5</v>
      </c>
      <c r="P1088" s="835">
        <v>934.66</v>
      </c>
      <c r="Q1088" s="837">
        <v>1</v>
      </c>
      <c r="R1088" s="832">
        <v>1</v>
      </c>
      <c r="S1088" s="837">
        <v>1</v>
      </c>
      <c r="T1088" s="836">
        <v>0.5</v>
      </c>
      <c r="U1088" s="838">
        <v>1</v>
      </c>
    </row>
    <row r="1089" spans="1:21" ht="14.4" customHeight="1" x14ac:dyDescent="0.3">
      <c r="A1089" s="831">
        <v>18</v>
      </c>
      <c r="B1089" s="832" t="s">
        <v>1807</v>
      </c>
      <c r="C1089" s="832" t="s">
        <v>1812</v>
      </c>
      <c r="D1089" s="833" t="s">
        <v>3107</v>
      </c>
      <c r="E1089" s="834" t="s">
        <v>1831</v>
      </c>
      <c r="F1089" s="832" t="s">
        <v>1808</v>
      </c>
      <c r="G1089" s="832" t="s">
        <v>2092</v>
      </c>
      <c r="H1089" s="832" t="s">
        <v>556</v>
      </c>
      <c r="I1089" s="832" t="s">
        <v>2093</v>
      </c>
      <c r="J1089" s="832" t="s">
        <v>2094</v>
      </c>
      <c r="K1089" s="832" t="s">
        <v>2095</v>
      </c>
      <c r="L1089" s="835">
        <v>18.809999999999999</v>
      </c>
      <c r="M1089" s="835">
        <v>18.809999999999999</v>
      </c>
      <c r="N1089" s="832">
        <v>1</v>
      </c>
      <c r="O1089" s="836">
        <v>0.5</v>
      </c>
      <c r="P1089" s="835">
        <v>18.809999999999999</v>
      </c>
      <c r="Q1089" s="837">
        <v>1</v>
      </c>
      <c r="R1089" s="832">
        <v>1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18</v>
      </c>
      <c r="B1090" s="832" t="s">
        <v>1807</v>
      </c>
      <c r="C1090" s="832" t="s">
        <v>1812</v>
      </c>
      <c r="D1090" s="833" t="s">
        <v>3107</v>
      </c>
      <c r="E1090" s="834" t="s">
        <v>1831</v>
      </c>
      <c r="F1090" s="832" t="s">
        <v>1808</v>
      </c>
      <c r="G1090" s="832" t="s">
        <v>2100</v>
      </c>
      <c r="H1090" s="832" t="s">
        <v>601</v>
      </c>
      <c r="I1090" s="832" t="s">
        <v>1567</v>
      </c>
      <c r="J1090" s="832" t="s">
        <v>631</v>
      </c>
      <c r="K1090" s="832" t="s">
        <v>1565</v>
      </c>
      <c r="L1090" s="835">
        <v>132</v>
      </c>
      <c r="M1090" s="835">
        <v>132</v>
      </c>
      <c r="N1090" s="832">
        <v>1</v>
      </c>
      <c r="O1090" s="836">
        <v>1</v>
      </c>
      <c r="P1090" s="835">
        <v>132</v>
      </c>
      <c r="Q1090" s="837">
        <v>1</v>
      </c>
      <c r="R1090" s="832">
        <v>1</v>
      </c>
      <c r="S1090" s="837">
        <v>1</v>
      </c>
      <c r="T1090" s="836">
        <v>1</v>
      </c>
      <c r="U1090" s="838">
        <v>1</v>
      </c>
    </row>
    <row r="1091" spans="1:21" ht="14.4" customHeight="1" x14ac:dyDescent="0.3">
      <c r="A1091" s="831">
        <v>18</v>
      </c>
      <c r="B1091" s="832" t="s">
        <v>1807</v>
      </c>
      <c r="C1091" s="832" t="s">
        <v>1812</v>
      </c>
      <c r="D1091" s="833" t="s">
        <v>3107</v>
      </c>
      <c r="E1091" s="834" t="s">
        <v>1831</v>
      </c>
      <c r="F1091" s="832" t="s">
        <v>1808</v>
      </c>
      <c r="G1091" s="832" t="s">
        <v>2254</v>
      </c>
      <c r="H1091" s="832" t="s">
        <v>601</v>
      </c>
      <c r="I1091" s="832" t="s">
        <v>1423</v>
      </c>
      <c r="J1091" s="832" t="s">
        <v>838</v>
      </c>
      <c r="K1091" s="832" t="s">
        <v>1406</v>
      </c>
      <c r="L1091" s="835">
        <v>47.7</v>
      </c>
      <c r="M1091" s="835">
        <v>47.7</v>
      </c>
      <c r="N1091" s="832">
        <v>1</v>
      </c>
      <c r="O1091" s="836">
        <v>0.5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18</v>
      </c>
      <c r="B1092" s="832" t="s">
        <v>1807</v>
      </c>
      <c r="C1092" s="832" t="s">
        <v>1812</v>
      </c>
      <c r="D1092" s="833" t="s">
        <v>3107</v>
      </c>
      <c r="E1092" s="834" t="s">
        <v>1831</v>
      </c>
      <c r="F1092" s="832" t="s">
        <v>1808</v>
      </c>
      <c r="G1092" s="832" t="s">
        <v>2101</v>
      </c>
      <c r="H1092" s="832" t="s">
        <v>601</v>
      </c>
      <c r="I1092" s="832" t="s">
        <v>2306</v>
      </c>
      <c r="J1092" s="832" t="s">
        <v>835</v>
      </c>
      <c r="K1092" s="832" t="s">
        <v>1184</v>
      </c>
      <c r="L1092" s="835">
        <v>597.88</v>
      </c>
      <c r="M1092" s="835">
        <v>597.88</v>
      </c>
      <c r="N1092" s="832">
        <v>1</v>
      </c>
      <c r="O1092" s="836">
        <v>0.5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18</v>
      </c>
      <c r="B1093" s="832" t="s">
        <v>1807</v>
      </c>
      <c r="C1093" s="832" t="s">
        <v>1812</v>
      </c>
      <c r="D1093" s="833" t="s">
        <v>3107</v>
      </c>
      <c r="E1093" s="834" t="s">
        <v>1831</v>
      </c>
      <c r="F1093" s="832" t="s">
        <v>1808</v>
      </c>
      <c r="G1093" s="832" t="s">
        <v>2101</v>
      </c>
      <c r="H1093" s="832" t="s">
        <v>601</v>
      </c>
      <c r="I1093" s="832" t="s">
        <v>2509</v>
      </c>
      <c r="J1093" s="832" t="s">
        <v>835</v>
      </c>
      <c r="K1093" s="832" t="s">
        <v>2105</v>
      </c>
      <c r="L1093" s="835">
        <v>1195.75</v>
      </c>
      <c r="M1093" s="835">
        <v>1195.75</v>
      </c>
      <c r="N1093" s="832">
        <v>1</v>
      </c>
      <c r="O1093" s="836">
        <v>0.5</v>
      </c>
      <c r="P1093" s="835"/>
      <c r="Q1093" s="837">
        <v>0</v>
      </c>
      <c r="R1093" s="832"/>
      <c r="S1093" s="837">
        <v>0</v>
      </c>
      <c r="T1093" s="836"/>
      <c r="U1093" s="838">
        <v>0</v>
      </c>
    </row>
    <row r="1094" spans="1:21" ht="14.4" customHeight="1" x14ac:dyDescent="0.3">
      <c r="A1094" s="831">
        <v>18</v>
      </c>
      <c r="B1094" s="832" t="s">
        <v>1807</v>
      </c>
      <c r="C1094" s="832" t="s">
        <v>1812</v>
      </c>
      <c r="D1094" s="833" t="s">
        <v>3107</v>
      </c>
      <c r="E1094" s="834" t="s">
        <v>1831</v>
      </c>
      <c r="F1094" s="832" t="s">
        <v>1808</v>
      </c>
      <c r="G1094" s="832" t="s">
        <v>2820</v>
      </c>
      <c r="H1094" s="832" t="s">
        <v>556</v>
      </c>
      <c r="I1094" s="832" t="s">
        <v>2821</v>
      </c>
      <c r="J1094" s="832" t="s">
        <v>2822</v>
      </c>
      <c r="K1094" s="832" t="s">
        <v>2823</v>
      </c>
      <c r="L1094" s="835">
        <v>64.5</v>
      </c>
      <c r="M1094" s="835">
        <v>516</v>
      </c>
      <c r="N1094" s="832">
        <v>8</v>
      </c>
      <c r="O1094" s="836">
        <v>1.5</v>
      </c>
      <c r="P1094" s="835">
        <v>516</v>
      </c>
      <c r="Q1094" s="837">
        <v>1</v>
      </c>
      <c r="R1094" s="832">
        <v>8</v>
      </c>
      <c r="S1094" s="837">
        <v>1</v>
      </c>
      <c r="T1094" s="836">
        <v>1.5</v>
      </c>
      <c r="U1094" s="838">
        <v>1</v>
      </c>
    </row>
    <row r="1095" spans="1:21" ht="14.4" customHeight="1" x14ac:dyDescent="0.3">
      <c r="A1095" s="831">
        <v>18</v>
      </c>
      <c r="B1095" s="832" t="s">
        <v>1807</v>
      </c>
      <c r="C1095" s="832" t="s">
        <v>1812</v>
      </c>
      <c r="D1095" s="833" t="s">
        <v>3107</v>
      </c>
      <c r="E1095" s="834" t="s">
        <v>1831</v>
      </c>
      <c r="F1095" s="832" t="s">
        <v>1808</v>
      </c>
      <c r="G1095" s="832" t="s">
        <v>2118</v>
      </c>
      <c r="H1095" s="832" t="s">
        <v>556</v>
      </c>
      <c r="I1095" s="832" t="s">
        <v>2511</v>
      </c>
      <c r="J1095" s="832" t="s">
        <v>2120</v>
      </c>
      <c r="K1095" s="832" t="s">
        <v>2512</v>
      </c>
      <c r="L1095" s="835">
        <v>169</v>
      </c>
      <c r="M1095" s="835">
        <v>169</v>
      </c>
      <c r="N1095" s="832">
        <v>1</v>
      </c>
      <c r="O1095" s="836">
        <v>0.5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18</v>
      </c>
      <c r="B1096" s="832" t="s">
        <v>1807</v>
      </c>
      <c r="C1096" s="832" t="s">
        <v>1812</v>
      </c>
      <c r="D1096" s="833" t="s">
        <v>3107</v>
      </c>
      <c r="E1096" s="834" t="s">
        <v>1831</v>
      </c>
      <c r="F1096" s="832" t="s">
        <v>1808</v>
      </c>
      <c r="G1096" s="832" t="s">
        <v>2118</v>
      </c>
      <c r="H1096" s="832" t="s">
        <v>556</v>
      </c>
      <c r="I1096" s="832" t="s">
        <v>1547</v>
      </c>
      <c r="J1096" s="832" t="s">
        <v>1548</v>
      </c>
      <c r="K1096" s="832" t="s">
        <v>1544</v>
      </c>
      <c r="L1096" s="835">
        <v>183.54</v>
      </c>
      <c r="M1096" s="835">
        <v>367.08</v>
      </c>
      <c r="N1096" s="832">
        <v>2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18</v>
      </c>
      <c r="B1097" s="832" t="s">
        <v>1807</v>
      </c>
      <c r="C1097" s="832" t="s">
        <v>1812</v>
      </c>
      <c r="D1097" s="833" t="s">
        <v>3107</v>
      </c>
      <c r="E1097" s="834" t="s">
        <v>1831</v>
      </c>
      <c r="F1097" s="832" t="s">
        <v>1808</v>
      </c>
      <c r="G1097" s="832" t="s">
        <v>2118</v>
      </c>
      <c r="H1097" s="832" t="s">
        <v>601</v>
      </c>
      <c r="I1097" s="832" t="s">
        <v>1545</v>
      </c>
      <c r="J1097" s="832" t="s">
        <v>1543</v>
      </c>
      <c r="K1097" s="832" t="s">
        <v>1546</v>
      </c>
      <c r="L1097" s="835">
        <v>338</v>
      </c>
      <c r="M1097" s="835">
        <v>338</v>
      </c>
      <c r="N1097" s="832">
        <v>1</v>
      </c>
      <c r="O1097" s="836">
        <v>0.5</v>
      </c>
      <c r="P1097" s="835">
        <v>338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18</v>
      </c>
      <c r="B1098" s="832" t="s">
        <v>1807</v>
      </c>
      <c r="C1098" s="832" t="s">
        <v>1812</v>
      </c>
      <c r="D1098" s="833" t="s">
        <v>3107</v>
      </c>
      <c r="E1098" s="834" t="s">
        <v>1831</v>
      </c>
      <c r="F1098" s="832" t="s">
        <v>1808</v>
      </c>
      <c r="G1098" s="832" t="s">
        <v>2137</v>
      </c>
      <c r="H1098" s="832" t="s">
        <v>601</v>
      </c>
      <c r="I1098" s="832" t="s">
        <v>1660</v>
      </c>
      <c r="J1098" s="832" t="s">
        <v>1570</v>
      </c>
      <c r="K1098" s="832" t="s">
        <v>1661</v>
      </c>
      <c r="L1098" s="835">
        <v>245.91</v>
      </c>
      <c r="M1098" s="835">
        <v>1967.28</v>
      </c>
      <c r="N1098" s="832">
        <v>8</v>
      </c>
      <c r="O1098" s="836">
        <v>3</v>
      </c>
      <c r="P1098" s="835">
        <v>737.73</v>
      </c>
      <c r="Q1098" s="837">
        <v>0.375</v>
      </c>
      <c r="R1098" s="832">
        <v>3</v>
      </c>
      <c r="S1098" s="837">
        <v>0.375</v>
      </c>
      <c r="T1098" s="836">
        <v>1</v>
      </c>
      <c r="U1098" s="838">
        <v>0.33333333333333331</v>
      </c>
    </row>
    <row r="1099" spans="1:21" ht="14.4" customHeight="1" x14ac:dyDescent="0.3">
      <c r="A1099" s="831">
        <v>18</v>
      </c>
      <c r="B1099" s="832" t="s">
        <v>1807</v>
      </c>
      <c r="C1099" s="832" t="s">
        <v>1812</v>
      </c>
      <c r="D1099" s="833" t="s">
        <v>3107</v>
      </c>
      <c r="E1099" s="834" t="s">
        <v>1831</v>
      </c>
      <c r="F1099" s="832" t="s">
        <v>1808</v>
      </c>
      <c r="G1099" s="832" t="s">
        <v>2520</v>
      </c>
      <c r="H1099" s="832" t="s">
        <v>601</v>
      </c>
      <c r="I1099" s="832" t="s">
        <v>1482</v>
      </c>
      <c r="J1099" s="832" t="s">
        <v>1483</v>
      </c>
      <c r="K1099" s="832" t="s">
        <v>1484</v>
      </c>
      <c r="L1099" s="835">
        <v>0</v>
      </c>
      <c r="M1099" s="835">
        <v>0</v>
      </c>
      <c r="N1099" s="832">
        <v>2</v>
      </c>
      <c r="O1099" s="836">
        <v>1</v>
      </c>
      <c r="P1099" s="835">
        <v>0</v>
      </c>
      <c r="Q1099" s="837"/>
      <c r="R1099" s="832">
        <v>1</v>
      </c>
      <c r="S1099" s="837">
        <v>0.5</v>
      </c>
      <c r="T1099" s="836">
        <v>0.5</v>
      </c>
      <c r="U1099" s="838">
        <v>0.5</v>
      </c>
    </row>
    <row r="1100" spans="1:21" ht="14.4" customHeight="1" x14ac:dyDescent="0.3">
      <c r="A1100" s="831">
        <v>18</v>
      </c>
      <c r="B1100" s="832" t="s">
        <v>1807</v>
      </c>
      <c r="C1100" s="832" t="s">
        <v>1812</v>
      </c>
      <c r="D1100" s="833" t="s">
        <v>3107</v>
      </c>
      <c r="E1100" s="834" t="s">
        <v>1831</v>
      </c>
      <c r="F1100" s="832" t="s">
        <v>1808</v>
      </c>
      <c r="G1100" s="832" t="s">
        <v>2155</v>
      </c>
      <c r="H1100" s="832" t="s">
        <v>556</v>
      </c>
      <c r="I1100" s="832" t="s">
        <v>2158</v>
      </c>
      <c r="J1100" s="832" t="s">
        <v>898</v>
      </c>
      <c r="K1100" s="832" t="s">
        <v>2014</v>
      </c>
      <c r="L1100" s="835">
        <v>122.73</v>
      </c>
      <c r="M1100" s="835">
        <v>122.73</v>
      </c>
      <c r="N1100" s="832">
        <v>1</v>
      </c>
      <c r="O1100" s="836">
        <v>0.5</v>
      </c>
      <c r="P1100" s="835">
        <v>122.73</v>
      </c>
      <c r="Q1100" s="837">
        <v>1</v>
      </c>
      <c r="R1100" s="832">
        <v>1</v>
      </c>
      <c r="S1100" s="837">
        <v>1</v>
      </c>
      <c r="T1100" s="836">
        <v>0.5</v>
      </c>
      <c r="U1100" s="838">
        <v>1</v>
      </c>
    </row>
    <row r="1101" spans="1:21" ht="14.4" customHeight="1" x14ac:dyDescent="0.3">
      <c r="A1101" s="831">
        <v>18</v>
      </c>
      <c r="B1101" s="832" t="s">
        <v>1807</v>
      </c>
      <c r="C1101" s="832" t="s">
        <v>1812</v>
      </c>
      <c r="D1101" s="833" t="s">
        <v>3107</v>
      </c>
      <c r="E1101" s="834" t="s">
        <v>1831</v>
      </c>
      <c r="F1101" s="832" t="s">
        <v>1808</v>
      </c>
      <c r="G1101" s="832" t="s">
        <v>2161</v>
      </c>
      <c r="H1101" s="832" t="s">
        <v>556</v>
      </c>
      <c r="I1101" s="832" t="s">
        <v>2162</v>
      </c>
      <c r="J1101" s="832" t="s">
        <v>906</v>
      </c>
      <c r="K1101" s="832" t="s">
        <v>2163</v>
      </c>
      <c r="L1101" s="835">
        <v>264</v>
      </c>
      <c r="M1101" s="835">
        <v>528</v>
      </c>
      <c r="N1101" s="832">
        <v>2</v>
      </c>
      <c r="O1101" s="836">
        <v>1</v>
      </c>
      <c r="P1101" s="835">
        <v>264</v>
      </c>
      <c r="Q1101" s="837">
        <v>0.5</v>
      </c>
      <c r="R1101" s="832">
        <v>1</v>
      </c>
      <c r="S1101" s="837">
        <v>0.5</v>
      </c>
      <c r="T1101" s="836">
        <v>0.5</v>
      </c>
      <c r="U1101" s="838">
        <v>0.5</v>
      </c>
    </row>
    <row r="1102" spans="1:21" ht="14.4" customHeight="1" x14ac:dyDescent="0.3">
      <c r="A1102" s="831">
        <v>18</v>
      </c>
      <c r="B1102" s="832" t="s">
        <v>1807</v>
      </c>
      <c r="C1102" s="832" t="s">
        <v>1812</v>
      </c>
      <c r="D1102" s="833" t="s">
        <v>3107</v>
      </c>
      <c r="E1102" s="834" t="s">
        <v>1831</v>
      </c>
      <c r="F1102" s="832" t="s">
        <v>1808</v>
      </c>
      <c r="G1102" s="832" t="s">
        <v>2824</v>
      </c>
      <c r="H1102" s="832" t="s">
        <v>556</v>
      </c>
      <c r="I1102" s="832" t="s">
        <v>2825</v>
      </c>
      <c r="J1102" s="832" t="s">
        <v>2826</v>
      </c>
      <c r="K1102" s="832" t="s">
        <v>2827</v>
      </c>
      <c r="L1102" s="835">
        <v>52.47</v>
      </c>
      <c r="M1102" s="835">
        <v>52.47</v>
      </c>
      <c r="N1102" s="832">
        <v>1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18</v>
      </c>
      <c r="B1103" s="832" t="s">
        <v>1807</v>
      </c>
      <c r="C1103" s="832" t="s">
        <v>1812</v>
      </c>
      <c r="D1103" s="833" t="s">
        <v>3107</v>
      </c>
      <c r="E1103" s="834" t="s">
        <v>1831</v>
      </c>
      <c r="F1103" s="832" t="s">
        <v>1808</v>
      </c>
      <c r="G1103" s="832" t="s">
        <v>2171</v>
      </c>
      <c r="H1103" s="832" t="s">
        <v>601</v>
      </c>
      <c r="I1103" s="832" t="s">
        <v>1584</v>
      </c>
      <c r="J1103" s="832" t="s">
        <v>1585</v>
      </c>
      <c r="K1103" s="832" t="s">
        <v>1586</v>
      </c>
      <c r="L1103" s="835">
        <v>80.53</v>
      </c>
      <c r="M1103" s="835">
        <v>161.06</v>
      </c>
      <c r="N1103" s="832">
        <v>2</v>
      </c>
      <c r="O1103" s="836">
        <v>1.5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18</v>
      </c>
      <c r="B1104" s="832" t="s">
        <v>1807</v>
      </c>
      <c r="C1104" s="832" t="s">
        <v>1812</v>
      </c>
      <c r="D1104" s="833" t="s">
        <v>3107</v>
      </c>
      <c r="E1104" s="834" t="s">
        <v>1831</v>
      </c>
      <c r="F1104" s="832" t="s">
        <v>1808</v>
      </c>
      <c r="G1104" s="832" t="s">
        <v>2171</v>
      </c>
      <c r="H1104" s="832" t="s">
        <v>601</v>
      </c>
      <c r="I1104" s="832" t="s">
        <v>1587</v>
      </c>
      <c r="J1104" s="832" t="s">
        <v>1585</v>
      </c>
      <c r="K1104" s="832" t="s">
        <v>1588</v>
      </c>
      <c r="L1104" s="835">
        <v>161.06</v>
      </c>
      <c r="M1104" s="835">
        <v>161.06</v>
      </c>
      <c r="N1104" s="832">
        <v>1</v>
      </c>
      <c r="O1104" s="836">
        <v>0.5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18</v>
      </c>
      <c r="B1105" s="832" t="s">
        <v>1807</v>
      </c>
      <c r="C1105" s="832" t="s">
        <v>1812</v>
      </c>
      <c r="D1105" s="833" t="s">
        <v>3107</v>
      </c>
      <c r="E1105" s="834" t="s">
        <v>1831</v>
      </c>
      <c r="F1105" s="832" t="s">
        <v>1808</v>
      </c>
      <c r="G1105" s="832" t="s">
        <v>2171</v>
      </c>
      <c r="H1105" s="832" t="s">
        <v>601</v>
      </c>
      <c r="I1105" s="832" t="s">
        <v>2180</v>
      </c>
      <c r="J1105" s="832" t="s">
        <v>1585</v>
      </c>
      <c r="K1105" s="832" t="s">
        <v>2181</v>
      </c>
      <c r="L1105" s="835">
        <v>400.17</v>
      </c>
      <c r="M1105" s="835">
        <v>1200.51</v>
      </c>
      <c r="N1105" s="832">
        <v>3</v>
      </c>
      <c r="O1105" s="836">
        <v>0.5</v>
      </c>
      <c r="P1105" s="835">
        <v>1200.51</v>
      </c>
      <c r="Q1105" s="837">
        <v>1</v>
      </c>
      <c r="R1105" s="832">
        <v>3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18</v>
      </c>
      <c r="B1106" s="832" t="s">
        <v>1807</v>
      </c>
      <c r="C1106" s="832" t="s">
        <v>1812</v>
      </c>
      <c r="D1106" s="833" t="s">
        <v>3107</v>
      </c>
      <c r="E1106" s="834" t="s">
        <v>1831</v>
      </c>
      <c r="F1106" s="832" t="s">
        <v>1808</v>
      </c>
      <c r="G1106" s="832" t="s">
        <v>2828</v>
      </c>
      <c r="H1106" s="832" t="s">
        <v>556</v>
      </c>
      <c r="I1106" s="832" t="s">
        <v>2829</v>
      </c>
      <c r="J1106" s="832" t="s">
        <v>2830</v>
      </c>
      <c r="K1106" s="832" t="s">
        <v>2831</v>
      </c>
      <c r="L1106" s="835">
        <v>1073.75</v>
      </c>
      <c r="M1106" s="835">
        <v>2147.5</v>
      </c>
      <c r="N1106" s="832">
        <v>2</v>
      </c>
      <c r="O1106" s="836">
        <v>0.5</v>
      </c>
      <c r="P1106" s="835">
        <v>2147.5</v>
      </c>
      <c r="Q1106" s="837">
        <v>1</v>
      </c>
      <c r="R1106" s="832">
        <v>2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18</v>
      </c>
      <c r="B1107" s="832" t="s">
        <v>1807</v>
      </c>
      <c r="C1107" s="832" t="s">
        <v>1812</v>
      </c>
      <c r="D1107" s="833" t="s">
        <v>3107</v>
      </c>
      <c r="E1107" s="834" t="s">
        <v>1831</v>
      </c>
      <c r="F1107" s="832" t="s">
        <v>1808</v>
      </c>
      <c r="G1107" s="832" t="s">
        <v>2206</v>
      </c>
      <c r="H1107" s="832" t="s">
        <v>556</v>
      </c>
      <c r="I1107" s="832" t="s">
        <v>2207</v>
      </c>
      <c r="J1107" s="832" t="s">
        <v>2208</v>
      </c>
      <c r="K1107" s="832" t="s">
        <v>1574</v>
      </c>
      <c r="L1107" s="835">
        <v>1092.4100000000001</v>
      </c>
      <c r="M1107" s="835">
        <v>12016.510000000002</v>
      </c>
      <c r="N1107" s="832">
        <v>11</v>
      </c>
      <c r="O1107" s="836">
        <v>1</v>
      </c>
      <c r="P1107" s="835">
        <v>12016.510000000002</v>
      </c>
      <c r="Q1107" s="837">
        <v>1</v>
      </c>
      <c r="R1107" s="832">
        <v>11</v>
      </c>
      <c r="S1107" s="837">
        <v>1</v>
      </c>
      <c r="T1107" s="836">
        <v>1</v>
      </c>
      <c r="U1107" s="838">
        <v>1</v>
      </c>
    </row>
    <row r="1108" spans="1:21" ht="14.4" customHeight="1" x14ac:dyDescent="0.3">
      <c r="A1108" s="831">
        <v>18</v>
      </c>
      <c r="B1108" s="832" t="s">
        <v>1807</v>
      </c>
      <c r="C1108" s="832" t="s">
        <v>1812</v>
      </c>
      <c r="D1108" s="833" t="s">
        <v>3107</v>
      </c>
      <c r="E1108" s="834" t="s">
        <v>1831</v>
      </c>
      <c r="F1108" s="832" t="s">
        <v>1808</v>
      </c>
      <c r="G1108" s="832" t="s">
        <v>2206</v>
      </c>
      <c r="H1108" s="832" t="s">
        <v>556</v>
      </c>
      <c r="I1108" s="832" t="s">
        <v>2209</v>
      </c>
      <c r="J1108" s="832" t="s">
        <v>2208</v>
      </c>
      <c r="K1108" s="832" t="s">
        <v>700</v>
      </c>
      <c r="L1108" s="835">
        <v>546.21</v>
      </c>
      <c r="M1108" s="835">
        <v>3823.4700000000003</v>
      </c>
      <c r="N1108" s="832">
        <v>7</v>
      </c>
      <c r="O1108" s="836">
        <v>2.5</v>
      </c>
      <c r="P1108" s="835">
        <v>1638.63</v>
      </c>
      <c r="Q1108" s="837">
        <v>0.42857142857142855</v>
      </c>
      <c r="R1108" s="832">
        <v>3</v>
      </c>
      <c r="S1108" s="837">
        <v>0.42857142857142855</v>
      </c>
      <c r="T1108" s="836">
        <v>1.5</v>
      </c>
      <c r="U1108" s="838">
        <v>0.6</v>
      </c>
    </row>
    <row r="1109" spans="1:21" ht="14.4" customHeight="1" x14ac:dyDescent="0.3">
      <c r="A1109" s="831">
        <v>18</v>
      </c>
      <c r="B1109" s="832" t="s">
        <v>1807</v>
      </c>
      <c r="C1109" s="832" t="s">
        <v>1812</v>
      </c>
      <c r="D1109" s="833" t="s">
        <v>3107</v>
      </c>
      <c r="E1109" s="834" t="s">
        <v>1831</v>
      </c>
      <c r="F1109" s="832" t="s">
        <v>1808</v>
      </c>
      <c r="G1109" s="832" t="s">
        <v>2325</v>
      </c>
      <c r="H1109" s="832" t="s">
        <v>601</v>
      </c>
      <c r="I1109" s="832" t="s">
        <v>1749</v>
      </c>
      <c r="J1109" s="832" t="s">
        <v>960</v>
      </c>
      <c r="K1109" s="832" t="s">
        <v>1750</v>
      </c>
      <c r="L1109" s="835">
        <v>154.36000000000001</v>
      </c>
      <c r="M1109" s="835">
        <v>308.72000000000003</v>
      </c>
      <c r="N1109" s="832">
        <v>2</v>
      </c>
      <c r="O1109" s="836">
        <v>0.5</v>
      </c>
      <c r="P1109" s="835">
        <v>308.72000000000003</v>
      </c>
      <c r="Q1109" s="837">
        <v>1</v>
      </c>
      <c r="R1109" s="832">
        <v>2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18</v>
      </c>
      <c r="B1110" s="832" t="s">
        <v>1807</v>
      </c>
      <c r="C1110" s="832" t="s">
        <v>1812</v>
      </c>
      <c r="D1110" s="833" t="s">
        <v>3107</v>
      </c>
      <c r="E1110" s="834" t="s">
        <v>1829</v>
      </c>
      <c r="F1110" s="832" t="s">
        <v>1808</v>
      </c>
      <c r="G1110" s="832" t="s">
        <v>1847</v>
      </c>
      <c r="H1110" s="832" t="s">
        <v>601</v>
      </c>
      <c r="I1110" s="832" t="s">
        <v>1768</v>
      </c>
      <c r="J1110" s="832" t="s">
        <v>1769</v>
      </c>
      <c r="K1110" s="832" t="s">
        <v>1770</v>
      </c>
      <c r="L1110" s="835">
        <v>9.4</v>
      </c>
      <c r="M1110" s="835">
        <v>18.8</v>
      </c>
      <c r="N1110" s="832">
        <v>2</v>
      </c>
      <c r="O1110" s="836">
        <v>1</v>
      </c>
      <c r="P1110" s="835">
        <v>18.8</v>
      </c>
      <c r="Q1110" s="837">
        <v>1</v>
      </c>
      <c r="R1110" s="832">
        <v>2</v>
      </c>
      <c r="S1110" s="837">
        <v>1</v>
      </c>
      <c r="T1110" s="836">
        <v>1</v>
      </c>
      <c r="U1110" s="838">
        <v>1</v>
      </c>
    </row>
    <row r="1111" spans="1:21" ht="14.4" customHeight="1" x14ac:dyDescent="0.3">
      <c r="A1111" s="831">
        <v>18</v>
      </c>
      <c r="B1111" s="832" t="s">
        <v>1807</v>
      </c>
      <c r="C1111" s="832" t="s">
        <v>1812</v>
      </c>
      <c r="D1111" s="833" t="s">
        <v>3107</v>
      </c>
      <c r="E1111" s="834" t="s">
        <v>1829</v>
      </c>
      <c r="F1111" s="832" t="s">
        <v>1808</v>
      </c>
      <c r="G1111" s="832" t="s">
        <v>1847</v>
      </c>
      <c r="H1111" s="832" t="s">
        <v>601</v>
      </c>
      <c r="I1111" s="832" t="s">
        <v>1556</v>
      </c>
      <c r="J1111" s="832" t="s">
        <v>1557</v>
      </c>
      <c r="K1111" s="832" t="s">
        <v>1558</v>
      </c>
      <c r="L1111" s="835">
        <v>4.7</v>
      </c>
      <c r="M1111" s="835">
        <v>4.7</v>
      </c>
      <c r="N1111" s="832">
        <v>1</v>
      </c>
      <c r="O1111" s="836">
        <v>0.5</v>
      </c>
      <c r="P1111" s="835">
        <v>4.7</v>
      </c>
      <c r="Q1111" s="837">
        <v>1</v>
      </c>
      <c r="R1111" s="832">
        <v>1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18</v>
      </c>
      <c r="B1112" s="832" t="s">
        <v>1807</v>
      </c>
      <c r="C1112" s="832" t="s">
        <v>1812</v>
      </c>
      <c r="D1112" s="833" t="s">
        <v>3107</v>
      </c>
      <c r="E1112" s="834" t="s">
        <v>1829</v>
      </c>
      <c r="F1112" s="832" t="s">
        <v>1808</v>
      </c>
      <c r="G1112" s="832" t="s">
        <v>1882</v>
      </c>
      <c r="H1112" s="832" t="s">
        <v>556</v>
      </c>
      <c r="I1112" s="832" t="s">
        <v>1883</v>
      </c>
      <c r="J1112" s="832" t="s">
        <v>611</v>
      </c>
      <c r="K1112" s="832" t="s">
        <v>1884</v>
      </c>
      <c r="L1112" s="835">
        <v>66.17</v>
      </c>
      <c r="M1112" s="835">
        <v>66.17</v>
      </c>
      <c r="N1112" s="832">
        <v>1</v>
      </c>
      <c r="O1112" s="836">
        <v>1</v>
      </c>
      <c r="P1112" s="835">
        <v>66.17</v>
      </c>
      <c r="Q1112" s="837">
        <v>1</v>
      </c>
      <c r="R1112" s="832">
        <v>1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18</v>
      </c>
      <c r="B1113" s="832" t="s">
        <v>1807</v>
      </c>
      <c r="C1113" s="832" t="s">
        <v>1812</v>
      </c>
      <c r="D1113" s="833" t="s">
        <v>3107</v>
      </c>
      <c r="E1113" s="834" t="s">
        <v>1829</v>
      </c>
      <c r="F1113" s="832" t="s">
        <v>1808</v>
      </c>
      <c r="G1113" s="832" t="s">
        <v>1899</v>
      </c>
      <c r="H1113" s="832" t="s">
        <v>601</v>
      </c>
      <c r="I1113" s="832" t="s">
        <v>1900</v>
      </c>
      <c r="J1113" s="832" t="s">
        <v>673</v>
      </c>
      <c r="K1113" s="832" t="s">
        <v>1565</v>
      </c>
      <c r="L1113" s="835">
        <v>132</v>
      </c>
      <c r="M1113" s="835">
        <v>132</v>
      </c>
      <c r="N1113" s="832">
        <v>1</v>
      </c>
      <c r="O1113" s="836">
        <v>1</v>
      </c>
      <c r="P1113" s="835">
        <v>132</v>
      </c>
      <c r="Q1113" s="837">
        <v>1</v>
      </c>
      <c r="R1113" s="832">
        <v>1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18</v>
      </c>
      <c r="B1114" s="832" t="s">
        <v>1807</v>
      </c>
      <c r="C1114" s="832" t="s">
        <v>1812</v>
      </c>
      <c r="D1114" s="833" t="s">
        <v>3107</v>
      </c>
      <c r="E1114" s="834" t="s">
        <v>1829</v>
      </c>
      <c r="F1114" s="832" t="s">
        <v>1808</v>
      </c>
      <c r="G1114" s="832" t="s">
        <v>1899</v>
      </c>
      <c r="H1114" s="832" t="s">
        <v>601</v>
      </c>
      <c r="I1114" s="832" t="s">
        <v>1563</v>
      </c>
      <c r="J1114" s="832" t="s">
        <v>671</v>
      </c>
      <c r="K1114" s="832" t="s">
        <v>1078</v>
      </c>
      <c r="L1114" s="835">
        <v>65.989999999999995</v>
      </c>
      <c r="M1114" s="835">
        <v>65.989999999999995</v>
      </c>
      <c r="N1114" s="832">
        <v>1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18</v>
      </c>
      <c r="B1115" s="832" t="s">
        <v>1807</v>
      </c>
      <c r="C1115" s="832" t="s">
        <v>1812</v>
      </c>
      <c r="D1115" s="833" t="s">
        <v>3107</v>
      </c>
      <c r="E1115" s="834" t="s">
        <v>1829</v>
      </c>
      <c r="F1115" s="832" t="s">
        <v>1808</v>
      </c>
      <c r="G1115" s="832" t="s">
        <v>1912</v>
      </c>
      <c r="H1115" s="832" t="s">
        <v>556</v>
      </c>
      <c r="I1115" s="832" t="s">
        <v>1915</v>
      </c>
      <c r="J1115" s="832" t="s">
        <v>692</v>
      </c>
      <c r="K1115" s="832" t="s">
        <v>1916</v>
      </c>
      <c r="L1115" s="835">
        <v>37.61</v>
      </c>
      <c r="M1115" s="835">
        <v>75.22</v>
      </c>
      <c r="N1115" s="832">
        <v>2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18</v>
      </c>
      <c r="B1116" s="832" t="s">
        <v>1807</v>
      </c>
      <c r="C1116" s="832" t="s">
        <v>1812</v>
      </c>
      <c r="D1116" s="833" t="s">
        <v>3107</v>
      </c>
      <c r="E1116" s="834" t="s">
        <v>1829</v>
      </c>
      <c r="F1116" s="832" t="s">
        <v>1808</v>
      </c>
      <c r="G1116" s="832" t="s">
        <v>1943</v>
      </c>
      <c r="H1116" s="832" t="s">
        <v>601</v>
      </c>
      <c r="I1116" s="832" t="s">
        <v>1573</v>
      </c>
      <c r="J1116" s="832" t="s">
        <v>711</v>
      </c>
      <c r="K1116" s="832" t="s">
        <v>1574</v>
      </c>
      <c r="L1116" s="835">
        <v>123.2</v>
      </c>
      <c r="M1116" s="835">
        <v>369.6</v>
      </c>
      <c r="N1116" s="832">
        <v>3</v>
      </c>
      <c r="O1116" s="836">
        <v>1</v>
      </c>
      <c r="P1116" s="835">
        <v>369.6</v>
      </c>
      <c r="Q1116" s="837">
        <v>1</v>
      </c>
      <c r="R1116" s="832">
        <v>3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18</v>
      </c>
      <c r="B1117" s="832" t="s">
        <v>1807</v>
      </c>
      <c r="C1117" s="832" t="s">
        <v>1812</v>
      </c>
      <c r="D1117" s="833" t="s">
        <v>3107</v>
      </c>
      <c r="E1117" s="834" t="s">
        <v>1829</v>
      </c>
      <c r="F1117" s="832" t="s">
        <v>1808</v>
      </c>
      <c r="G1117" s="832" t="s">
        <v>741</v>
      </c>
      <c r="H1117" s="832" t="s">
        <v>556</v>
      </c>
      <c r="I1117" s="832" t="s">
        <v>2832</v>
      </c>
      <c r="J1117" s="832" t="s">
        <v>1980</v>
      </c>
      <c r="K1117" s="832" t="s">
        <v>2833</v>
      </c>
      <c r="L1117" s="835">
        <v>13.73</v>
      </c>
      <c r="M1117" s="835">
        <v>13.73</v>
      </c>
      <c r="N1117" s="832">
        <v>1</v>
      </c>
      <c r="O1117" s="836">
        <v>0.5</v>
      </c>
      <c r="P1117" s="835">
        <v>13.73</v>
      </c>
      <c r="Q1117" s="837">
        <v>1</v>
      </c>
      <c r="R1117" s="832">
        <v>1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18</v>
      </c>
      <c r="B1118" s="832" t="s">
        <v>1807</v>
      </c>
      <c r="C1118" s="832" t="s">
        <v>1812</v>
      </c>
      <c r="D1118" s="833" t="s">
        <v>3107</v>
      </c>
      <c r="E1118" s="834" t="s">
        <v>1829</v>
      </c>
      <c r="F1118" s="832" t="s">
        <v>1808</v>
      </c>
      <c r="G1118" s="832" t="s">
        <v>1982</v>
      </c>
      <c r="H1118" s="832" t="s">
        <v>556</v>
      </c>
      <c r="I1118" s="832" t="s">
        <v>1983</v>
      </c>
      <c r="J1118" s="832" t="s">
        <v>1170</v>
      </c>
      <c r="K1118" s="832" t="s">
        <v>1984</v>
      </c>
      <c r="L1118" s="835">
        <v>107.27</v>
      </c>
      <c r="M1118" s="835">
        <v>214.54</v>
      </c>
      <c r="N1118" s="832">
        <v>2</v>
      </c>
      <c r="O1118" s="836">
        <v>1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18</v>
      </c>
      <c r="B1119" s="832" t="s">
        <v>1807</v>
      </c>
      <c r="C1119" s="832" t="s">
        <v>1812</v>
      </c>
      <c r="D1119" s="833" t="s">
        <v>3107</v>
      </c>
      <c r="E1119" s="834" t="s">
        <v>1829</v>
      </c>
      <c r="F1119" s="832" t="s">
        <v>1808</v>
      </c>
      <c r="G1119" s="832" t="s">
        <v>1989</v>
      </c>
      <c r="H1119" s="832" t="s">
        <v>556</v>
      </c>
      <c r="I1119" s="832" t="s">
        <v>1992</v>
      </c>
      <c r="J1119" s="832" t="s">
        <v>1993</v>
      </c>
      <c r="K1119" s="832" t="s">
        <v>1994</v>
      </c>
      <c r="L1119" s="835">
        <v>22.06</v>
      </c>
      <c r="M1119" s="835">
        <v>22.06</v>
      </c>
      <c r="N1119" s="832">
        <v>1</v>
      </c>
      <c r="O1119" s="836">
        <v>1</v>
      </c>
      <c r="P1119" s="835">
        <v>22.06</v>
      </c>
      <c r="Q1119" s="837">
        <v>1</v>
      </c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18</v>
      </c>
      <c r="B1120" s="832" t="s">
        <v>1807</v>
      </c>
      <c r="C1120" s="832" t="s">
        <v>1812</v>
      </c>
      <c r="D1120" s="833" t="s">
        <v>3107</v>
      </c>
      <c r="E1120" s="834" t="s">
        <v>1829</v>
      </c>
      <c r="F1120" s="832" t="s">
        <v>1808</v>
      </c>
      <c r="G1120" s="832" t="s">
        <v>2003</v>
      </c>
      <c r="H1120" s="832" t="s">
        <v>556</v>
      </c>
      <c r="I1120" s="832" t="s">
        <v>2004</v>
      </c>
      <c r="J1120" s="832" t="s">
        <v>862</v>
      </c>
      <c r="K1120" s="832" t="s">
        <v>2005</v>
      </c>
      <c r="L1120" s="835">
        <v>24.37</v>
      </c>
      <c r="M1120" s="835">
        <v>48.74</v>
      </c>
      <c r="N1120" s="832">
        <v>2</v>
      </c>
      <c r="O1120" s="836">
        <v>1.5</v>
      </c>
      <c r="P1120" s="835">
        <v>48.74</v>
      </c>
      <c r="Q1120" s="837">
        <v>1</v>
      </c>
      <c r="R1120" s="832">
        <v>2</v>
      </c>
      <c r="S1120" s="837">
        <v>1</v>
      </c>
      <c r="T1120" s="836">
        <v>1.5</v>
      </c>
      <c r="U1120" s="838">
        <v>1</v>
      </c>
    </row>
    <row r="1121" spans="1:21" ht="14.4" customHeight="1" x14ac:dyDescent="0.3">
      <c r="A1121" s="831">
        <v>18</v>
      </c>
      <c r="B1121" s="832" t="s">
        <v>1807</v>
      </c>
      <c r="C1121" s="832" t="s">
        <v>1812</v>
      </c>
      <c r="D1121" s="833" t="s">
        <v>3107</v>
      </c>
      <c r="E1121" s="834" t="s">
        <v>1829</v>
      </c>
      <c r="F1121" s="832" t="s">
        <v>1808</v>
      </c>
      <c r="G1121" s="832" t="s">
        <v>2003</v>
      </c>
      <c r="H1121" s="832" t="s">
        <v>556</v>
      </c>
      <c r="I1121" s="832" t="s">
        <v>2006</v>
      </c>
      <c r="J1121" s="832" t="s">
        <v>862</v>
      </c>
      <c r="K1121" s="832" t="s">
        <v>1378</v>
      </c>
      <c r="L1121" s="835">
        <v>38.590000000000003</v>
      </c>
      <c r="M1121" s="835">
        <v>38.590000000000003</v>
      </c>
      <c r="N1121" s="832">
        <v>1</v>
      </c>
      <c r="O1121" s="836">
        <v>1</v>
      </c>
      <c r="P1121" s="835">
        <v>38.590000000000003</v>
      </c>
      <c r="Q1121" s="837">
        <v>1</v>
      </c>
      <c r="R1121" s="832">
        <v>1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18</v>
      </c>
      <c r="B1122" s="832" t="s">
        <v>1807</v>
      </c>
      <c r="C1122" s="832" t="s">
        <v>1812</v>
      </c>
      <c r="D1122" s="833" t="s">
        <v>3107</v>
      </c>
      <c r="E1122" s="834" t="s">
        <v>1829</v>
      </c>
      <c r="F1122" s="832" t="s">
        <v>1808</v>
      </c>
      <c r="G1122" s="832" t="s">
        <v>2003</v>
      </c>
      <c r="H1122" s="832" t="s">
        <v>556</v>
      </c>
      <c r="I1122" s="832" t="s">
        <v>2007</v>
      </c>
      <c r="J1122" s="832" t="s">
        <v>862</v>
      </c>
      <c r="K1122" s="832" t="s">
        <v>2008</v>
      </c>
      <c r="L1122" s="835">
        <v>16.079999999999998</v>
      </c>
      <c r="M1122" s="835">
        <v>16.079999999999998</v>
      </c>
      <c r="N1122" s="832">
        <v>1</v>
      </c>
      <c r="O1122" s="836">
        <v>0.5</v>
      </c>
      <c r="P1122" s="835">
        <v>16.079999999999998</v>
      </c>
      <c r="Q1122" s="837">
        <v>1</v>
      </c>
      <c r="R1122" s="832">
        <v>1</v>
      </c>
      <c r="S1122" s="837">
        <v>1</v>
      </c>
      <c r="T1122" s="836">
        <v>0.5</v>
      </c>
      <c r="U1122" s="838">
        <v>1</v>
      </c>
    </row>
    <row r="1123" spans="1:21" ht="14.4" customHeight="1" x14ac:dyDescent="0.3">
      <c r="A1123" s="831">
        <v>18</v>
      </c>
      <c r="B1123" s="832" t="s">
        <v>1807</v>
      </c>
      <c r="C1123" s="832" t="s">
        <v>1812</v>
      </c>
      <c r="D1123" s="833" t="s">
        <v>3107</v>
      </c>
      <c r="E1123" s="834" t="s">
        <v>1829</v>
      </c>
      <c r="F1123" s="832" t="s">
        <v>1808</v>
      </c>
      <c r="G1123" s="832" t="s">
        <v>2018</v>
      </c>
      <c r="H1123" s="832" t="s">
        <v>601</v>
      </c>
      <c r="I1123" s="832" t="s">
        <v>1524</v>
      </c>
      <c r="J1123" s="832" t="s">
        <v>1525</v>
      </c>
      <c r="K1123" s="832" t="s">
        <v>1526</v>
      </c>
      <c r="L1123" s="835">
        <v>88.92</v>
      </c>
      <c r="M1123" s="835">
        <v>622.44000000000005</v>
      </c>
      <c r="N1123" s="832">
        <v>7</v>
      </c>
      <c r="O1123" s="836">
        <v>2</v>
      </c>
      <c r="P1123" s="835">
        <v>266.76</v>
      </c>
      <c r="Q1123" s="837">
        <v>0.42857142857142849</v>
      </c>
      <c r="R1123" s="832">
        <v>3</v>
      </c>
      <c r="S1123" s="837">
        <v>0.42857142857142855</v>
      </c>
      <c r="T1123" s="836">
        <v>1.5</v>
      </c>
      <c r="U1123" s="838">
        <v>0.75</v>
      </c>
    </row>
    <row r="1124" spans="1:21" ht="14.4" customHeight="1" x14ac:dyDescent="0.3">
      <c r="A1124" s="831">
        <v>18</v>
      </c>
      <c r="B1124" s="832" t="s">
        <v>1807</v>
      </c>
      <c r="C1124" s="832" t="s">
        <v>1812</v>
      </c>
      <c r="D1124" s="833" t="s">
        <v>3107</v>
      </c>
      <c r="E1124" s="834" t="s">
        <v>1829</v>
      </c>
      <c r="F1124" s="832" t="s">
        <v>1808</v>
      </c>
      <c r="G1124" s="832" t="s">
        <v>2042</v>
      </c>
      <c r="H1124" s="832" t="s">
        <v>601</v>
      </c>
      <c r="I1124" s="832" t="s">
        <v>1486</v>
      </c>
      <c r="J1124" s="832" t="s">
        <v>1487</v>
      </c>
      <c r="K1124" s="832" t="s">
        <v>1488</v>
      </c>
      <c r="L1124" s="835">
        <v>366.31</v>
      </c>
      <c r="M1124" s="835">
        <v>366.31</v>
      </c>
      <c r="N1124" s="832">
        <v>1</v>
      </c>
      <c r="O1124" s="836">
        <v>0.5</v>
      </c>
      <c r="P1124" s="835">
        <v>366.31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18</v>
      </c>
      <c r="B1125" s="832" t="s">
        <v>1807</v>
      </c>
      <c r="C1125" s="832" t="s">
        <v>1812</v>
      </c>
      <c r="D1125" s="833" t="s">
        <v>3107</v>
      </c>
      <c r="E1125" s="834" t="s">
        <v>1829</v>
      </c>
      <c r="F1125" s="832" t="s">
        <v>1808</v>
      </c>
      <c r="G1125" s="832" t="s">
        <v>2048</v>
      </c>
      <c r="H1125" s="832" t="s">
        <v>556</v>
      </c>
      <c r="I1125" s="832" t="s">
        <v>2049</v>
      </c>
      <c r="J1125" s="832" t="s">
        <v>900</v>
      </c>
      <c r="K1125" s="832" t="s">
        <v>1862</v>
      </c>
      <c r="L1125" s="835">
        <v>57.6</v>
      </c>
      <c r="M1125" s="835">
        <v>57.6</v>
      </c>
      <c r="N1125" s="832">
        <v>1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18</v>
      </c>
      <c r="B1126" s="832" t="s">
        <v>1807</v>
      </c>
      <c r="C1126" s="832" t="s">
        <v>1812</v>
      </c>
      <c r="D1126" s="833" t="s">
        <v>3107</v>
      </c>
      <c r="E1126" s="834" t="s">
        <v>1829</v>
      </c>
      <c r="F1126" s="832" t="s">
        <v>1808</v>
      </c>
      <c r="G1126" s="832" t="s">
        <v>2070</v>
      </c>
      <c r="H1126" s="832" t="s">
        <v>556</v>
      </c>
      <c r="I1126" s="832" t="s">
        <v>2071</v>
      </c>
      <c r="J1126" s="832" t="s">
        <v>2072</v>
      </c>
      <c r="K1126" s="832" t="s">
        <v>1994</v>
      </c>
      <c r="L1126" s="835">
        <v>80.53</v>
      </c>
      <c r="M1126" s="835">
        <v>80.53</v>
      </c>
      <c r="N1126" s="832">
        <v>1</v>
      </c>
      <c r="O1126" s="836">
        <v>0.5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18</v>
      </c>
      <c r="B1127" s="832" t="s">
        <v>1807</v>
      </c>
      <c r="C1127" s="832" t="s">
        <v>1812</v>
      </c>
      <c r="D1127" s="833" t="s">
        <v>3107</v>
      </c>
      <c r="E1127" s="834" t="s">
        <v>1829</v>
      </c>
      <c r="F1127" s="832" t="s">
        <v>1808</v>
      </c>
      <c r="G1127" s="832" t="s">
        <v>2070</v>
      </c>
      <c r="H1127" s="832" t="s">
        <v>556</v>
      </c>
      <c r="I1127" s="832" t="s">
        <v>2077</v>
      </c>
      <c r="J1127" s="832" t="s">
        <v>1578</v>
      </c>
      <c r="K1127" s="832" t="s">
        <v>2078</v>
      </c>
      <c r="L1127" s="835">
        <v>80.53</v>
      </c>
      <c r="M1127" s="835">
        <v>161.06</v>
      </c>
      <c r="N1127" s="832">
        <v>2</v>
      </c>
      <c r="O1127" s="836">
        <v>1</v>
      </c>
      <c r="P1127" s="835">
        <v>80.53</v>
      </c>
      <c r="Q1127" s="837">
        <v>0.5</v>
      </c>
      <c r="R1127" s="832">
        <v>1</v>
      </c>
      <c r="S1127" s="837">
        <v>0.5</v>
      </c>
      <c r="T1127" s="836">
        <v>0.5</v>
      </c>
      <c r="U1127" s="838">
        <v>0.5</v>
      </c>
    </row>
    <row r="1128" spans="1:21" ht="14.4" customHeight="1" x14ac:dyDescent="0.3">
      <c r="A1128" s="831">
        <v>18</v>
      </c>
      <c r="B1128" s="832" t="s">
        <v>1807</v>
      </c>
      <c r="C1128" s="832" t="s">
        <v>1812</v>
      </c>
      <c r="D1128" s="833" t="s">
        <v>3107</v>
      </c>
      <c r="E1128" s="834" t="s">
        <v>1829</v>
      </c>
      <c r="F1128" s="832" t="s">
        <v>1808</v>
      </c>
      <c r="G1128" s="832" t="s">
        <v>2085</v>
      </c>
      <c r="H1128" s="832" t="s">
        <v>601</v>
      </c>
      <c r="I1128" s="832" t="s">
        <v>1522</v>
      </c>
      <c r="J1128" s="832" t="s">
        <v>1520</v>
      </c>
      <c r="K1128" s="832" t="s">
        <v>1108</v>
      </c>
      <c r="L1128" s="835">
        <v>934.66</v>
      </c>
      <c r="M1128" s="835">
        <v>1869.32</v>
      </c>
      <c r="N1128" s="832">
        <v>2</v>
      </c>
      <c r="O1128" s="836">
        <v>2</v>
      </c>
      <c r="P1128" s="835">
        <v>1869.32</v>
      </c>
      <c r="Q1128" s="837">
        <v>1</v>
      </c>
      <c r="R1128" s="832">
        <v>2</v>
      </c>
      <c r="S1128" s="837">
        <v>1</v>
      </c>
      <c r="T1128" s="836">
        <v>2</v>
      </c>
      <c r="U1128" s="838">
        <v>1</v>
      </c>
    </row>
    <row r="1129" spans="1:21" ht="14.4" customHeight="1" x14ac:dyDescent="0.3">
      <c r="A1129" s="831">
        <v>18</v>
      </c>
      <c r="B1129" s="832" t="s">
        <v>1807</v>
      </c>
      <c r="C1129" s="832" t="s">
        <v>1812</v>
      </c>
      <c r="D1129" s="833" t="s">
        <v>3107</v>
      </c>
      <c r="E1129" s="834" t="s">
        <v>1829</v>
      </c>
      <c r="F1129" s="832" t="s">
        <v>1808</v>
      </c>
      <c r="G1129" s="832" t="s">
        <v>2101</v>
      </c>
      <c r="H1129" s="832" t="s">
        <v>556</v>
      </c>
      <c r="I1129" s="832" t="s">
        <v>1647</v>
      </c>
      <c r="J1129" s="832" t="s">
        <v>1648</v>
      </c>
      <c r="K1129" s="832" t="s">
        <v>1649</v>
      </c>
      <c r="L1129" s="835">
        <v>294.2</v>
      </c>
      <c r="M1129" s="835">
        <v>294.2</v>
      </c>
      <c r="N1129" s="832">
        <v>1</v>
      </c>
      <c r="O1129" s="836">
        <v>1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18</v>
      </c>
      <c r="B1130" s="832" t="s">
        <v>1807</v>
      </c>
      <c r="C1130" s="832" t="s">
        <v>1812</v>
      </c>
      <c r="D1130" s="833" t="s">
        <v>3107</v>
      </c>
      <c r="E1130" s="834" t="s">
        <v>1829</v>
      </c>
      <c r="F1130" s="832" t="s">
        <v>1808</v>
      </c>
      <c r="G1130" s="832" t="s">
        <v>2112</v>
      </c>
      <c r="H1130" s="832" t="s">
        <v>556</v>
      </c>
      <c r="I1130" s="832" t="s">
        <v>2113</v>
      </c>
      <c r="J1130" s="832" t="s">
        <v>841</v>
      </c>
      <c r="K1130" s="832" t="s">
        <v>2114</v>
      </c>
      <c r="L1130" s="835">
        <v>54.55</v>
      </c>
      <c r="M1130" s="835">
        <v>272.75</v>
      </c>
      <c r="N1130" s="832">
        <v>5</v>
      </c>
      <c r="O1130" s="836">
        <v>2</v>
      </c>
      <c r="P1130" s="835">
        <v>109.1</v>
      </c>
      <c r="Q1130" s="837">
        <v>0.39999999999999997</v>
      </c>
      <c r="R1130" s="832">
        <v>2</v>
      </c>
      <c r="S1130" s="837">
        <v>0.4</v>
      </c>
      <c r="T1130" s="836">
        <v>0.5</v>
      </c>
      <c r="U1130" s="838">
        <v>0.25</v>
      </c>
    </row>
    <row r="1131" spans="1:21" ht="14.4" customHeight="1" x14ac:dyDescent="0.3">
      <c r="A1131" s="831">
        <v>18</v>
      </c>
      <c r="B1131" s="832" t="s">
        <v>1807</v>
      </c>
      <c r="C1131" s="832" t="s">
        <v>1812</v>
      </c>
      <c r="D1131" s="833" t="s">
        <v>3107</v>
      </c>
      <c r="E1131" s="834" t="s">
        <v>1829</v>
      </c>
      <c r="F1131" s="832" t="s">
        <v>1808</v>
      </c>
      <c r="G1131" s="832" t="s">
        <v>2118</v>
      </c>
      <c r="H1131" s="832" t="s">
        <v>556</v>
      </c>
      <c r="I1131" s="832" t="s">
        <v>2119</v>
      </c>
      <c r="J1131" s="832" t="s">
        <v>2120</v>
      </c>
      <c r="K1131" s="832" t="s">
        <v>2121</v>
      </c>
      <c r="L1131" s="835">
        <v>59.36</v>
      </c>
      <c r="M1131" s="835">
        <v>59.36</v>
      </c>
      <c r="N1131" s="832">
        <v>1</v>
      </c>
      <c r="O1131" s="836">
        <v>1</v>
      </c>
      <c r="P1131" s="835">
        <v>59.36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18</v>
      </c>
      <c r="B1132" s="832" t="s">
        <v>1807</v>
      </c>
      <c r="C1132" s="832" t="s">
        <v>1812</v>
      </c>
      <c r="D1132" s="833" t="s">
        <v>3107</v>
      </c>
      <c r="E1132" s="834" t="s">
        <v>1829</v>
      </c>
      <c r="F1132" s="832" t="s">
        <v>1808</v>
      </c>
      <c r="G1132" s="832" t="s">
        <v>2137</v>
      </c>
      <c r="H1132" s="832" t="s">
        <v>601</v>
      </c>
      <c r="I1132" s="832" t="s">
        <v>1569</v>
      </c>
      <c r="J1132" s="832" t="s">
        <v>1570</v>
      </c>
      <c r="K1132" s="832" t="s">
        <v>1571</v>
      </c>
      <c r="L1132" s="835">
        <v>122.96</v>
      </c>
      <c r="M1132" s="835">
        <v>368.88</v>
      </c>
      <c r="N1132" s="832">
        <v>3</v>
      </c>
      <c r="O1132" s="836">
        <v>1</v>
      </c>
      <c r="P1132" s="835">
        <v>245.92</v>
      </c>
      <c r="Q1132" s="837">
        <v>0.66666666666666663</v>
      </c>
      <c r="R1132" s="832">
        <v>2</v>
      </c>
      <c r="S1132" s="837">
        <v>0.66666666666666663</v>
      </c>
      <c r="T1132" s="836">
        <v>0.5</v>
      </c>
      <c r="U1132" s="838">
        <v>0.5</v>
      </c>
    </row>
    <row r="1133" spans="1:21" ht="14.4" customHeight="1" x14ac:dyDescent="0.3">
      <c r="A1133" s="831">
        <v>18</v>
      </c>
      <c r="B1133" s="832" t="s">
        <v>1807</v>
      </c>
      <c r="C1133" s="832" t="s">
        <v>1812</v>
      </c>
      <c r="D1133" s="833" t="s">
        <v>3107</v>
      </c>
      <c r="E1133" s="834" t="s">
        <v>1829</v>
      </c>
      <c r="F1133" s="832" t="s">
        <v>1808</v>
      </c>
      <c r="G1133" s="832" t="s">
        <v>2137</v>
      </c>
      <c r="H1133" s="832" t="s">
        <v>601</v>
      </c>
      <c r="I1133" s="832" t="s">
        <v>1660</v>
      </c>
      <c r="J1133" s="832" t="s">
        <v>1570</v>
      </c>
      <c r="K1133" s="832" t="s">
        <v>1661</v>
      </c>
      <c r="L1133" s="835">
        <v>245.91</v>
      </c>
      <c r="M1133" s="835">
        <v>491.82</v>
      </c>
      <c r="N1133" s="832">
        <v>2</v>
      </c>
      <c r="O1133" s="836">
        <v>0.5</v>
      </c>
      <c r="P1133" s="835">
        <v>491.82</v>
      </c>
      <c r="Q1133" s="837">
        <v>1</v>
      </c>
      <c r="R1133" s="832">
        <v>2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18</v>
      </c>
      <c r="B1134" s="832" t="s">
        <v>1807</v>
      </c>
      <c r="C1134" s="832" t="s">
        <v>1812</v>
      </c>
      <c r="D1134" s="833" t="s">
        <v>3107</v>
      </c>
      <c r="E1134" s="834" t="s">
        <v>1829</v>
      </c>
      <c r="F1134" s="832" t="s">
        <v>1808</v>
      </c>
      <c r="G1134" s="832" t="s">
        <v>2137</v>
      </c>
      <c r="H1134" s="832" t="s">
        <v>556</v>
      </c>
      <c r="I1134" s="832" t="s">
        <v>2231</v>
      </c>
      <c r="J1134" s="832" t="s">
        <v>2232</v>
      </c>
      <c r="K1134" s="832" t="s">
        <v>1665</v>
      </c>
      <c r="L1134" s="835">
        <v>132</v>
      </c>
      <c r="M1134" s="835">
        <v>132</v>
      </c>
      <c r="N1134" s="832">
        <v>1</v>
      </c>
      <c r="O1134" s="836">
        <v>1</v>
      </c>
      <c r="P1134" s="835"/>
      <c r="Q1134" s="837">
        <v>0</v>
      </c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18</v>
      </c>
      <c r="B1135" s="832" t="s">
        <v>1807</v>
      </c>
      <c r="C1135" s="832" t="s">
        <v>1812</v>
      </c>
      <c r="D1135" s="833" t="s">
        <v>3107</v>
      </c>
      <c r="E1135" s="834" t="s">
        <v>1829</v>
      </c>
      <c r="F1135" s="832" t="s">
        <v>1808</v>
      </c>
      <c r="G1135" s="832" t="s">
        <v>2155</v>
      </c>
      <c r="H1135" s="832" t="s">
        <v>556</v>
      </c>
      <c r="I1135" s="832" t="s">
        <v>2158</v>
      </c>
      <c r="J1135" s="832" t="s">
        <v>898</v>
      </c>
      <c r="K1135" s="832" t="s">
        <v>2014</v>
      </c>
      <c r="L1135" s="835">
        <v>122.73</v>
      </c>
      <c r="M1135" s="835">
        <v>490.92</v>
      </c>
      <c r="N1135" s="832">
        <v>4</v>
      </c>
      <c r="O1135" s="836">
        <v>1.5</v>
      </c>
      <c r="P1135" s="835">
        <v>490.92</v>
      </c>
      <c r="Q1135" s="837">
        <v>1</v>
      </c>
      <c r="R1135" s="832">
        <v>4</v>
      </c>
      <c r="S1135" s="837">
        <v>1</v>
      </c>
      <c r="T1135" s="836">
        <v>1.5</v>
      </c>
      <c r="U1135" s="838">
        <v>1</v>
      </c>
    </row>
    <row r="1136" spans="1:21" ht="14.4" customHeight="1" x14ac:dyDescent="0.3">
      <c r="A1136" s="831">
        <v>18</v>
      </c>
      <c r="B1136" s="832" t="s">
        <v>1807</v>
      </c>
      <c r="C1136" s="832" t="s">
        <v>1812</v>
      </c>
      <c r="D1136" s="833" t="s">
        <v>3107</v>
      </c>
      <c r="E1136" s="834" t="s">
        <v>1829</v>
      </c>
      <c r="F1136" s="832" t="s">
        <v>1808</v>
      </c>
      <c r="G1136" s="832" t="s">
        <v>2161</v>
      </c>
      <c r="H1136" s="832" t="s">
        <v>556</v>
      </c>
      <c r="I1136" s="832" t="s">
        <v>2162</v>
      </c>
      <c r="J1136" s="832" t="s">
        <v>906</v>
      </c>
      <c r="K1136" s="832" t="s">
        <v>2163</v>
      </c>
      <c r="L1136" s="835">
        <v>264</v>
      </c>
      <c r="M1136" s="835">
        <v>264</v>
      </c>
      <c r="N1136" s="832">
        <v>1</v>
      </c>
      <c r="O1136" s="836">
        <v>0.5</v>
      </c>
      <c r="P1136" s="835">
        <v>264</v>
      </c>
      <c r="Q1136" s="837">
        <v>1</v>
      </c>
      <c r="R1136" s="832">
        <v>1</v>
      </c>
      <c r="S1136" s="837">
        <v>1</v>
      </c>
      <c r="T1136" s="836">
        <v>0.5</v>
      </c>
      <c r="U1136" s="838">
        <v>1</v>
      </c>
    </row>
    <row r="1137" spans="1:21" ht="14.4" customHeight="1" x14ac:dyDescent="0.3">
      <c r="A1137" s="831">
        <v>18</v>
      </c>
      <c r="B1137" s="832" t="s">
        <v>1807</v>
      </c>
      <c r="C1137" s="832" t="s">
        <v>1812</v>
      </c>
      <c r="D1137" s="833" t="s">
        <v>3107</v>
      </c>
      <c r="E1137" s="834" t="s">
        <v>1829</v>
      </c>
      <c r="F1137" s="832" t="s">
        <v>1808</v>
      </c>
      <c r="G1137" s="832" t="s">
        <v>2206</v>
      </c>
      <c r="H1137" s="832" t="s">
        <v>556</v>
      </c>
      <c r="I1137" s="832" t="s">
        <v>2207</v>
      </c>
      <c r="J1137" s="832" t="s">
        <v>2208</v>
      </c>
      <c r="K1137" s="832" t="s">
        <v>1574</v>
      </c>
      <c r="L1137" s="835">
        <v>1092.4100000000001</v>
      </c>
      <c r="M1137" s="835">
        <v>1092.4100000000001</v>
      </c>
      <c r="N1137" s="832">
        <v>1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" customHeight="1" x14ac:dyDescent="0.3">
      <c r="A1138" s="831">
        <v>18</v>
      </c>
      <c r="B1138" s="832" t="s">
        <v>1807</v>
      </c>
      <c r="C1138" s="832" t="s">
        <v>1812</v>
      </c>
      <c r="D1138" s="833" t="s">
        <v>3107</v>
      </c>
      <c r="E1138" s="834" t="s">
        <v>1840</v>
      </c>
      <c r="F1138" s="832" t="s">
        <v>1808</v>
      </c>
      <c r="G1138" s="832" t="s">
        <v>1843</v>
      </c>
      <c r="H1138" s="832" t="s">
        <v>556</v>
      </c>
      <c r="I1138" s="832" t="s">
        <v>2277</v>
      </c>
      <c r="J1138" s="832" t="s">
        <v>1845</v>
      </c>
      <c r="K1138" s="832" t="s">
        <v>2278</v>
      </c>
      <c r="L1138" s="835">
        <v>1048.3499999999999</v>
      </c>
      <c r="M1138" s="835">
        <v>1048.3499999999999</v>
      </c>
      <c r="N1138" s="832">
        <v>1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18</v>
      </c>
      <c r="B1139" s="832" t="s">
        <v>1807</v>
      </c>
      <c r="C1139" s="832" t="s">
        <v>1812</v>
      </c>
      <c r="D1139" s="833" t="s">
        <v>3107</v>
      </c>
      <c r="E1139" s="834" t="s">
        <v>1840</v>
      </c>
      <c r="F1139" s="832" t="s">
        <v>1808</v>
      </c>
      <c r="G1139" s="832" t="s">
        <v>1847</v>
      </c>
      <c r="H1139" s="832" t="s">
        <v>601</v>
      </c>
      <c r="I1139" s="832" t="s">
        <v>1768</v>
      </c>
      <c r="J1139" s="832" t="s">
        <v>1769</v>
      </c>
      <c r="K1139" s="832" t="s">
        <v>1770</v>
      </c>
      <c r="L1139" s="835">
        <v>9.4</v>
      </c>
      <c r="M1139" s="835">
        <v>18.8</v>
      </c>
      <c r="N1139" s="832">
        <v>2</v>
      </c>
      <c r="O1139" s="836">
        <v>1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18</v>
      </c>
      <c r="B1140" s="832" t="s">
        <v>1807</v>
      </c>
      <c r="C1140" s="832" t="s">
        <v>1812</v>
      </c>
      <c r="D1140" s="833" t="s">
        <v>3107</v>
      </c>
      <c r="E1140" s="834" t="s">
        <v>1840</v>
      </c>
      <c r="F1140" s="832" t="s">
        <v>1808</v>
      </c>
      <c r="G1140" s="832" t="s">
        <v>1850</v>
      </c>
      <c r="H1140" s="832" t="s">
        <v>601</v>
      </c>
      <c r="I1140" s="832" t="s">
        <v>1538</v>
      </c>
      <c r="J1140" s="832" t="s">
        <v>1539</v>
      </c>
      <c r="K1140" s="832" t="s">
        <v>1540</v>
      </c>
      <c r="L1140" s="835">
        <v>295.22000000000003</v>
      </c>
      <c r="M1140" s="835">
        <v>1476.1000000000001</v>
      </c>
      <c r="N1140" s="832">
        <v>5</v>
      </c>
      <c r="O1140" s="836">
        <v>1</v>
      </c>
      <c r="P1140" s="835">
        <v>1476.1000000000001</v>
      </c>
      <c r="Q1140" s="837">
        <v>1</v>
      </c>
      <c r="R1140" s="832">
        <v>5</v>
      </c>
      <c r="S1140" s="837">
        <v>1</v>
      </c>
      <c r="T1140" s="836">
        <v>1</v>
      </c>
      <c r="U1140" s="838">
        <v>1</v>
      </c>
    </row>
    <row r="1141" spans="1:21" ht="14.4" customHeight="1" x14ac:dyDescent="0.3">
      <c r="A1141" s="831">
        <v>18</v>
      </c>
      <c r="B1141" s="832" t="s">
        <v>1807</v>
      </c>
      <c r="C1141" s="832" t="s">
        <v>1812</v>
      </c>
      <c r="D1141" s="833" t="s">
        <v>3107</v>
      </c>
      <c r="E1141" s="834" t="s">
        <v>1840</v>
      </c>
      <c r="F1141" s="832" t="s">
        <v>1808</v>
      </c>
      <c r="G1141" s="832" t="s">
        <v>1850</v>
      </c>
      <c r="H1141" s="832" t="s">
        <v>556</v>
      </c>
      <c r="I1141" s="832" t="s">
        <v>1858</v>
      </c>
      <c r="J1141" s="832" t="s">
        <v>1856</v>
      </c>
      <c r="K1141" s="832" t="s">
        <v>1533</v>
      </c>
      <c r="L1141" s="835">
        <v>101.83</v>
      </c>
      <c r="M1141" s="835">
        <v>101.83</v>
      </c>
      <c r="N1141" s="832">
        <v>1</v>
      </c>
      <c r="O1141" s="836">
        <v>0.5</v>
      </c>
      <c r="P1141" s="835">
        <v>101.83</v>
      </c>
      <c r="Q1141" s="837">
        <v>1</v>
      </c>
      <c r="R1141" s="832">
        <v>1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18</v>
      </c>
      <c r="B1142" s="832" t="s">
        <v>1807</v>
      </c>
      <c r="C1142" s="832" t="s">
        <v>1812</v>
      </c>
      <c r="D1142" s="833" t="s">
        <v>3107</v>
      </c>
      <c r="E1142" s="834" t="s">
        <v>1840</v>
      </c>
      <c r="F1142" s="832" t="s">
        <v>1808</v>
      </c>
      <c r="G1142" s="832" t="s">
        <v>1867</v>
      </c>
      <c r="H1142" s="832" t="s">
        <v>556</v>
      </c>
      <c r="I1142" s="832" t="s">
        <v>1654</v>
      </c>
      <c r="J1142" s="832" t="s">
        <v>1551</v>
      </c>
      <c r="K1142" s="832" t="s">
        <v>980</v>
      </c>
      <c r="L1142" s="835">
        <v>1945.04</v>
      </c>
      <c r="M1142" s="835">
        <v>1945.04</v>
      </c>
      <c r="N1142" s="832">
        <v>1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18</v>
      </c>
      <c r="B1143" s="832" t="s">
        <v>1807</v>
      </c>
      <c r="C1143" s="832" t="s">
        <v>1812</v>
      </c>
      <c r="D1143" s="833" t="s">
        <v>3107</v>
      </c>
      <c r="E1143" s="834" t="s">
        <v>1840</v>
      </c>
      <c r="F1143" s="832" t="s">
        <v>1808</v>
      </c>
      <c r="G1143" s="832" t="s">
        <v>1867</v>
      </c>
      <c r="H1143" s="832" t="s">
        <v>556</v>
      </c>
      <c r="I1143" s="832" t="s">
        <v>1868</v>
      </c>
      <c r="J1143" s="832" t="s">
        <v>1107</v>
      </c>
      <c r="K1143" s="832" t="s">
        <v>1108</v>
      </c>
      <c r="L1143" s="835">
        <v>1296.7</v>
      </c>
      <c r="M1143" s="835">
        <v>1296.7</v>
      </c>
      <c r="N1143" s="832">
        <v>1</v>
      </c>
      <c r="O1143" s="836">
        <v>1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" customHeight="1" x14ac:dyDescent="0.3">
      <c r="A1144" s="831">
        <v>18</v>
      </c>
      <c r="B1144" s="832" t="s">
        <v>1807</v>
      </c>
      <c r="C1144" s="832" t="s">
        <v>1812</v>
      </c>
      <c r="D1144" s="833" t="s">
        <v>3107</v>
      </c>
      <c r="E1144" s="834" t="s">
        <v>1840</v>
      </c>
      <c r="F1144" s="832" t="s">
        <v>1808</v>
      </c>
      <c r="G1144" s="832" t="s">
        <v>1867</v>
      </c>
      <c r="H1144" s="832" t="s">
        <v>556</v>
      </c>
      <c r="I1144" s="832" t="s">
        <v>2336</v>
      </c>
      <c r="J1144" s="832" t="s">
        <v>2337</v>
      </c>
      <c r="K1144" s="832" t="s">
        <v>2338</v>
      </c>
      <c r="L1144" s="835">
        <v>1296.7</v>
      </c>
      <c r="M1144" s="835">
        <v>2593.4</v>
      </c>
      <c r="N1144" s="832">
        <v>2</v>
      </c>
      <c r="O1144" s="836">
        <v>0.5</v>
      </c>
      <c r="P1144" s="835">
        <v>2593.4</v>
      </c>
      <c r="Q1144" s="837">
        <v>1</v>
      </c>
      <c r="R1144" s="832">
        <v>2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18</v>
      </c>
      <c r="B1145" s="832" t="s">
        <v>1807</v>
      </c>
      <c r="C1145" s="832" t="s">
        <v>1812</v>
      </c>
      <c r="D1145" s="833" t="s">
        <v>3107</v>
      </c>
      <c r="E1145" s="834" t="s">
        <v>1840</v>
      </c>
      <c r="F1145" s="832" t="s">
        <v>1808</v>
      </c>
      <c r="G1145" s="832" t="s">
        <v>1882</v>
      </c>
      <c r="H1145" s="832" t="s">
        <v>556</v>
      </c>
      <c r="I1145" s="832" t="s">
        <v>1883</v>
      </c>
      <c r="J1145" s="832" t="s">
        <v>611</v>
      </c>
      <c r="K1145" s="832" t="s">
        <v>1884</v>
      </c>
      <c r="L1145" s="835">
        <v>66.17</v>
      </c>
      <c r="M1145" s="835">
        <v>198.51</v>
      </c>
      <c r="N1145" s="832">
        <v>3</v>
      </c>
      <c r="O1145" s="836">
        <v>2</v>
      </c>
      <c r="P1145" s="835">
        <v>132.34</v>
      </c>
      <c r="Q1145" s="837">
        <v>0.66666666666666674</v>
      </c>
      <c r="R1145" s="832">
        <v>2</v>
      </c>
      <c r="S1145" s="837">
        <v>0.66666666666666663</v>
      </c>
      <c r="T1145" s="836">
        <v>1</v>
      </c>
      <c r="U1145" s="838">
        <v>0.5</v>
      </c>
    </row>
    <row r="1146" spans="1:21" ht="14.4" customHeight="1" x14ac:dyDescent="0.3">
      <c r="A1146" s="831">
        <v>18</v>
      </c>
      <c r="B1146" s="832" t="s">
        <v>1807</v>
      </c>
      <c r="C1146" s="832" t="s">
        <v>1812</v>
      </c>
      <c r="D1146" s="833" t="s">
        <v>3107</v>
      </c>
      <c r="E1146" s="834" t="s">
        <v>1840</v>
      </c>
      <c r="F1146" s="832" t="s">
        <v>1808</v>
      </c>
      <c r="G1146" s="832" t="s">
        <v>1885</v>
      </c>
      <c r="H1146" s="832" t="s">
        <v>556</v>
      </c>
      <c r="I1146" s="832" t="s">
        <v>1886</v>
      </c>
      <c r="J1146" s="832" t="s">
        <v>1158</v>
      </c>
      <c r="K1146" s="832" t="s">
        <v>1887</v>
      </c>
      <c r="L1146" s="835">
        <v>0</v>
      </c>
      <c r="M1146" s="835">
        <v>0</v>
      </c>
      <c r="N1146" s="832">
        <v>2</v>
      </c>
      <c r="O1146" s="836">
        <v>1</v>
      </c>
      <c r="P1146" s="835">
        <v>0</v>
      </c>
      <c r="Q1146" s="837"/>
      <c r="R1146" s="832">
        <v>2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18</v>
      </c>
      <c r="B1147" s="832" t="s">
        <v>1807</v>
      </c>
      <c r="C1147" s="832" t="s">
        <v>1812</v>
      </c>
      <c r="D1147" s="833" t="s">
        <v>3107</v>
      </c>
      <c r="E1147" s="834" t="s">
        <v>1840</v>
      </c>
      <c r="F1147" s="832" t="s">
        <v>1808</v>
      </c>
      <c r="G1147" s="832" t="s">
        <v>1892</v>
      </c>
      <c r="H1147" s="832" t="s">
        <v>556</v>
      </c>
      <c r="I1147" s="832" t="s">
        <v>1893</v>
      </c>
      <c r="J1147" s="832" t="s">
        <v>1225</v>
      </c>
      <c r="K1147" s="832" t="s">
        <v>1894</v>
      </c>
      <c r="L1147" s="835">
        <v>161.06</v>
      </c>
      <c r="M1147" s="835">
        <v>161.06</v>
      </c>
      <c r="N1147" s="832">
        <v>1</v>
      </c>
      <c r="O1147" s="836">
        <v>0.5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18</v>
      </c>
      <c r="B1148" s="832" t="s">
        <v>1807</v>
      </c>
      <c r="C1148" s="832" t="s">
        <v>1812</v>
      </c>
      <c r="D1148" s="833" t="s">
        <v>3107</v>
      </c>
      <c r="E1148" s="834" t="s">
        <v>1840</v>
      </c>
      <c r="F1148" s="832" t="s">
        <v>1808</v>
      </c>
      <c r="G1148" s="832" t="s">
        <v>1899</v>
      </c>
      <c r="H1148" s="832" t="s">
        <v>601</v>
      </c>
      <c r="I1148" s="832" t="s">
        <v>1564</v>
      </c>
      <c r="J1148" s="832" t="s">
        <v>673</v>
      </c>
      <c r="K1148" s="832" t="s">
        <v>1565</v>
      </c>
      <c r="L1148" s="835">
        <v>132</v>
      </c>
      <c r="M1148" s="835">
        <v>528</v>
      </c>
      <c r="N1148" s="832">
        <v>4</v>
      </c>
      <c r="O1148" s="836">
        <v>1.5</v>
      </c>
      <c r="P1148" s="835">
        <v>396</v>
      </c>
      <c r="Q1148" s="837">
        <v>0.75</v>
      </c>
      <c r="R1148" s="832">
        <v>3</v>
      </c>
      <c r="S1148" s="837">
        <v>0.75</v>
      </c>
      <c r="T1148" s="836">
        <v>1</v>
      </c>
      <c r="U1148" s="838">
        <v>0.66666666666666663</v>
      </c>
    </row>
    <row r="1149" spans="1:21" ht="14.4" customHeight="1" x14ac:dyDescent="0.3">
      <c r="A1149" s="831">
        <v>18</v>
      </c>
      <c r="B1149" s="832" t="s">
        <v>1807</v>
      </c>
      <c r="C1149" s="832" t="s">
        <v>1812</v>
      </c>
      <c r="D1149" s="833" t="s">
        <v>3107</v>
      </c>
      <c r="E1149" s="834" t="s">
        <v>1840</v>
      </c>
      <c r="F1149" s="832" t="s">
        <v>1808</v>
      </c>
      <c r="G1149" s="832" t="s">
        <v>1908</v>
      </c>
      <c r="H1149" s="832" t="s">
        <v>556</v>
      </c>
      <c r="I1149" s="832" t="s">
        <v>2834</v>
      </c>
      <c r="J1149" s="832" t="s">
        <v>1910</v>
      </c>
      <c r="K1149" s="832" t="s">
        <v>2835</v>
      </c>
      <c r="L1149" s="835">
        <v>23.51</v>
      </c>
      <c r="M1149" s="835">
        <v>47.02</v>
      </c>
      <c r="N1149" s="832">
        <v>2</v>
      </c>
      <c r="O1149" s="836">
        <v>0.5</v>
      </c>
      <c r="P1149" s="835">
        <v>47.02</v>
      </c>
      <c r="Q1149" s="837">
        <v>1</v>
      </c>
      <c r="R1149" s="832">
        <v>2</v>
      </c>
      <c r="S1149" s="837">
        <v>1</v>
      </c>
      <c r="T1149" s="836">
        <v>0.5</v>
      </c>
      <c r="U1149" s="838">
        <v>1</v>
      </c>
    </row>
    <row r="1150" spans="1:21" ht="14.4" customHeight="1" x14ac:dyDescent="0.3">
      <c r="A1150" s="831">
        <v>18</v>
      </c>
      <c r="B1150" s="832" t="s">
        <v>1807</v>
      </c>
      <c r="C1150" s="832" t="s">
        <v>1812</v>
      </c>
      <c r="D1150" s="833" t="s">
        <v>3107</v>
      </c>
      <c r="E1150" s="834" t="s">
        <v>1840</v>
      </c>
      <c r="F1150" s="832" t="s">
        <v>1808</v>
      </c>
      <c r="G1150" s="832" t="s">
        <v>1908</v>
      </c>
      <c r="H1150" s="832" t="s">
        <v>556</v>
      </c>
      <c r="I1150" s="832" t="s">
        <v>2836</v>
      </c>
      <c r="J1150" s="832" t="s">
        <v>1910</v>
      </c>
      <c r="K1150" s="832" t="s">
        <v>2835</v>
      </c>
      <c r="L1150" s="835">
        <v>23.51</v>
      </c>
      <c r="M1150" s="835">
        <v>47.02</v>
      </c>
      <c r="N1150" s="832">
        <v>2</v>
      </c>
      <c r="O1150" s="836">
        <v>0.5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18</v>
      </c>
      <c r="B1151" s="832" t="s">
        <v>1807</v>
      </c>
      <c r="C1151" s="832" t="s">
        <v>1812</v>
      </c>
      <c r="D1151" s="833" t="s">
        <v>3107</v>
      </c>
      <c r="E1151" s="834" t="s">
        <v>1840</v>
      </c>
      <c r="F1151" s="832" t="s">
        <v>1808</v>
      </c>
      <c r="G1151" s="832" t="s">
        <v>2837</v>
      </c>
      <c r="H1151" s="832" t="s">
        <v>556</v>
      </c>
      <c r="I1151" s="832" t="s">
        <v>2838</v>
      </c>
      <c r="J1151" s="832" t="s">
        <v>2839</v>
      </c>
      <c r="K1151" s="832" t="s">
        <v>2840</v>
      </c>
      <c r="L1151" s="835">
        <v>0</v>
      </c>
      <c r="M1151" s="835">
        <v>0</v>
      </c>
      <c r="N1151" s="832">
        <v>2</v>
      </c>
      <c r="O1151" s="836">
        <v>1</v>
      </c>
      <c r="P1151" s="835">
        <v>0</v>
      </c>
      <c r="Q1151" s="837"/>
      <c r="R1151" s="832">
        <v>2</v>
      </c>
      <c r="S1151" s="837">
        <v>1</v>
      </c>
      <c r="T1151" s="836">
        <v>1</v>
      </c>
      <c r="U1151" s="838">
        <v>1</v>
      </c>
    </row>
    <row r="1152" spans="1:21" ht="14.4" customHeight="1" x14ac:dyDescent="0.3">
      <c r="A1152" s="831">
        <v>18</v>
      </c>
      <c r="B1152" s="832" t="s">
        <v>1807</v>
      </c>
      <c r="C1152" s="832" t="s">
        <v>1812</v>
      </c>
      <c r="D1152" s="833" t="s">
        <v>3107</v>
      </c>
      <c r="E1152" s="834" t="s">
        <v>1840</v>
      </c>
      <c r="F1152" s="832" t="s">
        <v>1808</v>
      </c>
      <c r="G1152" s="832" t="s">
        <v>2837</v>
      </c>
      <c r="H1152" s="832" t="s">
        <v>556</v>
      </c>
      <c r="I1152" s="832" t="s">
        <v>2841</v>
      </c>
      <c r="J1152" s="832" t="s">
        <v>2842</v>
      </c>
      <c r="K1152" s="832" t="s">
        <v>2843</v>
      </c>
      <c r="L1152" s="835">
        <v>42.05</v>
      </c>
      <c r="M1152" s="835">
        <v>42.05</v>
      </c>
      <c r="N1152" s="832">
        <v>1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18</v>
      </c>
      <c r="B1153" s="832" t="s">
        <v>1807</v>
      </c>
      <c r="C1153" s="832" t="s">
        <v>1812</v>
      </c>
      <c r="D1153" s="833" t="s">
        <v>3107</v>
      </c>
      <c r="E1153" s="834" t="s">
        <v>1840</v>
      </c>
      <c r="F1153" s="832" t="s">
        <v>1808</v>
      </c>
      <c r="G1153" s="832" t="s">
        <v>1912</v>
      </c>
      <c r="H1153" s="832" t="s">
        <v>556</v>
      </c>
      <c r="I1153" s="832" t="s">
        <v>1913</v>
      </c>
      <c r="J1153" s="832" t="s">
        <v>692</v>
      </c>
      <c r="K1153" s="832" t="s">
        <v>1914</v>
      </c>
      <c r="L1153" s="835">
        <v>18.809999999999999</v>
      </c>
      <c r="M1153" s="835">
        <v>18.809999999999999</v>
      </c>
      <c r="N1153" s="832">
        <v>1</v>
      </c>
      <c r="O1153" s="836">
        <v>1</v>
      </c>
      <c r="P1153" s="835">
        <v>18.809999999999999</v>
      </c>
      <c r="Q1153" s="837">
        <v>1</v>
      </c>
      <c r="R1153" s="832">
        <v>1</v>
      </c>
      <c r="S1153" s="837">
        <v>1</v>
      </c>
      <c r="T1153" s="836">
        <v>1</v>
      </c>
      <c r="U1153" s="838">
        <v>1</v>
      </c>
    </row>
    <row r="1154" spans="1:21" ht="14.4" customHeight="1" x14ac:dyDescent="0.3">
      <c r="A1154" s="831">
        <v>18</v>
      </c>
      <c r="B1154" s="832" t="s">
        <v>1807</v>
      </c>
      <c r="C1154" s="832" t="s">
        <v>1812</v>
      </c>
      <c r="D1154" s="833" t="s">
        <v>3107</v>
      </c>
      <c r="E1154" s="834" t="s">
        <v>1840</v>
      </c>
      <c r="F1154" s="832" t="s">
        <v>1808</v>
      </c>
      <c r="G1154" s="832" t="s">
        <v>1912</v>
      </c>
      <c r="H1154" s="832" t="s">
        <v>556</v>
      </c>
      <c r="I1154" s="832" t="s">
        <v>1915</v>
      </c>
      <c r="J1154" s="832" t="s">
        <v>692</v>
      </c>
      <c r="K1154" s="832" t="s">
        <v>1916</v>
      </c>
      <c r="L1154" s="835">
        <v>37.61</v>
      </c>
      <c r="M1154" s="835">
        <v>112.83</v>
      </c>
      <c r="N1154" s="832">
        <v>3</v>
      </c>
      <c r="O1154" s="836">
        <v>2</v>
      </c>
      <c r="P1154" s="835">
        <v>75.22</v>
      </c>
      <c r="Q1154" s="837">
        <v>0.66666666666666663</v>
      </c>
      <c r="R1154" s="832">
        <v>2</v>
      </c>
      <c r="S1154" s="837">
        <v>0.66666666666666663</v>
      </c>
      <c r="T1154" s="836">
        <v>1</v>
      </c>
      <c r="U1154" s="838">
        <v>0.5</v>
      </c>
    </row>
    <row r="1155" spans="1:21" ht="14.4" customHeight="1" x14ac:dyDescent="0.3">
      <c r="A1155" s="831">
        <v>18</v>
      </c>
      <c r="B1155" s="832" t="s">
        <v>1807</v>
      </c>
      <c r="C1155" s="832" t="s">
        <v>1812</v>
      </c>
      <c r="D1155" s="833" t="s">
        <v>3107</v>
      </c>
      <c r="E1155" s="834" t="s">
        <v>1840</v>
      </c>
      <c r="F1155" s="832" t="s">
        <v>1808</v>
      </c>
      <c r="G1155" s="832" t="s">
        <v>2672</v>
      </c>
      <c r="H1155" s="832" t="s">
        <v>556</v>
      </c>
      <c r="I1155" s="832" t="s">
        <v>2844</v>
      </c>
      <c r="J1155" s="832" t="s">
        <v>2845</v>
      </c>
      <c r="K1155" s="832" t="s">
        <v>2846</v>
      </c>
      <c r="L1155" s="835">
        <v>0</v>
      </c>
      <c r="M1155" s="835">
        <v>0</v>
      </c>
      <c r="N1155" s="832">
        <v>1</v>
      </c>
      <c r="O1155" s="836">
        <v>0.5</v>
      </c>
      <c r="P1155" s="835"/>
      <c r="Q1155" s="837"/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18</v>
      </c>
      <c r="B1156" s="832" t="s">
        <v>1807</v>
      </c>
      <c r="C1156" s="832" t="s">
        <v>1812</v>
      </c>
      <c r="D1156" s="833" t="s">
        <v>3107</v>
      </c>
      <c r="E1156" s="834" t="s">
        <v>1840</v>
      </c>
      <c r="F1156" s="832" t="s">
        <v>1808</v>
      </c>
      <c r="G1156" s="832" t="s">
        <v>1934</v>
      </c>
      <c r="H1156" s="832" t="s">
        <v>556</v>
      </c>
      <c r="I1156" s="832" t="s">
        <v>1937</v>
      </c>
      <c r="J1156" s="832" t="s">
        <v>1029</v>
      </c>
      <c r="K1156" s="832" t="s">
        <v>1938</v>
      </c>
      <c r="L1156" s="835">
        <v>80.319999999999993</v>
      </c>
      <c r="M1156" s="835">
        <v>160.63999999999999</v>
      </c>
      <c r="N1156" s="832">
        <v>2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18</v>
      </c>
      <c r="B1157" s="832" t="s">
        <v>1807</v>
      </c>
      <c r="C1157" s="832" t="s">
        <v>1812</v>
      </c>
      <c r="D1157" s="833" t="s">
        <v>3107</v>
      </c>
      <c r="E1157" s="834" t="s">
        <v>1840</v>
      </c>
      <c r="F1157" s="832" t="s">
        <v>1808</v>
      </c>
      <c r="G1157" s="832" t="s">
        <v>1943</v>
      </c>
      <c r="H1157" s="832" t="s">
        <v>601</v>
      </c>
      <c r="I1157" s="832" t="s">
        <v>1573</v>
      </c>
      <c r="J1157" s="832" t="s">
        <v>711</v>
      </c>
      <c r="K1157" s="832" t="s">
        <v>1574</v>
      </c>
      <c r="L1157" s="835">
        <v>123.2</v>
      </c>
      <c r="M1157" s="835">
        <v>862.40000000000009</v>
      </c>
      <c r="N1157" s="832">
        <v>7</v>
      </c>
      <c r="O1157" s="836">
        <v>3.5</v>
      </c>
      <c r="P1157" s="835">
        <v>123.2</v>
      </c>
      <c r="Q1157" s="837">
        <v>0.14285714285714285</v>
      </c>
      <c r="R1157" s="832">
        <v>1</v>
      </c>
      <c r="S1157" s="837">
        <v>0.14285714285714285</v>
      </c>
      <c r="T1157" s="836">
        <v>0.5</v>
      </c>
      <c r="U1157" s="838">
        <v>0.14285714285714285</v>
      </c>
    </row>
    <row r="1158" spans="1:21" ht="14.4" customHeight="1" x14ac:dyDescent="0.3">
      <c r="A1158" s="831">
        <v>18</v>
      </c>
      <c r="B1158" s="832" t="s">
        <v>1807</v>
      </c>
      <c r="C1158" s="832" t="s">
        <v>1812</v>
      </c>
      <c r="D1158" s="833" t="s">
        <v>3107</v>
      </c>
      <c r="E1158" s="834" t="s">
        <v>1840</v>
      </c>
      <c r="F1158" s="832" t="s">
        <v>1808</v>
      </c>
      <c r="G1158" s="832" t="s">
        <v>741</v>
      </c>
      <c r="H1158" s="832" t="s">
        <v>556</v>
      </c>
      <c r="I1158" s="832" t="s">
        <v>1979</v>
      </c>
      <c r="J1158" s="832" t="s">
        <v>1980</v>
      </c>
      <c r="K1158" s="832" t="s">
        <v>1981</v>
      </c>
      <c r="L1158" s="835">
        <v>51.51</v>
      </c>
      <c r="M1158" s="835">
        <v>206.04</v>
      </c>
      <c r="N1158" s="832">
        <v>4</v>
      </c>
      <c r="O1158" s="836">
        <v>2.5</v>
      </c>
      <c r="P1158" s="835">
        <v>206.04</v>
      </c>
      <c r="Q1158" s="837">
        <v>1</v>
      </c>
      <c r="R1158" s="832">
        <v>4</v>
      </c>
      <c r="S1158" s="837">
        <v>1</v>
      </c>
      <c r="T1158" s="836">
        <v>2.5</v>
      </c>
      <c r="U1158" s="838">
        <v>1</v>
      </c>
    </row>
    <row r="1159" spans="1:21" ht="14.4" customHeight="1" x14ac:dyDescent="0.3">
      <c r="A1159" s="831">
        <v>18</v>
      </c>
      <c r="B1159" s="832" t="s">
        <v>1807</v>
      </c>
      <c r="C1159" s="832" t="s">
        <v>1812</v>
      </c>
      <c r="D1159" s="833" t="s">
        <v>3107</v>
      </c>
      <c r="E1159" s="834" t="s">
        <v>1840</v>
      </c>
      <c r="F1159" s="832" t="s">
        <v>1808</v>
      </c>
      <c r="G1159" s="832" t="s">
        <v>1982</v>
      </c>
      <c r="H1159" s="832" t="s">
        <v>556</v>
      </c>
      <c r="I1159" s="832" t="s">
        <v>1983</v>
      </c>
      <c r="J1159" s="832" t="s">
        <v>1170</v>
      </c>
      <c r="K1159" s="832" t="s">
        <v>1984</v>
      </c>
      <c r="L1159" s="835">
        <v>107.27</v>
      </c>
      <c r="M1159" s="835">
        <v>214.54</v>
      </c>
      <c r="N1159" s="832">
        <v>2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18</v>
      </c>
      <c r="B1160" s="832" t="s">
        <v>1807</v>
      </c>
      <c r="C1160" s="832" t="s">
        <v>1812</v>
      </c>
      <c r="D1160" s="833" t="s">
        <v>3107</v>
      </c>
      <c r="E1160" s="834" t="s">
        <v>1840</v>
      </c>
      <c r="F1160" s="832" t="s">
        <v>1808</v>
      </c>
      <c r="G1160" s="832" t="s">
        <v>2847</v>
      </c>
      <c r="H1160" s="832" t="s">
        <v>556</v>
      </c>
      <c r="I1160" s="832" t="s">
        <v>2848</v>
      </c>
      <c r="J1160" s="832" t="s">
        <v>2849</v>
      </c>
      <c r="K1160" s="832" t="s">
        <v>2850</v>
      </c>
      <c r="L1160" s="835">
        <v>0</v>
      </c>
      <c r="M1160" s="835">
        <v>0</v>
      </c>
      <c r="N1160" s="832">
        <v>1</v>
      </c>
      <c r="O1160" s="836">
        <v>1</v>
      </c>
      <c r="P1160" s="835"/>
      <c r="Q1160" s="837"/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18</v>
      </c>
      <c r="B1161" s="832" t="s">
        <v>1807</v>
      </c>
      <c r="C1161" s="832" t="s">
        <v>1812</v>
      </c>
      <c r="D1161" s="833" t="s">
        <v>3107</v>
      </c>
      <c r="E1161" s="834" t="s">
        <v>1840</v>
      </c>
      <c r="F1161" s="832" t="s">
        <v>1808</v>
      </c>
      <c r="G1161" s="832" t="s">
        <v>1986</v>
      </c>
      <c r="H1161" s="832" t="s">
        <v>556</v>
      </c>
      <c r="I1161" s="832" t="s">
        <v>1987</v>
      </c>
      <c r="J1161" s="832" t="s">
        <v>639</v>
      </c>
      <c r="K1161" s="832" t="s">
        <v>1988</v>
      </c>
      <c r="L1161" s="835">
        <v>0</v>
      </c>
      <c r="M1161" s="835">
        <v>0</v>
      </c>
      <c r="N1161" s="832">
        <v>5</v>
      </c>
      <c r="O1161" s="836">
        <v>1.5</v>
      </c>
      <c r="P1161" s="835">
        <v>0</v>
      </c>
      <c r="Q1161" s="837"/>
      <c r="R1161" s="832">
        <v>2</v>
      </c>
      <c r="S1161" s="837">
        <v>0.4</v>
      </c>
      <c r="T1161" s="836">
        <v>0.5</v>
      </c>
      <c r="U1161" s="838">
        <v>0.33333333333333331</v>
      </c>
    </row>
    <row r="1162" spans="1:21" ht="14.4" customHeight="1" x14ac:dyDescent="0.3">
      <c r="A1162" s="831">
        <v>18</v>
      </c>
      <c r="B1162" s="832" t="s">
        <v>1807</v>
      </c>
      <c r="C1162" s="832" t="s">
        <v>1812</v>
      </c>
      <c r="D1162" s="833" t="s">
        <v>3107</v>
      </c>
      <c r="E1162" s="834" t="s">
        <v>1840</v>
      </c>
      <c r="F1162" s="832" t="s">
        <v>1808</v>
      </c>
      <c r="G1162" s="832" t="s">
        <v>2222</v>
      </c>
      <c r="H1162" s="832" t="s">
        <v>556</v>
      </c>
      <c r="I1162" s="832" t="s">
        <v>2223</v>
      </c>
      <c r="J1162" s="832" t="s">
        <v>2224</v>
      </c>
      <c r="K1162" s="832" t="s">
        <v>2225</v>
      </c>
      <c r="L1162" s="835">
        <v>89.91</v>
      </c>
      <c r="M1162" s="835">
        <v>539.46</v>
      </c>
      <c r="N1162" s="832">
        <v>6</v>
      </c>
      <c r="O1162" s="836">
        <v>2</v>
      </c>
      <c r="P1162" s="835">
        <v>179.82</v>
      </c>
      <c r="Q1162" s="837">
        <v>0.33333333333333331</v>
      </c>
      <c r="R1162" s="832">
        <v>2</v>
      </c>
      <c r="S1162" s="837">
        <v>0.33333333333333331</v>
      </c>
      <c r="T1162" s="836">
        <v>0.5</v>
      </c>
      <c r="U1162" s="838">
        <v>0.25</v>
      </c>
    </row>
    <row r="1163" spans="1:21" ht="14.4" customHeight="1" x14ac:dyDescent="0.3">
      <c r="A1163" s="831">
        <v>18</v>
      </c>
      <c r="B1163" s="832" t="s">
        <v>1807</v>
      </c>
      <c r="C1163" s="832" t="s">
        <v>1812</v>
      </c>
      <c r="D1163" s="833" t="s">
        <v>3107</v>
      </c>
      <c r="E1163" s="834" t="s">
        <v>1840</v>
      </c>
      <c r="F1163" s="832" t="s">
        <v>1808</v>
      </c>
      <c r="G1163" s="832" t="s">
        <v>1999</v>
      </c>
      <c r="H1163" s="832" t="s">
        <v>556</v>
      </c>
      <c r="I1163" s="832" t="s">
        <v>2000</v>
      </c>
      <c r="J1163" s="832" t="s">
        <v>625</v>
      </c>
      <c r="K1163" s="832" t="s">
        <v>2001</v>
      </c>
      <c r="L1163" s="835">
        <v>53.54</v>
      </c>
      <c r="M1163" s="835">
        <v>107.08</v>
      </c>
      <c r="N1163" s="832">
        <v>2</v>
      </c>
      <c r="O1163" s="836">
        <v>0.5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18</v>
      </c>
      <c r="B1164" s="832" t="s">
        <v>1807</v>
      </c>
      <c r="C1164" s="832" t="s">
        <v>1812</v>
      </c>
      <c r="D1164" s="833" t="s">
        <v>3107</v>
      </c>
      <c r="E1164" s="834" t="s">
        <v>1840</v>
      </c>
      <c r="F1164" s="832" t="s">
        <v>1808</v>
      </c>
      <c r="G1164" s="832" t="s">
        <v>2003</v>
      </c>
      <c r="H1164" s="832" t="s">
        <v>556</v>
      </c>
      <c r="I1164" s="832" t="s">
        <v>2004</v>
      </c>
      <c r="J1164" s="832" t="s">
        <v>862</v>
      </c>
      <c r="K1164" s="832" t="s">
        <v>2005</v>
      </c>
      <c r="L1164" s="835">
        <v>24.37</v>
      </c>
      <c r="M1164" s="835">
        <v>146.22</v>
      </c>
      <c r="N1164" s="832">
        <v>6</v>
      </c>
      <c r="O1164" s="836">
        <v>4.5</v>
      </c>
      <c r="P1164" s="835">
        <v>121.85000000000001</v>
      </c>
      <c r="Q1164" s="837">
        <v>0.83333333333333337</v>
      </c>
      <c r="R1164" s="832">
        <v>5</v>
      </c>
      <c r="S1164" s="837">
        <v>0.83333333333333337</v>
      </c>
      <c r="T1164" s="836">
        <v>4</v>
      </c>
      <c r="U1164" s="838">
        <v>0.88888888888888884</v>
      </c>
    </row>
    <row r="1165" spans="1:21" ht="14.4" customHeight="1" x14ac:dyDescent="0.3">
      <c r="A1165" s="831">
        <v>18</v>
      </c>
      <c r="B1165" s="832" t="s">
        <v>1807</v>
      </c>
      <c r="C1165" s="832" t="s">
        <v>1812</v>
      </c>
      <c r="D1165" s="833" t="s">
        <v>3107</v>
      </c>
      <c r="E1165" s="834" t="s">
        <v>1840</v>
      </c>
      <c r="F1165" s="832" t="s">
        <v>1808</v>
      </c>
      <c r="G1165" s="832" t="s">
        <v>2009</v>
      </c>
      <c r="H1165" s="832" t="s">
        <v>556</v>
      </c>
      <c r="I1165" s="832" t="s">
        <v>2010</v>
      </c>
      <c r="J1165" s="832" t="s">
        <v>2011</v>
      </c>
      <c r="K1165" s="832" t="s">
        <v>2012</v>
      </c>
      <c r="L1165" s="835">
        <v>153.31</v>
      </c>
      <c r="M1165" s="835">
        <v>306.62</v>
      </c>
      <c r="N1165" s="832">
        <v>2</v>
      </c>
      <c r="O1165" s="836">
        <v>0.5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18</v>
      </c>
      <c r="B1166" s="832" t="s">
        <v>1807</v>
      </c>
      <c r="C1166" s="832" t="s">
        <v>1812</v>
      </c>
      <c r="D1166" s="833" t="s">
        <v>3107</v>
      </c>
      <c r="E1166" s="834" t="s">
        <v>1840</v>
      </c>
      <c r="F1166" s="832" t="s">
        <v>1808</v>
      </c>
      <c r="G1166" s="832" t="s">
        <v>2009</v>
      </c>
      <c r="H1166" s="832" t="s">
        <v>556</v>
      </c>
      <c r="I1166" s="832" t="s">
        <v>2422</v>
      </c>
      <c r="J1166" s="832" t="s">
        <v>2011</v>
      </c>
      <c r="K1166" s="832" t="s">
        <v>2423</v>
      </c>
      <c r="L1166" s="835">
        <v>613.24</v>
      </c>
      <c r="M1166" s="835">
        <v>1226.48</v>
      </c>
      <c r="N1166" s="832">
        <v>2</v>
      </c>
      <c r="O1166" s="836">
        <v>0.5</v>
      </c>
      <c r="P1166" s="835"/>
      <c r="Q1166" s="837">
        <v>0</v>
      </c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18</v>
      </c>
      <c r="B1167" s="832" t="s">
        <v>1807</v>
      </c>
      <c r="C1167" s="832" t="s">
        <v>1812</v>
      </c>
      <c r="D1167" s="833" t="s">
        <v>3107</v>
      </c>
      <c r="E1167" s="834" t="s">
        <v>1840</v>
      </c>
      <c r="F1167" s="832" t="s">
        <v>1808</v>
      </c>
      <c r="G1167" s="832" t="s">
        <v>2018</v>
      </c>
      <c r="H1167" s="832" t="s">
        <v>601</v>
      </c>
      <c r="I1167" s="832" t="s">
        <v>1524</v>
      </c>
      <c r="J1167" s="832" t="s">
        <v>1525</v>
      </c>
      <c r="K1167" s="832" t="s">
        <v>1526</v>
      </c>
      <c r="L1167" s="835">
        <v>88.92</v>
      </c>
      <c r="M1167" s="835">
        <v>266.76</v>
      </c>
      <c r="N1167" s="832">
        <v>3</v>
      </c>
      <c r="O1167" s="836">
        <v>1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18</v>
      </c>
      <c r="B1168" s="832" t="s">
        <v>1807</v>
      </c>
      <c r="C1168" s="832" t="s">
        <v>1812</v>
      </c>
      <c r="D1168" s="833" t="s">
        <v>3107</v>
      </c>
      <c r="E1168" s="834" t="s">
        <v>1840</v>
      </c>
      <c r="F1168" s="832" t="s">
        <v>1808</v>
      </c>
      <c r="G1168" s="832" t="s">
        <v>2018</v>
      </c>
      <c r="H1168" s="832" t="s">
        <v>601</v>
      </c>
      <c r="I1168" s="832" t="s">
        <v>1527</v>
      </c>
      <c r="J1168" s="832" t="s">
        <v>1525</v>
      </c>
      <c r="K1168" s="832" t="s">
        <v>1528</v>
      </c>
      <c r="L1168" s="835">
        <v>467.28</v>
      </c>
      <c r="M1168" s="835">
        <v>467.28</v>
      </c>
      <c r="N1168" s="832">
        <v>1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18</v>
      </c>
      <c r="B1169" s="832" t="s">
        <v>1807</v>
      </c>
      <c r="C1169" s="832" t="s">
        <v>1812</v>
      </c>
      <c r="D1169" s="833" t="s">
        <v>3107</v>
      </c>
      <c r="E1169" s="834" t="s">
        <v>1840</v>
      </c>
      <c r="F1169" s="832" t="s">
        <v>1808</v>
      </c>
      <c r="G1169" s="832" t="s">
        <v>2042</v>
      </c>
      <c r="H1169" s="832" t="s">
        <v>601</v>
      </c>
      <c r="I1169" s="832" t="s">
        <v>1486</v>
      </c>
      <c r="J1169" s="832" t="s">
        <v>1487</v>
      </c>
      <c r="K1169" s="832" t="s">
        <v>1488</v>
      </c>
      <c r="L1169" s="835">
        <v>366.31</v>
      </c>
      <c r="M1169" s="835">
        <v>366.31</v>
      </c>
      <c r="N1169" s="832">
        <v>1</v>
      </c>
      <c r="O1169" s="836">
        <v>0.5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18</v>
      </c>
      <c r="B1170" s="832" t="s">
        <v>1807</v>
      </c>
      <c r="C1170" s="832" t="s">
        <v>1812</v>
      </c>
      <c r="D1170" s="833" t="s">
        <v>3107</v>
      </c>
      <c r="E1170" s="834" t="s">
        <v>1840</v>
      </c>
      <c r="F1170" s="832" t="s">
        <v>1808</v>
      </c>
      <c r="G1170" s="832" t="s">
        <v>2042</v>
      </c>
      <c r="H1170" s="832" t="s">
        <v>601</v>
      </c>
      <c r="I1170" s="832" t="s">
        <v>1492</v>
      </c>
      <c r="J1170" s="832" t="s">
        <v>1487</v>
      </c>
      <c r="K1170" s="832" t="s">
        <v>1493</v>
      </c>
      <c r="L1170" s="835">
        <v>109.89</v>
      </c>
      <c r="M1170" s="835">
        <v>439.56</v>
      </c>
      <c r="N1170" s="832">
        <v>4</v>
      </c>
      <c r="O1170" s="836">
        <v>1</v>
      </c>
      <c r="P1170" s="835">
        <v>219.78</v>
      </c>
      <c r="Q1170" s="837">
        <v>0.5</v>
      </c>
      <c r="R1170" s="832">
        <v>2</v>
      </c>
      <c r="S1170" s="837">
        <v>0.5</v>
      </c>
      <c r="T1170" s="836">
        <v>0.5</v>
      </c>
      <c r="U1170" s="838">
        <v>0.5</v>
      </c>
    </row>
    <row r="1171" spans="1:21" ht="14.4" customHeight="1" x14ac:dyDescent="0.3">
      <c r="A1171" s="831">
        <v>18</v>
      </c>
      <c r="B1171" s="832" t="s">
        <v>1807</v>
      </c>
      <c r="C1171" s="832" t="s">
        <v>1812</v>
      </c>
      <c r="D1171" s="833" t="s">
        <v>3107</v>
      </c>
      <c r="E1171" s="834" t="s">
        <v>1840</v>
      </c>
      <c r="F1171" s="832" t="s">
        <v>1808</v>
      </c>
      <c r="G1171" s="832" t="s">
        <v>2050</v>
      </c>
      <c r="H1171" s="832" t="s">
        <v>556</v>
      </c>
      <c r="I1171" s="832" t="s">
        <v>2051</v>
      </c>
      <c r="J1171" s="832" t="s">
        <v>1013</v>
      </c>
      <c r="K1171" s="832" t="s">
        <v>2052</v>
      </c>
      <c r="L1171" s="835">
        <v>202.03</v>
      </c>
      <c r="M1171" s="835">
        <v>404.06</v>
      </c>
      <c r="N1171" s="832">
        <v>2</v>
      </c>
      <c r="O1171" s="836">
        <v>1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18</v>
      </c>
      <c r="B1172" s="832" t="s">
        <v>1807</v>
      </c>
      <c r="C1172" s="832" t="s">
        <v>1812</v>
      </c>
      <c r="D1172" s="833" t="s">
        <v>3107</v>
      </c>
      <c r="E1172" s="834" t="s">
        <v>1840</v>
      </c>
      <c r="F1172" s="832" t="s">
        <v>1808</v>
      </c>
      <c r="G1172" s="832" t="s">
        <v>2851</v>
      </c>
      <c r="H1172" s="832" t="s">
        <v>601</v>
      </c>
      <c r="I1172" s="832" t="s">
        <v>2852</v>
      </c>
      <c r="J1172" s="832" t="s">
        <v>2853</v>
      </c>
      <c r="K1172" s="832" t="s">
        <v>2854</v>
      </c>
      <c r="L1172" s="835">
        <v>176.32</v>
      </c>
      <c r="M1172" s="835">
        <v>176.32</v>
      </c>
      <c r="N1172" s="832">
        <v>1</v>
      </c>
      <c r="O1172" s="836">
        <v>1</v>
      </c>
      <c r="P1172" s="835">
        <v>176.32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" customHeight="1" x14ac:dyDescent="0.3">
      <c r="A1173" s="831">
        <v>18</v>
      </c>
      <c r="B1173" s="832" t="s">
        <v>1807</v>
      </c>
      <c r="C1173" s="832" t="s">
        <v>1812</v>
      </c>
      <c r="D1173" s="833" t="s">
        <v>3107</v>
      </c>
      <c r="E1173" s="834" t="s">
        <v>1840</v>
      </c>
      <c r="F1173" s="832" t="s">
        <v>1808</v>
      </c>
      <c r="G1173" s="832" t="s">
        <v>2053</v>
      </c>
      <c r="H1173" s="832" t="s">
        <v>556</v>
      </c>
      <c r="I1173" s="832" t="s">
        <v>2057</v>
      </c>
      <c r="J1173" s="832" t="s">
        <v>2055</v>
      </c>
      <c r="K1173" s="832" t="s">
        <v>2056</v>
      </c>
      <c r="L1173" s="835">
        <v>122.73</v>
      </c>
      <c r="M1173" s="835">
        <v>245.46</v>
      </c>
      <c r="N1173" s="832">
        <v>2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18</v>
      </c>
      <c r="B1174" s="832" t="s">
        <v>1807</v>
      </c>
      <c r="C1174" s="832" t="s">
        <v>1812</v>
      </c>
      <c r="D1174" s="833" t="s">
        <v>3107</v>
      </c>
      <c r="E1174" s="834" t="s">
        <v>1840</v>
      </c>
      <c r="F1174" s="832" t="s">
        <v>1808</v>
      </c>
      <c r="G1174" s="832" t="s">
        <v>2058</v>
      </c>
      <c r="H1174" s="832" t="s">
        <v>556</v>
      </c>
      <c r="I1174" s="832" t="s">
        <v>2059</v>
      </c>
      <c r="J1174" s="832" t="s">
        <v>2060</v>
      </c>
      <c r="K1174" s="832" t="s">
        <v>2061</v>
      </c>
      <c r="L1174" s="835">
        <v>1228</v>
      </c>
      <c r="M1174" s="835">
        <v>1228</v>
      </c>
      <c r="N1174" s="832">
        <v>1</v>
      </c>
      <c r="O1174" s="836">
        <v>0.5</v>
      </c>
      <c r="P1174" s="835">
        <v>1228</v>
      </c>
      <c r="Q1174" s="837">
        <v>1</v>
      </c>
      <c r="R1174" s="832">
        <v>1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18</v>
      </c>
      <c r="B1175" s="832" t="s">
        <v>1807</v>
      </c>
      <c r="C1175" s="832" t="s">
        <v>1812</v>
      </c>
      <c r="D1175" s="833" t="s">
        <v>3107</v>
      </c>
      <c r="E1175" s="834" t="s">
        <v>1840</v>
      </c>
      <c r="F1175" s="832" t="s">
        <v>1808</v>
      </c>
      <c r="G1175" s="832" t="s">
        <v>2855</v>
      </c>
      <c r="H1175" s="832" t="s">
        <v>601</v>
      </c>
      <c r="I1175" s="832" t="s">
        <v>2856</v>
      </c>
      <c r="J1175" s="832" t="s">
        <v>2857</v>
      </c>
      <c r="K1175" s="832" t="s">
        <v>2858</v>
      </c>
      <c r="L1175" s="835">
        <v>27.5</v>
      </c>
      <c r="M1175" s="835">
        <v>55</v>
      </c>
      <c r="N1175" s="832">
        <v>2</v>
      </c>
      <c r="O1175" s="836">
        <v>1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18</v>
      </c>
      <c r="B1176" s="832" t="s">
        <v>1807</v>
      </c>
      <c r="C1176" s="832" t="s">
        <v>1812</v>
      </c>
      <c r="D1176" s="833" t="s">
        <v>3107</v>
      </c>
      <c r="E1176" s="834" t="s">
        <v>1840</v>
      </c>
      <c r="F1176" s="832" t="s">
        <v>1808</v>
      </c>
      <c r="G1176" s="832" t="s">
        <v>2070</v>
      </c>
      <c r="H1176" s="832" t="s">
        <v>556</v>
      </c>
      <c r="I1176" s="832" t="s">
        <v>2077</v>
      </c>
      <c r="J1176" s="832" t="s">
        <v>1578</v>
      </c>
      <c r="K1176" s="832" t="s">
        <v>2078</v>
      </c>
      <c r="L1176" s="835">
        <v>80.53</v>
      </c>
      <c r="M1176" s="835">
        <v>161.06</v>
      </c>
      <c r="N1176" s="832">
        <v>2</v>
      </c>
      <c r="O1176" s="836">
        <v>1.5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18</v>
      </c>
      <c r="B1177" s="832" t="s">
        <v>1807</v>
      </c>
      <c r="C1177" s="832" t="s">
        <v>1812</v>
      </c>
      <c r="D1177" s="833" t="s">
        <v>3107</v>
      </c>
      <c r="E1177" s="834" t="s">
        <v>1840</v>
      </c>
      <c r="F1177" s="832" t="s">
        <v>1808</v>
      </c>
      <c r="G1177" s="832" t="s">
        <v>2070</v>
      </c>
      <c r="H1177" s="832" t="s">
        <v>601</v>
      </c>
      <c r="I1177" s="832" t="s">
        <v>2079</v>
      </c>
      <c r="J1177" s="832" t="s">
        <v>1581</v>
      </c>
      <c r="K1177" s="832" t="s">
        <v>1579</v>
      </c>
      <c r="L1177" s="835">
        <v>161.06</v>
      </c>
      <c r="M1177" s="835">
        <v>644.24</v>
      </c>
      <c r="N1177" s="832">
        <v>4</v>
      </c>
      <c r="O1177" s="836">
        <v>1</v>
      </c>
      <c r="P1177" s="835">
        <v>644.24</v>
      </c>
      <c r="Q1177" s="837">
        <v>1</v>
      </c>
      <c r="R1177" s="832">
        <v>4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18</v>
      </c>
      <c r="B1178" s="832" t="s">
        <v>1807</v>
      </c>
      <c r="C1178" s="832" t="s">
        <v>1812</v>
      </c>
      <c r="D1178" s="833" t="s">
        <v>3107</v>
      </c>
      <c r="E1178" s="834" t="s">
        <v>1840</v>
      </c>
      <c r="F1178" s="832" t="s">
        <v>1808</v>
      </c>
      <c r="G1178" s="832" t="s">
        <v>2070</v>
      </c>
      <c r="H1178" s="832" t="s">
        <v>601</v>
      </c>
      <c r="I1178" s="832" t="s">
        <v>1580</v>
      </c>
      <c r="J1178" s="832" t="s">
        <v>1581</v>
      </c>
      <c r="K1178" s="832" t="s">
        <v>1582</v>
      </c>
      <c r="L1178" s="835">
        <v>241.59</v>
      </c>
      <c r="M1178" s="835">
        <v>241.59</v>
      </c>
      <c r="N1178" s="832">
        <v>1</v>
      </c>
      <c r="O1178" s="836">
        <v>0.5</v>
      </c>
      <c r="P1178" s="835">
        <v>241.59</v>
      </c>
      <c r="Q1178" s="837">
        <v>1</v>
      </c>
      <c r="R1178" s="832">
        <v>1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18</v>
      </c>
      <c r="B1179" s="832" t="s">
        <v>1807</v>
      </c>
      <c r="C1179" s="832" t="s">
        <v>1812</v>
      </c>
      <c r="D1179" s="833" t="s">
        <v>3107</v>
      </c>
      <c r="E1179" s="834" t="s">
        <v>1840</v>
      </c>
      <c r="F1179" s="832" t="s">
        <v>1808</v>
      </c>
      <c r="G1179" s="832" t="s">
        <v>2859</v>
      </c>
      <c r="H1179" s="832" t="s">
        <v>556</v>
      </c>
      <c r="I1179" s="832" t="s">
        <v>2860</v>
      </c>
      <c r="J1179" s="832" t="s">
        <v>2861</v>
      </c>
      <c r="K1179" s="832" t="s">
        <v>2862</v>
      </c>
      <c r="L1179" s="835">
        <v>168.9</v>
      </c>
      <c r="M1179" s="835">
        <v>168.9</v>
      </c>
      <c r="N1179" s="832">
        <v>1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18</v>
      </c>
      <c r="B1180" s="832" t="s">
        <v>1807</v>
      </c>
      <c r="C1180" s="832" t="s">
        <v>1812</v>
      </c>
      <c r="D1180" s="833" t="s">
        <v>3107</v>
      </c>
      <c r="E1180" s="834" t="s">
        <v>1840</v>
      </c>
      <c r="F1180" s="832" t="s">
        <v>1808</v>
      </c>
      <c r="G1180" s="832" t="s">
        <v>2085</v>
      </c>
      <c r="H1180" s="832" t="s">
        <v>601</v>
      </c>
      <c r="I1180" s="832" t="s">
        <v>1522</v>
      </c>
      <c r="J1180" s="832" t="s">
        <v>1520</v>
      </c>
      <c r="K1180" s="832" t="s">
        <v>1108</v>
      </c>
      <c r="L1180" s="835">
        <v>934.66</v>
      </c>
      <c r="M1180" s="835">
        <v>7477.2800000000007</v>
      </c>
      <c r="N1180" s="832">
        <v>8</v>
      </c>
      <c r="O1180" s="836">
        <v>4.5</v>
      </c>
      <c r="P1180" s="835">
        <v>4673.3</v>
      </c>
      <c r="Q1180" s="837">
        <v>0.625</v>
      </c>
      <c r="R1180" s="832">
        <v>5</v>
      </c>
      <c r="S1180" s="837">
        <v>0.625</v>
      </c>
      <c r="T1180" s="836">
        <v>2.5</v>
      </c>
      <c r="U1180" s="838">
        <v>0.55555555555555558</v>
      </c>
    </row>
    <row r="1181" spans="1:21" ht="14.4" customHeight="1" x14ac:dyDescent="0.3">
      <c r="A1181" s="831">
        <v>18</v>
      </c>
      <c r="B1181" s="832" t="s">
        <v>1807</v>
      </c>
      <c r="C1181" s="832" t="s">
        <v>1812</v>
      </c>
      <c r="D1181" s="833" t="s">
        <v>3107</v>
      </c>
      <c r="E1181" s="834" t="s">
        <v>1840</v>
      </c>
      <c r="F1181" s="832" t="s">
        <v>1808</v>
      </c>
      <c r="G1181" s="832" t="s">
        <v>2303</v>
      </c>
      <c r="H1181" s="832" t="s">
        <v>556</v>
      </c>
      <c r="I1181" s="832" t="s">
        <v>2304</v>
      </c>
      <c r="J1181" s="832" t="s">
        <v>745</v>
      </c>
      <c r="K1181" s="832" t="s">
        <v>2305</v>
      </c>
      <c r="L1181" s="835">
        <v>103.67</v>
      </c>
      <c r="M1181" s="835">
        <v>103.67</v>
      </c>
      <c r="N1181" s="832">
        <v>1</v>
      </c>
      <c r="O1181" s="836">
        <v>0.5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18</v>
      </c>
      <c r="B1182" s="832" t="s">
        <v>1807</v>
      </c>
      <c r="C1182" s="832" t="s">
        <v>1812</v>
      </c>
      <c r="D1182" s="833" t="s">
        <v>3107</v>
      </c>
      <c r="E1182" s="834" t="s">
        <v>1840</v>
      </c>
      <c r="F1182" s="832" t="s">
        <v>1808</v>
      </c>
      <c r="G1182" s="832" t="s">
        <v>2092</v>
      </c>
      <c r="H1182" s="832" t="s">
        <v>556</v>
      </c>
      <c r="I1182" s="832" t="s">
        <v>2093</v>
      </c>
      <c r="J1182" s="832" t="s">
        <v>2094</v>
      </c>
      <c r="K1182" s="832" t="s">
        <v>2095</v>
      </c>
      <c r="L1182" s="835">
        <v>18.809999999999999</v>
      </c>
      <c r="M1182" s="835">
        <v>37.619999999999997</v>
      </c>
      <c r="N1182" s="832">
        <v>2</v>
      </c>
      <c r="O1182" s="836">
        <v>0.5</v>
      </c>
      <c r="P1182" s="835">
        <v>37.619999999999997</v>
      </c>
      <c r="Q1182" s="837">
        <v>1</v>
      </c>
      <c r="R1182" s="832">
        <v>2</v>
      </c>
      <c r="S1182" s="837">
        <v>1</v>
      </c>
      <c r="T1182" s="836">
        <v>0.5</v>
      </c>
      <c r="U1182" s="838">
        <v>1</v>
      </c>
    </row>
    <row r="1183" spans="1:21" ht="14.4" customHeight="1" x14ac:dyDescent="0.3">
      <c r="A1183" s="831">
        <v>18</v>
      </c>
      <c r="B1183" s="832" t="s">
        <v>1807</v>
      </c>
      <c r="C1183" s="832" t="s">
        <v>1812</v>
      </c>
      <c r="D1183" s="833" t="s">
        <v>3107</v>
      </c>
      <c r="E1183" s="834" t="s">
        <v>1840</v>
      </c>
      <c r="F1183" s="832" t="s">
        <v>1808</v>
      </c>
      <c r="G1183" s="832" t="s">
        <v>2100</v>
      </c>
      <c r="H1183" s="832" t="s">
        <v>601</v>
      </c>
      <c r="I1183" s="832" t="s">
        <v>1567</v>
      </c>
      <c r="J1183" s="832" t="s">
        <v>631</v>
      </c>
      <c r="K1183" s="832" t="s">
        <v>1565</v>
      </c>
      <c r="L1183" s="835">
        <v>132</v>
      </c>
      <c r="M1183" s="835">
        <v>132</v>
      </c>
      <c r="N1183" s="832">
        <v>1</v>
      </c>
      <c r="O1183" s="836">
        <v>0.5</v>
      </c>
      <c r="P1183" s="835"/>
      <c r="Q1183" s="837">
        <v>0</v>
      </c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18</v>
      </c>
      <c r="B1184" s="832" t="s">
        <v>1807</v>
      </c>
      <c r="C1184" s="832" t="s">
        <v>1812</v>
      </c>
      <c r="D1184" s="833" t="s">
        <v>3107</v>
      </c>
      <c r="E1184" s="834" t="s">
        <v>1840</v>
      </c>
      <c r="F1184" s="832" t="s">
        <v>1808</v>
      </c>
      <c r="G1184" s="832" t="s">
        <v>2101</v>
      </c>
      <c r="H1184" s="832" t="s">
        <v>601</v>
      </c>
      <c r="I1184" s="832" t="s">
        <v>2306</v>
      </c>
      <c r="J1184" s="832" t="s">
        <v>835</v>
      </c>
      <c r="K1184" s="832" t="s">
        <v>1184</v>
      </c>
      <c r="L1184" s="835">
        <v>597.88</v>
      </c>
      <c r="M1184" s="835">
        <v>597.88</v>
      </c>
      <c r="N1184" s="832">
        <v>1</v>
      </c>
      <c r="O1184" s="836">
        <v>0.5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18</v>
      </c>
      <c r="B1185" s="832" t="s">
        <v>1807</v>
      </c>
      <c r="C1185" s="832" t="s">
        <v>1812</v>
      </c>
      <c r="D1185" s="833" t="s">
        <v>3107</v>
      </c>
      <c r="E1185" s="834" t="s">
        <v>1840</v>
      </c>
      <c r="F1185" s="832" t="s">
        <v>1808</v>
      </c>
      <c r="G1185" s="832" t="s">
        <v>2101</v>
      </c>
      <c r="H1185" s="832" t="s">
        <v>556</v>
      </c>
      <c r="I1185" s="832" t="s">
        <v>1763</v>
      </c>
      <c r="J1185" s="832" t="s">
        <v>1183</v>
      </c>
      <c r="K1185" s="832" t="s">
        <v>1184</v>
      </c>
      <c r="L1185" s="835">
        <v>1286.19</v>
      </c>
      <c r="M1185" s="835">
        <v>11575.710000000001</v>
      </c>
      <c r="N1185" s="832">
        <v>9</v>
      </c>
      <c r="O1185" s="836">
        <v>2.5</v>
      </c>
      <c r="P1185" s="835">
        <v>5144.76</v>
      </c>
      <c r="Q1185" s="837">
        <v>0.44444444444444442</v>
      </c>
      <c r="R1185" s="832">
        <v>4</v>
      </c>
      <c r="S1185" s="837">
        <v>0.44444444444444442</v>
      </c>
      <c r="T1185" s="836">
        <v>1</v>
      </c>
      <c r="U1185" s="838">
        <v>0.4</v>
      </c>
    </row>
    <row r="1186" spans="1:21" ht="14.4" customHeight="1" x14ac:dyDescent="0.3">
      <c r="A1186" s="831">
        <v>18</v>
      </c>
      <c r="B1186" s="832" t="s">
        <v>1807</v>
      </c>
      <c r="C1186" s="832" t="s">
        <v>1812</v>
      </c>
      <c r="D1186" s="833" t="s">
        <v>3107</v>
      </c>
      <c r="E1186" s="834" t="s">
        <v>1840</v>
      </c>
      <c r="F1186" s="832" t="s">
        <v>1808</v>
      </c>
      <c r="G1186" s="832" t="s">
        <v>2112</v>
      </c>
      <c r="H1186" s="832" t="s">
        <v>556</v>
      </c>
      <c r="I1186" s="832" t="s">
        <v>2113</v>
      </c>
      <c r="J1186" s="832" t="s">
        <v>841</v>
      </c>
      <c r="K1186" s="832" t="s">
        <v>2114</v>
      </c>
      <c r="L1186" s="835">
        <v>54.55</v>
      </c>
      <c r="M1186" s="835">
        <v>600.04999999999995</v>
      </c>
      <c r="N1186" s="832">
        <v>11</v>
      </c>
      <c r="O1186" s="836">
        <v>5</v>
      </c>
      <c r="P1186" s="835">
        <v>272.75</v>
      </c>
      <c r="Q1186" s="837">
        <v>0.45454545454545459</v>
      </c>
      <c r="R1186" s="832">
        <v>5</v>
      </c>
      <c r="S1186" s="837">
        <v>0.45454545454545453</v>
      </c>
      <c r="T1186" s="836">
        <v>2.5</v>
      </c>
      <c r="U1186" s="838">
        <v>0.5</v>
      </c>
    </row>
    <row r="1187" spans="1:21" ht="14.4" customHeight="1" x14ac:dyDescent="0.3">
      <c r="A1187" s="831">
        <v>18</v>
      </c>
      <c r="B1187" s="832" t="s">
        <v>1807</v>
      </c>
      <c r="C1187" s="832" t="s">
        <v>1812</v>
      </c>
      <c r="D1187" s="833" t="s">
        <v>3107</v>
      </c>
      <c r="E1187" s="834" t="s">
        <v>1840</v>
      </c>
      <c r="F1187" s="832" t="s">
        <v>1808</v>
      </c>
      <c r="G1187" s="832" t="s">
        <v>2112</v>
      </c>
      <c r="H1187" s="832" t="s">
        <v>556</v>
      </c>
      <c r="I1187" s="832" t="s">
        <v>2115</v>
      </c>
      <c r="J1187" s="832" t="s">
        <v>841</v>
      </c>
      <c r="K1187" s="832" t="s">
        <v>2114</v>
      </c>
      <c r="L1187" s="835">
        <v>54.55</v>
      </c>
      <c r="M1187" s="835">
        <v>109.1</v>
      </c>
      <c r="N1187" s="832">
        <v>2</v>
      </c>
      <c r="O1187" s="836">
        <v>1</v>
      </c>
      <c r="P1187" s="835">
        <v>109.1</v>
      </c>
      <c r="Q1187" s="837">
        <v>1</v>
      </c>
      <c r="R1187" s="832">
        <v>2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18</v>
      </c>
      <c r="B1188" s="832" t="s">
        <v>1807</v>
      </c>
      <c r="C1188" s="832" t="s">
        <v>1812</v>
      </c>
      <c r="D1188" s="833" t="s">
        <v>3107</v>
      </c>
      <c r="E1188" s="834" t="s">
        <v>1840</v>
      </c>
      <c r="F1188" s="832" t="s">
        <v>1808</v>
      </c>
      <c r="G1188" s="832" t="s">
        <v>2118</v>
      </c>
      <c r="H1188" s="832" t="s">
        <v>556</v>
      </c>
      <c r="I1188" s="832" t="s">
        <v>2122</v>
      </c>
      <c r="J1188" s="832" t="s">
        <v>2120</v>
      </c>
      <c r="K1188" s="832" t="s">
        <v>2123</v>
      </c>
      <c r="L1188" s="835">
        <v>91.78</v>
      </c>
      <c r="M1188" s="835">
        <v>458.90000000000003</v>
      </c>
      <c r="N1188" s="832">
        <v>5</v>
      </c>
      <c r="O1188" s="836">
        <v>2.5</v>
      </c>
      <c r="P1188" s="835">
        <v>183.56</v>
      </c>
      <c r="Q1188" s="837">
        <v>0.39999999999999997</v>
      </c>
      <c r="R1188" s="832">
        <v>2</v>
      </c>
      <c r="S1188" s="837">
        <v>0.4</v>
      </c>
      <c r="T1188" s="836">
        <v>1</v>
      </c>
      <c r="U1188" s="838">
        <v>0.4</v>
      </c>
    </row>
    <row r="1189" spans="1:21" ht="14.4" customHeight="1" x14ac:dyDescent="0.3">
      <c r="A1189" s="831">
        <v>18</v>
      </c>
      <c r="B1189" s="832" t="s">
        <v>1807</v>
      </c>
      <c r="C1189" s="832" t="s">
        <v>1812</v>
      </c>
      <c r="D1189" s="833" t="s">
        <v>3107</v>
      </c>
      <c r="E1189" s="834" t="s">
        <v>1840</v>
      </c>
      <c r="F1189" s="832" t="s">
        <v>1808</v>
      </c>
      <c r="G1189" s="832" t="s">
        <v>2118</v>
      </c>
      <c r="H1189" s="832" t="s">
        <v>556</v>
      </c>
      <c r="I1189" s="832" t="s">
        <v>2511</v>
      </c>
      <c r="J1189" s="832" t="s">
        <v>2120</v>
      </c>
      <c r="K1189" s="832" t="s">
        <v>2512</v>
      </c>
      <c r="L1189" s="835">
        <v>169</v>
      </c>
      <c r="M1189" s="835">
        <v>676</v>
      </c>
      <c r="N1189" s="832">
        <v>4</v>
      </c>
      <c r="O1189" s="836">
        <v>2.5</v>
      </c>
      <c r="P1189" s="835">
        <v>676</v>
      </c>
      <c r="Q1189" s="837">
        <v>1</v>
      </c>
      <c r="R1189" s="832">
        <v>4</v>
      </c>
      <c r="S1189" s="837">
        <v>1</v>
      </c>
      <c r="T1189" s="836">
        <v>2.5</v>
      </c>
      <c r="U1189" s="838">
        <v>1</v>
      </c>
    </row>
    <row r="1190" spans="1:21" ht="14.4" customHeight="1" x14ac:dyDescent="0.3">
      <c r="A1190" s="831">
        <v>18</v>
      </c>
      <c r="B1190" s="832" t="s">
        <v>1807</v>
      </c>
      <c r="C1190" s="832" t="s">
        <v>1812</v>
      </c>
      <c r="D1190" s="833" t="s">
        <v>3107</v>
      </c>
      <c r="E1190" s="834" t="s">
        <v>1840</v>
      </c>
      <c r="F1190" s="832" t="s">
        <v>1808</v>
      </c>
      <c r="G1190" s="832" t="s">
        <v>2118</v>
      </c>
      <c r="H1190" s="832" t="s">
        <v>601</v>
      </c>
      <c r="I1190" s="832" t="s">
        <v>1542</v>
      </c>
      <c r="J1190" s="832" t="s">
        <v>1543</v>
      </c>
      <c r="K1190" s="832" t="s">
        <v>1544</v>
      </c>
      <c r="L1190" s="835">
        <v>183.54</v>
      </c>
      <c r="M1190" s="835">
        <v>550.62</v>
      </c>
      <c r="N1190" s="832">
        <v>3</v>
      </c>
      <c r="O1190" s="836">
        <v>2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18</v>
      </c>
      <c r="B1191" s="832" t="s">
        <v>1807</v>
      </c>
      <c r="C1191" s="832" t="s">
        <v>1812</v>
      </c>
      <c r="D1191" s="833" t="s">
        <v>3107</v>
      </c>
      <c r="E1191" s="834" t="s">
        <v>1840</v>
      </c>
      <c r="F1191" s="832" t="s">
        <v>1808</v>
      </c>
      <c r="G1191" s="832" t="s">
        <v>2137</v>
      </c>
      <c r="H1191" s="832" t="s">
        <v>601</v>
      </c>
      <c r="I1191" s="832" t="s">
        <v>1569</v>
      </c>
      <c r="J1191" s="832" t="s">
        <v>1570</v>
      </c>
      <c r="K1191" s="832" t="s">
        <v>1571</v>
      </c>
      <c r="L1191" s="835">
        <v>122.96</v>
      </c>
      <c r="M1191" s="835">
        <v>1106.6399999999999</v>
      </c>
      <c r="N1191" s="832">
        <v>9</v>
      </c>
      <c r="O1191" s="836">
        <v>5.5</v>
      </c>
      <c r="P1191" s="835">
        <v>737.76</v>
      </c>
      <c r="Q1191" s="837">
        <v>0.66666666666666674</v>
      </c>
      <c r="R1191" s="832">
        <v>6</v>
      </c>
      <c r="S1191" s="837">
        <v>0.66666666666666663</v>
      </c>
      <c r="T1191" s="836">
        <v>4.5</v>
      </c>
      <c r="U1191" s="838">
        <v>0.81818181818181823</v>
      </c>
    </row>
    <row r="1192" spans="1:21" ht="14.4" customHeight="1" x14ac:dyDescent="0.3">
      <c r="A1192" s="831">
        <v>18</v>
      </c>
      <c r="B1192" s="832" t="s">
        <v>1807</v>
      </c>
      <c r="C1192" s="832" t="s">
        <v>1812</v>
      </c>
      <c r="D1192" s="833" t="s">
        <v>3107</v>
      </c>
      <c r="E1192" s="834" t="s">
        <v>1840</v>
      </c>
      <c r="F1192" s="832" t="s">
        <v>1808</v>
      </c>
      <c r="G1192" s="832" t="s">
        <v>2137</v>
      </c>
      <c r="H1192" s="832" t="s">
        <v>601</v>
      </c>
      <c r="I1192" s="832" t="s">
        <v>1660</v>
      </c>
      <c r="J1192" s="832" t="s">
        <v>1570</v>
      </c>
      <c r="K1192" s="832" t="s">
        <v>1661</v>
      </c>
      <c r="L1192" s="835">
        <v>245.91</v>
      </c>
      <c r="M1192" s="835">
        <v>491.82</v>
      </c>
      <c r="N1192" s="832">
        <v>2</v>
      </c>
      <c r="O1192" s="836">
        <v>1.5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18</v>
      </c>
      <c r="B1193" s="832" t="s">
        <v>1807</v>
      </c>
      <c r="C1193" s="832" t="s">
        <v>1812</v>
      </c>
      <c r="D1193" s="833" t="s">
        <v>3107</v>
      </c>
      <c r="E1193" s="834" t="s">
        <v>1840</v>
      </c>
      <c r="F1193" s="832" t="s">
        <v>1808</v>
      </c>
      <c r="G1193" s="832" t="s">
        <v>2155</v>
      </c>
      <c r="H1193" s="832" t="s">
        <v>556</v>
      </c>
      <c r="I1193" s="832" t="s">
        <v>2158</v>
      </c>
      <c r="J1193" s="832" t="s">
        <v>898</v>
      </c>
      <c r="K1193" s="832" t="s">
        <v>2014</v>
      </c>
      <c r="L1193" s="835">
        <v>122.73</v>
      </c>
      <c r="M1193" s="835">
        <v>245.46</v>
      </c>
      <c r="N1193" s="832">
        <v>2</v>
      </c>
      <c r="O1193" s="836">
        <v>1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18</v>
      </c>
      <c r="B1194" s="832" t="s">
        <v>1807</v>
      </c>
      <c r="C1194" s="832" t="s">
        <v>1812</v>
      </c>
      <c r="D1194" s="833" t="s">
        <v>3107</v>
      </c>
      <c r="E1194" s="834" t="s">
        <v>1840</v>
      </c>
      <c r="F1194" s="832" t="s">
        <v>1808</v>
      </c>
      <c r="G1194" s="832" t="s">
        <v>2155</v>
      </c>
      <c r="H1194" s="832" t="s">
        <v>556</v>
      </c>
      <c r="I1194" s="832" t="s">
        <v>2525</v>
      </c>
      <c r="J1194" s="832" t="s">
        <v>2526</v>
      </c>
      <c r="K1194" s="832" t="s">
        <v>2014</v>
      </c>
      <c r="L1194" s="835">
        <v>122.73</v>
      </c>
      <c r="M1194" s="835">
        <v>736.38</v>
      </c>
      <c r="N1194" s="832">
        <v>6</v>
      </c>
      <c r="O1194" s="836">
        <v>2.5</v>
      </c>
      <c r="P1194" s="835">
        <v>736.38</v>
      </c>
      <c r="Q1194" s="837">
        <v>1</v>
      </c>
      <c r="R1194" s="832">
        <v>6</v>
      </c>
      <c r="S1194" s="837">
        <v>1</v>
      </c>
      <c r="T1194" s="836">
        <v>2.5</v>
      </c>
      <c r="U1194" s="838">
        <v>1</v>
      </c>
    </row>
    <row r="1195" spans="1:21" ht="14.4" customHeight="1" x14ac:dyDescent="0.3">
      <c r="A1195" s="831">
        <v>18</v>
      </c>
      <c r="B1195" s="832" t="s">
        <v>1807</v>
      </c>
      <c r="C1195" s="832" t="s">
        <v>1812</v>
      </c>
      <c r="D1195" s="833" t="s">
        <v>3107</v>
      </c>
      <c r="E1195" s="834" t="s">
        <v>1840</v>
      </c>
      <c r="F1195" s="832" t="s">
        <v>1808</v>
      </c>
      <c r="G1195" s="832" t="s">
        <v>2161</v>
      </c>
      <c r="H1195" s="832" t="s">
        <v>556</v>
      </c>
      <c r="I1195" s="832" t="s">
        <v>2162</v>
      </c>
      <c r="J1195" s="832" t="s">
        <v>906</v>
      </c>
      <c r="K1195" s="832" t="s">
        <v>2163</v>
      </c>
      <c r="L1195" s="835">
        <v>264</v>
      </c>
      <c r="M1195" s="835">
        <v>1056</v>
      </c>
      <c r="N1195" s="832">
        <v>4</v>
      </c>
      <c r="O1195" s="836">
        <v>2.5</v>
      </c>
      <c r="P1195" s="835">
        <v>264</v>
      </c>
      <c r="Q1195" s="837">
        <v>0.25</v>
      </c>
      <c r="R1195" s="832">
        <v>1</v>
      </c>
      <c r="S1195" s="837">
        <v>0.25</v>
      </c>
      <c r="T1195" s="836">
        <v>0.5</v>
      </c>
      <c r="U1195" s="838">
        <v>0.2</v>
      </c>
    </row>
    <row r="1196" spans="1:21" ht="14.4" customHeight="1" x14ac:dyDescent="0.3">
      <c r="A1196" s="831">
        <v>18</v>
      </c>
      <c r="B1196" s="832" t="s">
        <v>1807</v>
      </c>
      <c r="C1196" s="832" t="s">
        <v>1812</v>
      </c>
      <c r="D1196" s="833" t="s">
        <v>3107</v>
      </c>
      <c r="E1196" s="834" t="s">
        <v>1840</v>
      </c>
      <c r="F1196" s="832" t="s">
        <v>1808</v>
      </c>
      <c r="G1196" s="832" t="s">
        <v>2161</v>
      </c>
      <c r="H1196" s="832" t="s">
        <v>556</v>
      </c>
      <c r="I1196" s="832" t="s">
        <v>2164</v>
      </c>
      <c r="J1196" s="832" t="s">
        <v>908</v>
      </c>
      <c r="K1196" s="832" t="s">
        <v>2165</v>
      </c>
      <c r="L1196" s="835">
        <v>65.989999999999995</v>
      </c>
      <c r="M1196" s="835">
        <v>131.97999999999999</v>
      </c>
      <c r="N1196" s="832">
        <v>2</v>
      </c>
      <c r="O1196" s="836">
        <v>1.5</v>
      </c>
      <c r="P1196" s="835">
        <v>65.989999999999995</v>
      </c>
      <c r="Q1196" s="837">
        <v>0.5</v>
      </c>
      <c r="R1196" s="832">
        <v>1</v>
      </c>
      <c r="S1196" s="837">
        <v>0.5</v>
      </c>
      <c r="T1196" s="836">
        <v>1</v>
      </c>
      <c r="U1196" s="838">
        <v>0.66666666666666663</v>
      </c>
    </row>
    <row r="1197" spans="1:21" ht="14.4" customHeight="1" x14ac:dyDescent="0.3">
      <c r="A1197" s="831">
        <v>18</v>
      </c>
      <c r="B1197" s="832" t="s">
        <v>1807</v>
      </c>
      <c r="C1197" s="832" t="s">
        <v>1812</v>
      </c>
      <c r="D1197" s="833" t="s">
        <v>3107</v>
      </c>
      <c r="E1197" s="834" t="s">
        <v>1840</v>
      </c>
      <c r="F1197" s="832" t="s">
        <v>1808</v>
      </c>
      <c r="G1197" s="832" t="s">
        <v>2863</v>
      </c>
      <c r="H1197" s="832" t="s">
        <v>556</v>
      </c>
      <c r="I1197" s="832" t="s">
        <v>2864</v>
      </c>
      <c r="J1197" s="832" t="s">
        <v>2865</v>
      </c>
      <c r="K1197" s="832" t="s">
        <v>2866</v>
      </c>
      <c r="L1197" s="835">
        <v>25.12</v>
      </c>
      <c r="M1197" s="835">
        <v>50.24</v>
      </c>
      <c r="N1197" s="832">
        <v>2</v>
      </c>
      <c r="O1197" s="836">
        <v>1</v>
      </c>
      <c r="P1197" s="835">
        <v>50.24</v>
      </c>
      <c r="Q1197" s="837">
        <v>1</v>
      </c>
      <c r="R1197" s="832">
        <v>2</v>
      </c>
      <c r="S1197" s="837">
        <v>1</v>
      </c>
      <c r="T1197" s="836">
        <v>1</v>
      </c>
      <c r="U1197" s="838">
        <v>1</v>
      </c>
    </row>
    <row r="1198" spans="1:21" ht="14.4" customHeight="1" x14ac:dyDescent="0.3">
      <c r="A1198" s="831">
        <v>18</v>
      </c>
      <c r="B1198" s="832" t="s">
        <v>1807</v>
      </c>
      <c r="C1198" s="832" t="s">
        <v>1812</v>
      </c>
      <c r="D1198" s="833" t="s">
        <v>3107</v>
      </c>
      <c r="E1198" s="834" t="s">
        <v>1840</v>
      </c>
      <c r="F1198" s="832" t="s">
        <v>1808</v>
      </c>
      <c r="G1198" s="832" t="s">
        <v>2171</v>
      </c>
      <c r="H1198" s="832" t="s">
        <v>601</v>
      </c>
      <c r="I1198" s="832" t="s">
        <v>1584</v>
      </c>
      <c r="J1198" s="832" t="s">
        <v>1585</v>
      </c>
      <c r="K1198" s="832" t="s">
        <v>1586</v>
      </c>
      <c r="L1198" s="835">
        <v>80.53</v>
      </c>
      <c r="M1198" s="835">
        <v>322.12</v>
      </c>
      <c r="N1198" s="832">
        <v>4</v>
      </c>
      <c r="O1198" s="836">
        <v>2.5</v>
      </c>
      <c r="P1198" s="835">
        <v>161.06</v>
      </c>
      <c r="Q1198" s="837">
        <v>0.5</v>
      </c>
      <c r="R1198" s="832">
        <v>2</v>
      </c>
      <c r="S1198" s="837">
        <v>0.5</v>
      </c>
      <c r="T1198" s="836">
        <v>1.5</v>
      </c>
      <c r="U1198" s="838">
        <v>0.6</v>
      </c>
    </row>
    <row r="1199" spans="1:21" ht="14.4" customHeight="1" x14ac:dyDescent="0.3">
      <c r="A1199" s="831">
        <v>18</v>
      </c>
      <c r="B1199" s="832" t="s">
        <v>1807</v>
      </c>
      <c r="C1199" s="832" t="s">
        <v>1812</v>
      </c>
      <c r="D1199" s="833" t="s">
        <v>3107</v>
      </c>
      <c r="E1199" s="834" t="s">
        <v>1840</v>
      </c>
      <c r="F1199" s="832" t="s">
        <v>1808</v>
      </c>
      <c r="G1199" s="832" t="s">
        <v>2171</v>
      </c>
      <c r="H1199" s="832" t="s">
        <v>601</v>
      </c>
      <c r="I1199" s="832" t="s">
        <v>1587</v>
      </c>
      <c r="J1199" s="832" t="s">
        <v>1585</v>
      </c>
      <c r="K1199" s="832" t="s">
        <v>1588</v>
      </c>
      <c r="L1199" s="835">
        <v>161.06</v>
      </c>
      <c r="M1199" s="835">
        <v>322.12</v>
      </c>
      <c r="N1199" s="832">
        <v>2</v>
      </c>
      <c r="O1199" s="836">
        <v>1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18</v>
      </c>
      <c r="B1200" s="832" t="s">
        <v>1807</v>
      </c>
      <c r="C1200" s="832" t="s">
        <v>1812</v>
      </c>
      <c r="D1200" s="833" t="s">
        <v>3107</v>
      </c>
      <c r="E1200" s="834" t="s">
        <v>1840</v>
      </c>
      <c r="F1200" s="832" t="s">
        <v>1808</v>
      </c>
      <c r="G1200" s="832" t="s">
        <v>2182</v>
      </c>
      <c r="H1200" s="832" t="s">
        <v>601</v>
      </c>
      <c r="I1200" s="832" t="s">
        <v>2183</v>
      </c>
      <c r="J1200" s="832" t="s">
        <v>943</v>
      </c>
      <c r="K1200" s="832" t="s">
        <v>2184</v>
      </c>
      <c r="L1200" s="835">
        <v>0</v>
      </c>
      <c r="M1200" s="835">
        <v>0</v>
      </c>
      <c r="N1200" s="832">
        <v>1</v>
      </c>
      <c r="O1200" s="836">
        <v>1</v>
      </c>
      <c r="P1200" s="835"/>
      <c r="Q1200" s="837"/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18</v>
      </c>
      <c r="B1201" s="832" t="s">
        <v>1807</v>
      </c>
      <c r="C1201" s="832" t="s">
        <v>1812</v>
      </c>
      <c r="D1201" s="833" t="s">
        <v>3107</v>
      </c>
      <c r="E1201" s="834" t="s">
        <v>1840</v>
      </c>
      <c r="F1201" s="832" t="s">
        <v>1808</v>
      </c>
      <c r="G1201" s="832" t="s">
        <v>2867</v>
      </c>
      <c r="H1201" s="832" t="s">
        <v>556</v>
      </c>
      <c r="I1201" s="832" t="s">
        <v>2868</v>
      </c>
      <c r="J1201" s="832" t="s">
        <v>2869</v>
      </c>
      <c r="K1201" s="832" t="s">
        <v>2870</v>
      </c>
      <c r="L1201" s="835">
        <v>0</v>
      </c>
      <c r="M1201" s="835">
        <v>0</v>
      </c>
      <c r="N1201" s="832">
        <v>1</v>
      </c>
      <c r="O1201" s="836">
        <v>0.5</v>
      </c>
      <c r="P1201" s="835"/>
      <c r="Q1201" s="837"/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18</v>
      </c>
      <c r="B1202" s="832" t="s">
        <v>1807</v>
      </c>
      <c r="C1202" s="832" t="s">
        <v>1812</v>
      </c>
      <c r="D1202" s="833" t="s">
        <v>3107</v>
      </c>
      <c r="E1202" s="834" t="s">
        <v>1840</v>
      </c>
      <c r="F1202" s="832" t="s">
        <v>1808</v>
      </c>
      <c r="G1202" s="832" t="s">
        <v>2206</v>
      </c>
      <c r="H1202" s="832" t="s">
        <v>556</v>
      </c>
      <c r="I1202" s="832" t="s">
        <v>2209</v>
      </c>
      <c r="J1202" s="832" t="s">
        <v>2208</v>
      </c>
      <c r="K1202" s="832" t="s">
        <v>700</v>
      </c>
      <c r="L1202" s="835">
        <v>546.21</v>
      </c>
      <c r="M1202" s="835">
        <v>1092.42</v>
      </c>
      <c r="N1202" s="832">
        <v>2</v>
      </c>
      <c r="O1202" s="836">
        <v>1</v>
      </c>
      <c r="P1202" s="835">
        <v>1092.42</v>
      </c>
      <c r="Q1202" s="837">
        <v>1</v>
      </c>
      <c r="R1202" s="832">
        <v>2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18</v>
      </c>
      <c r="B1203" s="832" t="s">
        <v>1807</v>
      </c>
      <c r="C1203" s="832" t="s">
        <v>1812</v>
      </c>
      <c r="D1203" s="833" t="s">
        <v>3107</v>
      </c>
      <c r="E1203" s="834" t="s">
        <v>1835</v>
      </c>
      <c r="F1203" s="832" t="s">
        <v>1808</v>
      </c>
      <c r="G1203" s="832" t="s">
        <v>1843</v>
      </c>
      <c r="H1203" s="832" t="s">
        <v>556</v>
      </c>
      <c r="I1203" s="832" t="s">
        <v>2277</v>
      </c>
      <c r="J1203" s="832" t="s">
        <v>1845</v>
      </c>
      <c r="K1203" s="832" t="s">
        <v>2278</v>
      </c>
      <c r="L1203" s="835">
        <v>1048.3499999999999</v>
      </c>
      <c r="M1203" s="835">
        <v>1048.3499999999999</v>
      </c>
      <c r="N1203" s="832">
        <v>1</v>
      </c>
      <c r="O1203" s="836">
        <v>0.5</v>
      </c>
      <c r="P1203" s="835">
        <v>1048.3499999999999</v>
      </c>
      <c r="Q1203" s="837">
        <v>1</v>
      </c>
      <c r="R1203" s="832">
        <v>1</v>
      </c>
      <c r="S1203" s="837">
        <v>1</v>
      </c>
      <c r="T1203" s="836">
        <v>0.5</v>
      </c>
      <c r="U1203" s="838">
        <v>1</v>
      </c>
    </row>
    <row r="1204" spans="1:21" ht="14.4" customHeight="1" x14ac:dyDescent="0.3">
      <c r="A1204" s="831">
        <v>18</v>
      </c>
      <c r="B1204" s="832" t="s">
        <v>1807</v>
      </c>
      <c r="C1204" s="832" t="s">
        <v>1812</v>
      </c>
      <c r="D1204" s="833" t="s">
        <v>3107</v>
      </c>
      <c r="E1204" s="834" t="s">
        <v>1835</v>
      </c>
      <c r="F1204" s="832" t="s">
        <v>1808</v>
      </c>
      <c r="G1204" s="832" t="s">
        <v>1847</v>
      </c>
      <c r="H1204" s="832" t="s">
        <v>601</v>
      </c>
      <c r="I1204" s="832" t="s">
        <v>1556</v>
      </c>
      <c r="J1204" s="832" t="s">
        <v>1557</v>
      </c>
      <c r="K1204" s="832" t="s">
        <v>1558</v>
      </c>
      <c r="L1204" s="835">
        <v>4.7</v>
      </c>
      <c r="M1204" s="835">
        <v>4.7</v>
      </c>
      <c r="N1204" s="832">
        <v>1</v>
      </c>
      <c r="O1204" s="836">
        <v>0.5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18</v>
      </c>
      <c r="B1205" s="832" t="s">
        <v>1807</v>
      </c>
      <c r="C1205" s="832" t="s">
        <v>1812</v>
      </c>
      <c r="D1205" s="833" t="s">
        <v>3107</v>
      </c>
      <c r="E1205" s="834" t="s">
        <v>1835</v>
      </c>
      <c r="F1205" s="832" t="s">
        <v>1808</v>
      </c>
      <c r="G1205" s="832" t="s">
        <v>1850</v>
      </c>
      <c r="H1205" s="832" t="s">
        <v>556</v>
      </c>
      <c r="I1205" s="832" t="s">
        <v>1858</v>
      </c>
      <c r="J1205" s="832" t="s">
        <v>1856</v>
      </c>
      <c r="K1205" s="832" t="s">
        <v>1533</v>
      </c>
      <c r="L1205" s="835">
        <v>101.83</v>
      </c>
      <c r="M1205" s="835">
        <v>101.83</v>
      </c>
      <c r="N1205" s="832">
        <v>1</v>
      </c>
      <c r="O1205" s="836">
        <v>0.5</v>
      </c>
      <c r="P1205" s="835">
        <v>101.83</v>
      </c>
      <c r="Q1205" s="837">
        <v>1</v>
      </c>
      <c r="R1205" s="832">
        <v>1</v>
      </c>
      <c r="S1205" s="837">
        <v>1</v>
      </c>
      <c r="T1205" s="836">
        <v>0.5</v>
      </c>
      <c r="U1205" s="838">
        <v>1</v>
      </c>
    </row>
    <row r="1206" spans="1:21" ht="14.4" customHeight="1" x14ac:dyDescent="0.3">
      <c r="A1206" s="831">
        <v>18</v>
      </c>
      <c r="B1206" s="832" t="s">
        <v>1807</v>
      </c>
      <c r="C1206" s="832" t="s">
        <v>1812</v>
      </c>
      <c r="D1206" s="833" t="s">
        <v>3107</v>
      </c>
      <c r="E1206" s="834" t="s">
        <v>1835</v>
      </c>
      <c r="F1206" s="832" t="s">
        <v>1808</v>
      </c>
      <c r="G1206" s="832" t="s">
        <v>1892</v>
      </c>
      <c r="H1206" s="832" t="s">
        <v>556</v>
      </c>
      <c r="I1206" s="832" t="s">
        <v>1893</v>
      </c>
      <c r="J1206" s="832" t="s">
        <v>1225</v>
      </c>
      <c r="K1206" s="832" t="s">
        <v>1894</v>
      </c>
      <c r="L1206" s="835">
        <v>161.06</v>
      </c>
      <c r="M1206" s="835">
        <v>161.06</v>
      </c>
      <c r="N1206" s="832">
        <v>1</v>
      </c>
      <c r="O1206" s="836">
        <v>0.5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18</v>
      </c>
      <c r="B1207" s="832" t="s">
        <v>1807</v>
      </c>
      <c r="C1207" s="832" t="s">
        <v>1812</v>
      </c>
      <c r="D1207" s="833" t="s">
        <v>3107</v>
      </c>
      <c r="E1207" s="834" t="s">
        <v>1835</v>
      </c>
      <c r="F1207" s="832" t="s">
        <v>1808</v>
      </c>
      <c r="G1207" s="832" t="s">
        <v>1899</v>
      </c>
      <c r="H1207" s="832" t="s">
        <v>601</v>
      </c>
      <c r="I1207" s="832" t="s">
        <v>1563</v>
      </c>
      <c r="J1207" s="832" t="s">
        <v>671</v>
      </c>
      <c r="K1207" s="832" t="s">
        <v>1078</v>
      </c>
      <c r="L1207" s="835">
        <v>65.989999999999995</v>
      </c>
      <c r="M1207" s="835">
        <v>65.989999999999995</v>
      </c>
      <c r="N1207" s="832">
        <v>1</v>
      </c>
      <c r="O1207" s="836">
        <v>0.5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18</v>
      </c>
      <c r="B1208" s="832" t="s">
        <v>1807</v>
      </c>
      <c r="C1208" s="832" t="s">
        <v>1812</v>
      </c>
      <c r="D1208" s="833" t="s">
        <v>3107</v>
      </c>
      <c r="E1208" s="834" t="s">
        <v>1835</v>
      </c>
      <c r="F1208" s="832" t="s">
        <v>1808</v>
      </c>
      <c r="G1208" s="832" t="s">
        <v>1912</v>
      </c>
      <c r="H1208" s="832" t="s">
        <v>556</v>
      </c>
      <c r="I1208" s="832" t="s">
        <v>1915</v>
      </c>
      <c r="J1208" s="832" t="s">
        <v>692</v>
      </c>
      <c r="K1208" s="832" t="s">
        <v>1916</v>
      </c>
      <c r="L1208" s="835">
        <v>37.61</v>
      </c>
      <c r="M1208" s="835">
        <v>37.61</v>
      </c>
      <c r="N1208" s="832">
        <v>1</v>
      </c>
      <c r="O1208" s="836">
        <v>1</v>
      </c>
      <c r="P1208" s="835">
        <v>37.61</v>
      </c>
      <c r="Q1208" s="837">
        <v>1</v>
      </c>
      <c r="R1208" s="832">
        <v>1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18</v>
      </c>
      <c r="B1209" s="832" t="s">
        <v>1807</v>
      </c>
      <c r="C1209" s="832" t="s">
        <v>1812</v>
      </c>
      <c r="D1209" s="833" t="s">
        <v>3107</v>
      </c>
      <c r="E1209" s="834" t="s">
        <v>1835</v>
      </c>
      <c r="F1209" s="832" t="s">
        <v>1808</v>
      </c>
      <c r="G1209" s="832" t="s">
        <v>1912</v>
      </c>
      <c r="H1209" s="832" t="s">
        <v>556</v>
      </c>
      <c r="I1209" s="832" t="s">
        <v>1917</v>
      </c>
      <c r="J1209" s="832" t="s">
        <v>692</v>
      </c>
      <c r="K1209" s="832" t="s">
        <v>1918</v>
      </c>
      <c r="L1209" s="835">
        <v>37.61</v>
      </c>
      <c r="M1209" s="835">
        <v>37.61</v>
      </c>
      <c r="N1209" s="832">
        <v>1</v>
      </c>
      <c r="O1209" s="836">
        <v>1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18</v>
      </c>
      <c r="B1210" s="832" t="s">
        <v>1807</v>
      </c>
      <c r="C1210" s="832" t="s">
        <v>1812</v>
      </c>
      <c r="D1210" s="833" t="s">
        <v>3107</v>
      </c>
      <c r="E1210" s="834" t="s">
        <v>1835</v>
      </c>
      <c r="F1210" s="832" t="s">
        <v>1808</v>
      </c>
      <c r="G1210" s="832" t="s">
        <v>1912</v>
      </c>
      <c r="H1210" s="832" t="s">
        <v>556</v>
      </c>
      <c r="I1210" s="832" t="s">
        <v>2552</v>
      </c>
      <c r="J1210" s="832" t="s">
        <v>692</v>
      </c>
      <c r="K1210" s="832" t="s">
        <v>2553</v>
      </c>
      <c r="L1210" s="835">
        <v>18.809999999999999</v>
      </c>
      <c r="M1210" s="835">
        <v>37.619999999999997</v>
      </c>
      <c r="N1210" s="832">
        <v>2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18</v>
      </c>
      <c r="B1211" s="832" t="s">
        <v>1807</v>
      </c>
      <c r="C1211" s="832" t="s">
        <v>1812</v>
      </c>
      <c r="D1211" s="833" t="s">
        <v>3107</v>
      </c>
      <c r="E1211" s="834" t="s">
        <v>1835</v>
      </c>
      <c r="F1211" s="832" t="s">
        <v>1808</v>
      </c>
      <c r="G1211" s="832" t="s">
        <v>2871</v>
      </c>
      <c r="H1211" s="832" t="s">
        <v>556</v>
      </c>
      <c r="I1211" s="832" t="s">
        <v>2872</v>
      </c>
      <c r="J1211" s="832" t="s">
        <v>2873</v>
      </c>
      <c r="K1211" s="832" t="s">
        <v>2874</v>
      </c>
      <c r="L1211" s="835">
        <v>23.72</v>
      </c>
      <c r="M1211" s="835">
        <v>47.44</v>
      </c>
      <c r="N1211" s="832">
        <v>2</v>
      </c>
      <c r="O1211" s="836">
        <v>0.5</v>
      </c>
      <c r="P1211" s="835">
        <v>47.44</v>
      </c>
      <c r="Q1211" s="837">
        <v>1</v>
      </c>
      <c r="R1211" s="832">
        <v>2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18</v>
      </c>
      <c r="B1212" s="832" t="s">
        <v>1807</v>
      </c>
      <c r="C1212" s="832" t="s">
        <v>1812</v>
      </c>
      <c r="D1212" s="833" t="s">
        <v>3107</v>
      </c>
      <c r="E1212" s="834" t="s">
        <v>1835</v>
      </c>
      <c r="F1212" s="832" t="s">
        <v>1808</v>
      </c>
      <c r="G1212" s="832" t="s">
        <v>2875</v>
      </c>
      <c r="H1212" s="832" t="s">
        <v>556</v>
      </c>
      <c r="I1212" s="832" t="s">
        <v>2876</v>
      </c>
      <c r="J1212" s="832" t="s">
        <v>2877</v>
      </c>
      <c r="K1212" s="832" t="s">
        <v>2878</v>
      </c>
      <c r="L1212" s="835">
        <v>103.83</v>
      </c>
      <c r="M1212" s="835">
        <v>207.66</v>
      </c>
      <c r="N1212" s="832">
        <v>2</v>
      </c>
      <c r="O1212" s="836">
        <v>0.5</v>
      </c>
      <c r="P1212" s="835">
        <v>207.66</v>
      </c>
      <c r="Q1212" s="837">
        <v>1</v>
      </c>
      <c r="R1212" s="832">
        <v>2</v>
      </c>
      <c r="S1212" s="837">
        <v>1</v>
      </c>
      <c r="T1212" s="836">
        <v>0.5</v>
      </c>
      <c r="U1212" s="838">
        <v>1</v>
      </c>
    </row>
    <row r="1213" spans="1:21" ht="14.4" customHeight="1" x14ac:dyDescent="0.3">
      <c r="A1213" s="831">
        <v>18</v>
      </c>
      <c r="B1213" s="832" t="s">
        <v>1807</v>
      </c>
      <c r="C1213" s="832" t="s">
        <v>1812</v>
      </c>
      <c r="D1213" s="833" t="s">
        <v>3107</v>
      </c>
      <c r="E1213" s="834" t="s">
        <v>1835</v>
      </c>
      <c r="F1213" s="832" t="s">
        <v>1808</v>
      </c>
      <c r="G1213" s="832" t="s">
        <v>1943</v>
      </c>
      <c r="H1213" s="832" t="s">
        <v>601</v>
      </c>
      <c r="I1213" s="832" t="s">
        <v>1573</v>
      </c>
      <c r="J1213" s="832" t="s">
        <v>711</v>
      </c>
      <c r="K1213" s="832" t="s">
        <v>1574</v>
      </c>
      <c r="L1213" s="835">
        <v>123.2</v>
      </c>
      <c r="M1213" s="835">
        <v>616</v>
      </c>
      <c r="N1213" s="832">
        <v>5</v>
      </c>
      <c r="O1213" s="836">
        <v>3</v>
      </c>
      <c r="P1213" s="835">
        <v>369.6</v>
      </c>
      <c r="Q1213" s="837">
        <v>0.60000000000000009</v>
      </c>
      <c r="R1213" s="832">
        <v>3</v>
      </c>
      <c r="S1213" s="837">
        <v>0.6</v>
      </c>
      <c r="T1213" s="836">
        <v>1.5</v>
      </c>
      <c r="U1213" s="838">
        <v>0.5</v>
      </c>
    </row>
    <row r="1214" spans="1:21" ht="14.4" customHeight="1" x14ac:dyDescent="0.3">
      <c r="A1214" s="831">
        <v>18</v>
      </c>
      <c r="B1214" s="832" t="s">
        <v>1807</v>
      </c>
      <c r="C1214" s="832" t="s">
        <v>1812</v>
      </c>
      <c r="D1214" s="833" t="s">
        <v>3107</v>
      </c>
      <c r="E1214" s="834" t="s">
        <v>1835</v>
      </c>
      <c r="F1214" s="832" t="s">
        <v>1808</v>
      </c>
      <c r="G1214" s="832" t="s">
        <v>1943</v>
      </c>
      <c r="H1214" s="832" t="s">
        <v>601</v>
      </c>
      <c r="I1214" s="832" t="s">
        <v>1575</v>
      </c>
      <c r="J1214" s="832" t="s">
        <v>711</v>
      </c>
      <c r="K1214" s="832" t="s">
        <v>712</v>
      </c>
      <c r="L1214" s="835">
        <v>246.39</v>
      </c>
      <c r="M1214" s="835">
        <v>492.78</v>
      </c>
      <c r="N1214" s="832">
        <v>2</v>
      </c>
      <c r="O1214" s="836">
        <v>1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18</v>
      </c>
      <c r="B1215" s="832" t="s">
        <v>1807</v>
      </c>
      <c r="C1215" s="832" t="s">
        <v>1812</v>
      </c>
      <c r="D1215" s="833" t="s">
        <v>3107</v>
      </c>
      <c r="E1215" s="834" t="s">
        <v>1835</v>
      </c>
      <c r="F1215" s="832" t="s">
        <v>1808</v>
      </c>
      <c r="G1215" s="832" t="s">
        <v>2697</v>
      </c>
      <c r="H1215" s="832" t="s">
        <v>556</v>
      </c>
      <c r="I1215" s="832" t="s">
        <v>2879</v>
      </c>
      <c r="J1215" s="832" t="s">
        <v>2699</v>
      </c>
      <c r="K1215" s="832" t="s">
        <v>2880</v>
      </c>
      <c r="L1215" s="835">
        <v>0</v>
      </c>
      <c r="M1215" s="835">
        <v>0</v>
      </c>
      <c r="N1215" s="832">
        <v>1</v>
      </c>
      <c r="O1215" s="836">
        <v>1</v>
      </c>
      <c r="P1215" s="835">
        <v>0</v>
      </c>
      <c r="Q1215" s="837"/>
      <c r="R1215" s="832">
        <v>1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18</v>
      </c>
      <c r="B1216" s="832" t="s">
        <v>1807</v>
      </c>
      <c r="C1216" s="832" t="s">
        <v>1812</v>
      </c>
      <c r="D1216" s="833" t="s">
        <v>3107</v>
      </c>
      <c r="E1216" s="834" t="s">
        <v>1835</v>
      </c>
      <c r="F1216" s="832" t="s">
        <v>1808</v>
      </c>
      <c r="G1216" s="832" t="s">
        <v>2571</v>
      </c>
      <c r="H1216" s="832" t="s">
        <v>556</v>
      </c>
      <c r="I1216" s="832" t="s">
        <v>2881</v>
      </c>
      <c r="J1216" s="832" t="s">
        <v>2573</v>
      </c>
      <c r="K1216" s="832" t="s">
        <v>2882</v>
      </c>
      <c r="L1216" s="835">
        <v>0</v>
      </c>
      <c r="M1216" s="835">
        <v>0</v>
      </c>
      <c r="N1216" s="832">
        <v>1</v>
      </c>
      <c r="O1216" s="836">
        <v>1</v>
      </c>
      <c r="P1216" s="835">
        <v>0</v>
      </c>
      <c r="Q1216" s="837"/>
      <c r="R1216" s="832">
        <v>1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18</v>
      </c>
      <c r="B1217" s="832" t="s">
        <v>1807</v>
      </c>
      <c r="C1217" s="832" t="s">
        <v>1812</v>
      </c>
      <c r="D1217" s="833" t="s">
        <v>3107</v>
      </c>
      <c r="E1217" s="834" t="s">
        <v>1835</v>
      </c>
      <c r="F1217" s="832" t="s">
        <v>1808</v>
      </c>
      <c r="G1217" s="832" t="s">
        <v>2003</v>
      </c>
      <c r="H1217" s="832" t="s">
        <v>556</v>
      </c>
      <c r="I1217" s="832" t="s">
        <v>2004</v>
      </c>
      <c r="J1217" s="832" t="s">
        <v>862</v>
      </c>
      <c r="K1217" s="832" t="s">
        <v>2005</v>
      </c>
      <c r="L1217" s="835">
        <v>24.37</v>
      </c>
      <c r="M1217" s="835">
        <v>194.96</v>
      </c>
      <c r="N1217" s="832">
        <v>8</v>
      </c>
      <c r="O1217" s="836">
        <v>4.5</v>
      </c>
      <c r="P1217" s="835">
        <v>97.48</v>
      </c>
      <c r="Q1217" s="837">
        <v>0.5</v>
      </c>
      <c r="R1217" s="832">
        <v>4</v>
      </c>
      <c r="S1217" s="837">
        <v>0.5</v>
      </c>
      <c r="T1217" s="836">
        <v>2</v>
      </c>
      <c r="U1217" s="838">
        <v>0.44444444444444442</v>
      </c>
    </row>
    <row r="1218" spans="1:21" ht="14.4" customHeight="1" x14ac:dyDescent="0.3">
      <c r="A1218" s="831">
        <v>18</v>
      </c>
      <c r="B1218" s="832" t="s">
        <v>1807</v>
      </c>
      <c r="C1218" s="832" t="s">
        <v>1812</v>
      </c>
      <c r="D1218" s="833" t="s">
        <v>3107</v>
      </c>
      <c r="E1218" s="834" t="s">
        <v>1835</v>
      </c>
      <c r="F1218" s="832" t="s">
        <v>1808</v>
      </c>
      <c r="G1218" s="832" t="s">
        <v>2009</v>
      </c>
      <c r="H1218" s="832" t="s">
        <v>556</v>
      </c>
      <c r="I1218" s="832" t="s">
        <v>2422</v>
      </c>
      <c r="J1218" s="832" t="s">
        <v>2011</v>
      </c>
      <c r="K1218" s="832" t="s">
        <v>2423</v>
      </c>
      <c r="L1218" s="835">
        <v>613.24</v>
      </c>
      <c r="M1218" s="835">
        <v>613.24</v>
      </c>
      <c r="N1218" s="832">
        <v>1</v>
      </c>
      <c r="O1218" s="836">
        <v>0.5</v>
      </c>
      <c r="P1218" s="835"/>
      <c r="Q1218" s="837">
        <v>0</v>
      </c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18</v>
      </c>
      <c r="B1219" s="832" t="s">
        <v>1807</v>
      </c>
      <c r="C1219" s="832" t="s">
        <v>1812</v>
      </c>
      <c r="D1219" s="833" t="s">
        <v>3107</v>
      </c>
      <c r="E1219" s="834" t="s">
        <v>1835</v>
      </c>
      <c r="F1219" s="832" t="s">
        <v>1808</v>
      </c>
      <c r="G1219" s="832" t="s">
        <v>2018</v>
      </c>
      <c r="H1219" s="832" t="s">
        <v>601</v>
      </c>
      <c r="I1219" s="832" t="s">
        <v>1524</v>
      </c>
      <c r="J1219" s="832" t="s">
        <v>1525</v>
      </c>
      <c r="K1219" s="832" t="s">
        <v>1526</v>
      </c>
      <c r="L1219" s="835">
        <v>88.92</v>
      </c>
      <c r="M1219" s="835">
        <v>88.92</v>
      </c>
      <c r="N1219" s="832">
        <v>1</v>
      </c>
      <c r="O1219" s="836">
        <v>1</v>
      </c>
      <c r="P1219" s="835">
        <v>88.92</v>
      </c>
      <c r="Q1219" s="837">
        <v>1</v>
      </c>
      <c r="R1219" s="832">
        <v>1</v>
      </c>
      <c r="S1219" s="837">
        <v>1</v>
      </c>
      <c r="T1219" s="836">
        <v>1</v>
      </c>
      <c r="U1219" s="838">
        <v>1</v>
      </c>
    </row>
    <row r="1220" spans="1:21" ht="14.4" customHeight="1" x14ac:dyDescent="0.3">
      <c r="A1220" s="831">
        <v>18</v>
      </c>
      <c r="B1220" s="832" t="s">
        <v>1807</v>
      </c>
      <c r="C1220" s="832" t="s">
        <v>1812</v>
      </c>
      <c r="D1220" s="833" t="s">
        <v>3107</v>
      </c>
      <c r="E1220" s="834" t="s">
        <v>1835</v>
      </c>
      <c r="F1220" s="832" t="s">
        <v>1808</v>
      </c>
      <c r="G1220" s="832" t="s">
        <v>2018</v>
      </c>
      <c r="H1220" s="832" t="s">
        <v>601</v>
      </c>
      <c r="I1220" s="832" t="s">
        <v>1527</v>
      </c>
      <c r="J1220" s="832" t="s">
        <v>1525</v>
      </c>
      <c r="K1220" s="832" t="s">
        <v>1528</v>
      </c>
      <c r="L1220" s="835">
        <v>467.28</v>
      </c>
      <c r="M1220" s="835">
        <v>467.28</v>
      </c>
      <c r="N1220" s="832">
        <v>1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18</v>
      </c>
      <c r="B1221" s="832" t="s">
        <v>1807</v>
      </c>
      <c r="C1221" s="832" t="s">
        <v>1812</v>
      </c>
      <c r="D1221" s="833" t="s">
        <v>3107</v>
      </c>
      <c r="E1221" s="834" t="s">
        <v>1835</v>
      </c>
      <c r="F1221" s="832" t="s">
        <v>1808</v>
      </c>
      <c r="G1221" s="832" t="s">
        <v>2018</v>
      </c>
      <c r="H1221" s="832" t="s">
        <v>556</v>
      </c>
      <c r="I1221" s="832" t="s">
        <v>2030</v>
      </c>
      <c r="J1221" s="832" t="s">
        <v>2026</v>
      </c>
      <c r="K1221" s="832" t="s">
        <v>2031</v>
      </c>
      <c r="L1221" s="835">
        <v>1702.95</v>
      </c>
      <c r="M1221" s="835">
        <v>1702.95</v>
      </c>
      <c r="N1221" s="832">
        <v>1</v>
      </c>
      <c r="O1221" s="836">
        <v>0.5</v>
      </c>
      <c r="P1221" s="835">
        <v>1702.95</v>
      </c>
      <c r="Q1221" s="837">
        <v>1</v>
      </c>
      <c r="R1221" s="832">
        <v>1</v>
      </c>
      <c r="S1221" s="837">
        <v>1</v>
      </c>
      <c r="T1221" s="836">
        <v>0.5</v>
      </c>
      <c r="U1221" s="838">
        <v>1</v>
      </c>
    </row>
    <row r="1222" spans="1:21" ht="14.4" customHeight="1" x14ac:dyDescent="0.3">
      <c r="A1222" s="831">
        <v>18</v>
      </c>
      <c r="B1222" s="832" t="s">
        <v>1807</v>
      </c>
      <c r="C1222" s="832" t="s">
        <v>1812</v>
      </c>
      <c r="D1222" s="833" t="s">
        <v>3107</v>
      </c>
      <c r="E1222" s="834" t="s">
        <v>1835</v>
      </c>
      <c r="F1222" s="832" t="s">
        <v>1808</v>
      </c>
      <c r="G1222" s="832" t="s">
        <v>2018</v>
      </c>
      <c r="H1222" s="832" t="s">
        <v>556</v>
      </c>
      <c r="I1222" s="832" t="s">
        <v>2445</v>
      </c>
      <c r="J1222" s="832" t="s">
        <v>2026</v>
      </c>
      <c r="K1222" s="832" t="s">
        <v>2432</v>
      </c>
      <c r="L1222" s="835">
        <v>1704.6</v>
      </c>
      <c r="M1222" s="835">
        <v>1704.6</v>
      </c>
      <c r="N1222" s="832">
        <v>1</v>
      </c>
      <c r="O1222" s="836">
        <v>0.5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18</v>
      </c>
      <c r="B1223" s="832" t="s">
        <v>1807</v>
      </c>
      <c r="C1223" s="832" t="s">
        <v>1812</v>
      </c>
      <c r="D1223" s="833" t="s">
        <v>3107</v>
      </c>
      <c r="E1223" s="834" t="s">
        <v>1835</v>
      </c>
      <c r="F1223" s="832" t="s">
        <v>1808</v>
      </c>
      <c r="G1223" s="832" t="s">
        <v>2042</v>
      </c>
      <c r="H1223" s="832" t="s">
        <v>601</v>
      </c>
      <c r="I1223" s="832" t="s">
        <v>1486</v>
      </c>
      <c r="J1223" s="832" t="s">
        <v>1487</v>
      </c>
      <c r="K1223" s="832" t="s">
        <v>1488</v>
      </c>
      <c r="L1223" s="835">
        <v>366.31</v>
      </c>
      <c r="M1223" s="835">
        <v>366.31</v>
      </c>
      <c r="N1223" s="832">
        <v>1</v>
      </c>
      <c r="O1223" s="836">
        <v>1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18</v>
      </c>
      <c r="B1224" s="832" t="s">
        <v>1807</v>
      </c>
      <c r="C1224" s="832" t="s">
        <v>1812</v>
      </c>
      <c r="D1224" s="833" t="s">
        <v>3107</v>
      </c>
      <c r="E1224" s="834" t="s">
        <v>1835</v>
      </c>
      <c r="F1224" s="832" t="s">
        <v>1808</v>
      </c>
      <c r="G1224" s="832" t="s">
        <v>2050</v>
      </c>
      <c r="H1224" s="832" t="s">
        <v>556</v>
      </c>
      <c r="I1224" s="832" t="s">
        <v>2051</v>
      </c>
      <c r="J1224" s="832" t="s">
        <v>1013</v>
      </c>
      <c r="K1224" s="832" t="s">
        <v>2052</v>
      </c>
      <c r="L1224" s="835">
        <v>202.03</v>
      </c>
      <c r="M1224" s="835">
        <v>404.06</v>
      </c>
      <c r="N1224" s="832">
        <v>2</v>
      </c>
      <c r="O1224" s="836">
        <v>1</v>
      </c>
      <c r="P1224" s="835">
        <v>202.03</v>
      </c>
      <c r="Q1224" s="837">
        <v>0.5</v>
      </c>
      <c r="R1224" s="832">
        <v>1</v>
      </c>
      <c r="S1224" s="837">
        <v>0.5</v>
      </c>
      <c r="T1224" s="836">
        <v>0.5</v>
      </c>
      <c r="U1224" s="838">
        <v>0.5</v>
      </c>
    </row>
    <row r="1225" spans="1:21" ht="14.4" customHeight="1" x14ac:dyDescent="0.3">
      <c r="A1225" s="831">
        <v>18</v>
      </c>
      <c r="B1225" s="832" t="s">
        <v>1807</v>
      </c>
      <c r="C1225" s="832" t="s">
        <v>1812</v>
      </c>
      <c r="D1225" s="833" t="s">
        <v>3107</v>
      </c>
      <c r="E1225" s="834" t="s">
        <v>1835</v>
      </c>
      <c r="F1225" s="832" t="s">
        <v>1808</v>
      </c>
      <c r="G1225" s="832" t="s">
        <v>2053</v>
      </c>
      <c r="H1225" s="832" t="s">
        <v>556</v>
      </c>
      <c r="I1225" s="832" t="s">
        <v>2460</v>
      </c>
      <c r="J1225" s="832" t="s">
        <v>2055</v>
      </c>
      <c r="K1225" s="832" t="s">
        <v>1862</v>
      </c>
      <c r="L1225" s="835">
        <v>122.73</v>
      </c>
      <c r="M1225" s="835">
        <v>245.46</v>
      </c>
      <c r="N1225" s="832">
        <v>2</v>
      </c>
      <c r="O1225" s="836">
        <v>0.5</v>
      </c>
      <c r="P1225" s="835">
        <v>245.46</v>
      </c>
      <c r="Q1225" s="837">
        <v>1</v>
      </c>
      <c r="R1225" s="832">
        <v>2</v>
      </c>
      <c r="S1225" s="837">
        <v>1</v>
      </c>
      <c r="T1225" s="836">
        <v>0.5</v>
      </c>
      <c r="U1225" s="838">
        <v>1</v>
      </c>
    </row>
    <row r="1226" spans="1:21" ht="14.4" customHeight="1" x14ac:dyDescent="0.3">
      <c r="A1226" s="831">
        <v>18</v>
      </c>
      <c r="B1226" s="832" t="s">
        <v>1807</v>
      </c>
      <c r="C1226" s="832" t="s">
        <v>1812</v>
      </c>
      <c r="D1226" s="833" t="s">
        <v>3107</v>
      </c>
      <c r="E1226" s="834" t="s">
        <v>1835</v>
      </c>
      <c r="F1226" s="832" t="s">
        <v>1808</v>
      </c>
      <c r="G1226" s="832" t="s">
        <v>2070</v>
      </c>
      <c r="H1226" s="832" t="s">
        <v>556</v>
      </c>
      <c r="I1226" s="832" t="s">
        <v>2077</v>
      </c>
      <c r="J1226" s="832" t="s">
        <v>1578</v>
      </c>
      <c r="K1226" s="832" t="s">
        <v>2078</v>
      </c>
      <c r="L1226" s="835">
        <v>80.53</v>
      </c>
      <c r="M1226" s="835">
        <v>80.53</v>
      </c>
      <c r="N1226" s="832">
        <v>1</v>
      </c>
      <c r="O1226" s="836">
        <v>0.5</v>
      </c>
      <c r="P1226" s="835">
        <v>80.53</v>
      </c>
      <c r="Q1226" s="837">
        <v>1</v>
      </c>
      <c r="R1226" s="832">
        <v>1</v>
      </c>
      <c r="S1226" s="837">
        <v>1</v>
      </c>
      <c r="T1226" s="836">
        <v>0.5</v>
      </c>
      <c r="U1226" s="838">
        <v>1</v>
      </c>
    </row>
    <row r="1227" spans="1:21" ht="14.4" customHeight="1" x14ac:dyDescent="0.3">
      <c r="A1227" s="831">
        <v>18</v>
      </c>
      <c r="B1227" s="832" t="s">
        <v>1807</v>
      </c>
      <c r="C1227" s="832" t="s">
        <v>1812</v>
      </c>
      <c r="D1227" s="833" t="s">
        <v>3107</v>
      </c>
      <c r="E1227" s="834" t="s">
        <v>1835</v>
      </c>
      <c r="F1227" s="832" t="s">
        <v>1808</v>
      </c>
      <c r="G1227" s="832" t="s">
        <v>2070</v>
      </c>
      <c r="H1227" s="832" t="s">
        <v>601</v>
      </c>
      <c r="I1227" s="832" t="s">
        <v>1580</v>
      </c>
      <c r="J1227" s="832" t="s">
        <v>1581</v>
      </c>
      <c r="K1227" s="832" t="s">
        <v>1582</v>
      </c>
      <c r="L1227" s="835">
        <v>241.59</v>
      </c>
      <c r="M1227" s="835">
        <v>241.59</v>
      </c>
      <c r="N1227" s="832">
        <v>1</v>
      </c>
      <c r="O1227" s="836">
        <v>0.5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18</v>
      </c>
      <c r="B1228" s="832" t="s">
        <v>1807</v>
      </c>
      <c r="C1228" s="832" t="s">
        <v>1812</v>
      </c>
      <c r="D1228" s="833" t="s">
        <v>3107</v>
      </c>
      <c r="E1228" s="834" t="s">
        <v>1835</v>
      </c>
      <c r="F1228" s="832" t="s">
        <v>1808</v>
      </c>
      <c r="G1228" s="832" t="s">
        <v>2085</v>
      </c>
      <c r="H1228" s="832" t="s">
        <v>601</v>
      </c>
      <c r="I1228" s="832" t="s">
        <v>1522</v>
      </c>
      <c r="J1228" s="832" t="s">
        <v>1520</v>
      </c>
      <c r="K1228" s="832" t="s">
        <v>1108</v>
      </c>
      <c r="L1228" s="835">
        <v>934.66</v>
      </c>
      <c r="M1228" s="835">
        <v>3738.64</v>
      </c>
      <c r="N1228" s="832">
        <v>4</v>
      </c>
      <c r="O1228" s="836">
        <v>2</v>
      </c>
      <c r="P1228" s="835">
        <v>2803.98</v>
      </c>
      <c r="Q1228" s="837">
        <v>0.75</v>
      </c>
      <c r="R1228" s="832">
        <v>3</v>
      </c>
      <c r="S1228" s="837">
        <v>0.75</v>
      </c>
      <c r="T1228" s="836">
        <v>1.5</v>
      </c>
      <c r="U1228" s="838">
        <v>0.75</v>
      </c>
    </row>
    <row r="1229" spans="1:21" ht="14.4" customHeight="1" x14ac:dyDescent="0.3">
      <c r="A1229" s="831">
        <v>18</v>
      </c>
      <c r="B1229" s="832" t="s">
        <v>1807</v>
      </c>
      <c r="C1229" s="832" t="s">
        <v>1812</v>
      </c>
      <c r="D1229" s="833" t="s">
        <v>3107</v>
      </c>
      <c r="E1229" s="834" t="s">
        <v>1835</v>
      </c>
      <c r="F1229" s="832" t="s">
        <v>1808</v>
      </c>
      <c r="G1229" s="832" t="s">
        <v>2085</v>
      </c>
      <c r="H1229" s="832" t="s">
        <v>601</v>
      </c>
      <c r="I1229" s="832" t="s">
        <v>1519</v>
      </c>
      <c r="J1229" s="832" t="s">
        <v>1520</v>
      </c>
      <c r="K1229" s="832" t="s">
        <v>1521</v>
      </c>
      <c r="L1229" s="835">
        <v>700.41</v>
      </c>
      <c r="M1229" s="835">
        <v>700.41</v>
      </c>
      <c r="N1229" s="832">
        <v>1</v>
      </c>
      <c r="O1229" s="836">
        <v>0.5</v>
      </c>
      <c r="P1229" s="835">
        <v>700.41</v>
      </c>
      <c r="Q1229" s="837">
        <v>1</v>
      </c>
      <c r="R1229" s="832">
        <v>1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18</v>
      </c>
      <c r="B1230" s="832" t="s">
        <v>1807</v>
      </c>
      <c r="C1230" s="832" t="s">
        <v>1812</v>
      </c>
      <c r="D1230" s="833" t="s">
        <v>3107</v>
      </c>
      <c r="E1230" s="834" t="s">
        <v>1835</v>
      </c>
      <c r="F1230" s="832" t="s">
        <v>1808</v>
      </c>
      <c r="G1230" s="832" t="s">
        <v>2883</v>
      </c>
      <c r="H1230" s="832" t="s">
        <v>601</v>
      </c>
      <c r="I1230" s="832" t="s">
        <v>2884</v>
      </c>
      <c r="J1230" s="832" t="s">
        <v>1370</v>
      </c>
      <c r="K1230" s="832" t="s">
        <v>2885</v>
      </c>
      <c r="L1230" s="835">
        <v>115.18</v>
      </c>
      <c r="M1230" s="835">
        <v>230.36</v>
      </c>
      <c r="N1230" s="832">
        <v>2</v>
      </c>
      <c r="O1230" s="836">
        <v>0.5</v>
      </c>
      <c r="P1230" s="835">
        <v>230.36</v>
      </c>
      <c r="Q1230" s="837">
        <v>1</v>
      </c>
      <c r="R1230" s="832">
        <v>2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18</v>
      </c>
      <c r="B1231" s="832" t="s">
        <v>1807</v>
      </c>
      <c r="C1231" s="832" t="s">
        <v>1812</v>
      </c>
      <c r="D1231" s="833" t="s">
        <v>3107</v>
      </c>
      <c r="E1231" s="834" t="s">
        <v>1835</v>
      </c>
      <c r="F1231" s="832" t="s">
        <v>1808</v>
      </c>
      <c r="G1231" s="832" t="s">
        <v>2112</v>
      </c>
      <c r="H1231" s="832" t="s">
        <v>556</v>
      </c>
      <c r="I1231" s="832" t="s">
        <v>2113</v>
      </c>
      <c r="J1231" s="832" t="s">
        <v>841</v>
      </c>
      <c r="K1231" s="832" t="s">
        <v>2114</v>
      </c>
      <c r="L1231" s="835">
        <v>54.55</v>
      </c>
      <c r="M1231" s="835">
        <v>436.4</v>
      </c>
      <c r="N1231" s="832">
        <v>8</v>
      </c>
      <c r="O1231" s="836">
        <v>6</v>
      </c>
      <c r="P1231" s="835">
        <v>163.64999999999998</v>
      </c>
      <c r="Q1231" s="837">
        <v>0.37499999999999994</v>
      </c>
      <c r="R1231" s="832">
        <v>3</v>
      </c>
      <c r="S1231" s="837">
        <v>0.375</v>
      </c>
      <c r="T1231" s="836">
        <v>2.5</v>
      </c>
      <c r="U1231" s="838">
        <v>0.41666666666666669</v>
      </c>
    </row>
    <row r="1232" spans="1:21" ht="14.4" customHeight="1" x14ac:dyDescent="0.3">
      <c r="A1232" s="831">
        <v>18</v>
      </c>
      <c r="B1232" s="832" t="s">
        <v>1807</v>
      </c>
      <c r="C1232" s="832" t="s">
        <v>1812</v>
      </c>
      <c r="D1232" s="833" t="s">
        <v>3107</v>
      </c>
      <c r="E1232" s="834" t="s">
        <v>1835</v>
      </c>
      <c r="F1232" s="832" t="s">
        <v>1808</v>
      </c>
      <c r="G1232" s="832" t="s">
        <v>2510</v>
      </c>
      <c r="H1232" s="832" t="s">
        <v>601</v>
      </c>
      <c r="I1232" s="832" t="s">
        <v>1682</v>
      </c>
      <c r="J1232" s="832" t="s">
        <v>1196</v>
      </c>
      <c r="K1232" s="832" t="s">
        <v>1683</v>
      </c>
      <c r="L1232" s="835">
        <v>41.63</v>
      </c>
      <c r="M1232" s="835">
        <v>83.26</v>
      </c>
      <c r="N1232" s="832">
        <v>2</v>
      </c>
      <c r="O1232" s="836">
        <v>0.5</v>
      </c>
      <c r="P1232" s="835">
        <v>83.26</v>
      </c>
      <c r="Q1232" s="837">
        <v>1</v>
      </c>
      <c r="R1232" s="832">
        <v>2</v>
      </c>
      <c r="S1232" s="837">
        <v>1</v>
      </c>
      <c r="T1232" s="836">
        <v>0.5</v>
      </c>
      <c r="U1232" s="838">
        <v>1</v>
      </c>
    </row>
    <row r="1233" spans="1:21" ht="14.4" customHeight="1" x14ac:dyDescent="0.3">
      <c r="A1233" s="831">
        <v>18</v>
      </c>
      <c r="B1233" s="832" t="s">
        <v>1807</v>
      </c>
      <c r="C1233" s="832" t="s">
        <v>1812</v>
      </c>
      <c r="D1233" s="833" t="s">
        <v>3107</v>
      </c>
      <c r="E1233" s="834" t="s">
        <v>1835</v>
      </c>
      <c r="F1233" s="832" t="s">
        <v>1808</v>
      </c>
      <c r="G1233" s="832" t="s">
        <v>2118</v>
      </c>
      <c r="H1233" s="832" t="s">
        <v>601</v>
      </c>
      <c r="I1233" s="832" t="s">
        <v>1545</v>
      </c>
      <c r="J1233" s="832" t="s">
        <v>1543</v>
      </c>
      <c r="K1233" s="832" t="s">
        <v>1546</v>
      </c>
      <c r="L1233" s="835">
        <v>338</v>
      </c>
      <c r="M1233" s="835">
        <v>338</v>
      </c>
      <c r="N1233" s="832">
        <v>1</v>
      </c>
      <c r="O1233" s="836">
        <v>0.5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18</v>
      </c>
      <c r="B1234" s="832" t="s">
        <v>1807</v>
      </c>
      <c r="C1234" s="832" t="s">
        <v>1812</v>
      </c>
      <c r="D1234" s="833" t="s">
        <v>3107</v>
      </c>
      <c r="E1234" s="834" t="s">
        <v>1835</v>
      </c>
      <c r="F1234" s="832" t="s">
        <v>1808</v>
      </c>
      <c r="G1234" s="832" t="s">
        <v>2137</v>
      </c>
      <c r="H1234" s="832" t="s">
        <v>601</v>
      </c>
      <c r="I1234" s="832" t="s">
        <v>1569</v>
      </c>
      <c r="J1234" s="832" t="s">
        <v>1570</v>
      </c>
      <c r="K1234" s="832" t="s">
        <v>1571</v>
      </c>
      <c r="L1234" s="835">
        <v>122.96</v>
      </c>
      <c r="M1234" s="835">
        <v>491.84</v>
      </c>
      <c r="N1234" s="832">
        <v>4</v>
      </c>
      <c r="O1234" s="836">
        <v>2.5</v>
      </c>
      <c r="P1234" s="835">
        <v>245.92</v>
      </c>
      <c r="Q1234" s="837">
        <v>0.5</v>
      </c>
      <c r="R1234" s="832">
        <v>2</v>
      </c>
      <c r="S1234" s="837">
        <v>0.5</v>
      </c>
      <c r="T1234" s="836">
        <v>1.5</v>
      </c>
      <c r="U1234" s="838">
        <v>0.6</v>
      </c>
    </row>
    <row r="1235" spans="1:21" ht="14.4" customHeight="1" x14ac:dyDescent="0.3">
      <c r="A1235" s="831">
        <v>18</v>
      </c>
      <c r="B1235" s="832" t="s">
        <v>1807</v>
      </c>
      <c r="C1235" s="832" t="s">
        <v>1812</v>
      </c>
      <c r="D1235" s="833" t="s">
        <v>3107</v>
      </c>
      <c r="E1235" s="834" t="s">
        <v>1835</v>
      </c>
      <c r="F1235" s="832" t="s">
        <v>1808</v>
      </c>
      <c r="G1235" s="832" t="s">
        <v>2137</v>
      </c>
      <c r="H1235" s="832" t="s">
        <v>601</v>
      </c>
      <c r="I1235" s="832" t="s">
        <v>1660</v>
      </c>
      <c r="J1235" s="832" t="s">
        <v>1570</v>
      </c>
      <c r="K1235" s="832" t="s">
        <v>1661</v>
      </c>
      <c r="L1235" s="835">
        <v>245.91</v>
      </c>
      <c r="M1235" s="835">
        <v>491.82</v>
      </c>
      <c r="N1235" s="832">
        <v>2</v>
      </c>
      <c r="O1235" s="836">
        <v>1.5</v>
      </c>
      <c r="P1235" s="835">
        <v>491.82</v>
      </c>
      <c r="Q1235" s="837">
        <v>1</v>
      </c>
      <c r="R1235" s="832">
        <v>2</v>
      </c>
      <c r="S1235" s="837">
        <v>1</v>
      </c>
      <c r="T1235" s="836">
        <v>1.5</v>
      </c>
      <c r="U1235" s="838">
        <v>1</v>
      </c>
    </row>
    <row r="1236" spans="1:21" ht="14.4" customHeight="1" x14ac:dyDescent="0.3">
      <c r="A1236" s="831">
        <v>18</v>
      </c>
      <c r="B1236" s="832" t="s">
        <v>1807</v>
      </c>
      <c r="C1236" s="832" t="s">
        <v>1812</v>
      </c>
      <c r="D1236" s="833" t="s">
        <v>3107</v>
      </c>
      <c r="E1236" s="834" t="s">
        <v>1835</v>
      </c>
      <c r="F1236" s="832" t="s">
        <v>1808</v>
      </c>
      <c r="G1236" s="832" t="s">
        <v>2155</v>
      </c>
      <c r="H1236" s="832" t="s">
        <v>556</v>
      </c>
      <c r="I1236" s="832" t="s">
        <v>2158</v>
      </c>
      <c r="J1236" s="832" t="s">
        <v>898</v>
      </c>
      <c r="K1236" s="832" t="s">
        <v>2014</v>
      </c>
      <c r="L1236" s="835">
        <v>122.73</v>
      </c>
      <c r="M1236" s="835">
        <v>736.38</v>
      </c>
      <c r="N1236" s="832">
        <v>6</v>
      </c>
      <c r="O1236" s="836">
        <v>4</v>
      </c>
      <c r="P1236" s="835">
        <v>122.73</v>
      </c>
      <c r="Q1236" s="837">
        <v>0.16666666666666669</v>
      </c>
      <c r="R1236" s="832">
        <v>1</v>
      </c>
      <c r="S1236" s="837">
        <v>0.16666666666666666</v>
      </c>
      <c r="T1236" s="836">
        <v>0.5</v>
      </c>
      <c r="U1236" s="838">
        <v>0.125</v>
      </c>
    </row>
    <row r="1237" spans="1:21" ht="14.4" customHeight="1" x14ac:dyDescent="0.3">
      <c r="A1237" s="831">
        <v>18</v>
      </c>
      <c r="B1237" s="832" t="s">
        <v>1807</v>
      </c>
      <c r="C1237" s="832" t="s">
        <v>1812</v>
      </c>
      <c r="D1237" s="833" t="s">
        <v>3107</v>
      </c>
      <c r="E1237" s="834" t="s">
        <v>1835</v>
      </c>
      <c r="F1237" s="832" t="s">
        <v>1808</v>
      </c>
      <c r="G1237" s="832" t="s">
        <v>2161</v>
      </c>
      <c r="H1237" s="832" t="s">
        <v>556</v>
      </c>
      <c r="I1237" s="832" t="s">
        <v>2162</v>
      </c>
      <c r="J1237" s="832" t="s">
        <v>906</v>
      </c>
      <c r="K1237" s="832" t="s">
        <v>2163</v>
      </c>
      <c r="L1237" s="835">
        <v>264</v>
      </c>
      <c r="M1237" s="835">
        <v>264</v>
      </c>
      <c r="N1237" s="832">
        <v>1</v>
      </c>
      <c r="O1237" s="836">
        <v>1</v>
      </c>
      <c r="P1237" s="835">
        <v>264</v>
      </c>
      <c r="Q1237" s="837">
        <v>1</v>
      </c>
      <c r="R1237" s="832">
        <v>1</v>
      </c>
      <c r="S1237" s="837">
        <v>1</v>
      </c>
      <c r="T1237" s="836">
        <v>1</v>
      </c>
      <c r="U1237" s="838">
        <v>1</v>
      </c>
    </row>
    <row r="1238" spans="1:21" ht="14.4" customHeight="1" x14ac:dyDescent="0.3">
      <c r="A1238" s="831">
        <v>18</v>
      </c>
      <c r="B1238" s="832" t="s">
        <v>1807</v>
      </c>
      <c r="C1238" s="832" t="s">
        <v>1812</v>
      </c>
      <c r="D1238" s="833" t="s">
        <v>3107</v>
      </c>
      <c r="E1238" s="834" t="s">
        <v>1835</v>
      </c>
      <c r="F1238" s="832" t="s">
        <v>1808</v>
      </c>
      <c r="G1238" s="832" t="s">
        <v>2171</v>
      </c>
      <c r="H1238" s="832" t="s">
        <v>601</v>
      </c>
      <c r="I1238" s="832" t="s">
        <v>1670</v>
      </c>
      <c r="J1238" s="832" t="s">
        <v>1585</v>
      </c>
      <c r="K1238" s="832" t="s">
        <v>1671</v>
      </c>
      <c r="L1238" s="835">
        <v>533.42999999999995</v>
      </c>
      <c r="M1238" s="835">
        <v>1066.8599999999999</v>
      </c>
      <c r="N1238" s="832">
        <v>2</v>
      </c>
      <c r="O1238" s="836">
        <v>0.5</v>
      </c>
      <c r="P1238" s="835">
        <v>1066.8599999999999</v>
      </c>
      <c r="Q1238" s="837">
        <v>1</v>
      </c>
      <c r="R1238" s="832">
        <v>2</v>
      </c>
      <c r="S1238" s="837">
        <v>1</v>
      </c>
      <c r="T1238" s="836">
        <v>0.5</v>
      </c>
      <c r="U1238" s="838">
        <v>1</v>
      </c>
    </row>
    <row r="1239" spans="1:21" ht="14.4" customHeight="1" x14ac:dyDescent="0.3">
      <c r="A1239" s="831">
        <v>18</v>
      </c>
      <c r="B1239" s="832" t="s">
        <v>1807</v>
      </c>
      <c r="C1239" s="832" t="s">
        <v>1812</v>
      </c>
      <c r="D1239" s="833" t="s">
        <v>3107</v>
      </c>
      <c r="E1239" s="834" t="s">
        <v>1835</v>
      </c>
      <c r="F1239" s="832" t="s">
        <v>1808</v>
      </c>
      <c r="G1239" s="832" t="s">
        <v>2182</v>
      </c>
      <c r="H1239" s="832" t="s">
        <v>601</v>
      </c>
      <c r="I1239" s="832" t="s">
        <v>1560</v>
      </c>
      <c r="J1239" s="832" t="s">
        <v>943</v>
      </c>
      <c r="K1239" s="832" t="s">
        <v>1561</v>
      </c>
      <c r="L1239" s="835">
        <v>0</v>
      </c>
      <c r="M1239" s="835">
        <v>0</v>
      </c>
      <c r="N1239" s="832">
        <v>1</v>
      </c>
      <c r="O1239" s="836">
        <v>0.5</v>
      </c>
      <c r="P1239" s="835"/>
      <c r="Q1239" s="837"/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18</v>
      </c>
      <c r="B1240" s="832" t="s">
        <v>1807</v>
      </c>
      <c r="C1240" s="832" t="s">
        <v>1812</v>
      </c>
      <c r="D1240" s="833" t="s">
        <v>3107</v>
      </c>
      <c r="E1240" s="834" t="s">
        <v>1835</v>
      </c>
      <c r="F1240" s="832" t="s">
        <v>1808</v>
      </c>
      <c r="G1240" s="832" t="s">
        <v>2648</v>
      </c>
      <c r="H1240" s="832" t="s">
        <v>556</v>
      </c>
      <c r="I1240" s="832" t="s">
        <v>2886</v>
      </c>
      <c r="J1240" s="832" t="s">
        <v>2650</v>
      </c>
      <c r="K1240" s="832" t="s">
        <v>2887</v>
      </c>
      <c r="L1240" s="835">
        <v>0</v>
      </c>
      <c r="M1240" s="835">
        <v>0</v>
      </c>
      <c r="N1240" s="832">
        <v>1</v>
      </c>
      <c r="O1240" s="836">
        <v>1</v>
      </c>
      <c r="P1240" s="835"/>
      <c r="Q1240" s="837"/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18</v>
      </c>
      <c r="B1241" s="832" t="s">
        <v>1807</v>
      </c>
      <c r="C1241" s="832" t="s">
        <v>1812</v>
      </c>
      <c r="D1241" s="833" t="s">
        <v>3107</v>
      </c>
      <c r="E1241" s="834" t="s">
        <v>1835</v>
      </c>
      <c r="F1241" s="832" t="s">
        <v>1808</v>
      </c>
      <c r="G1241" s="832" t="s">
        <v>2888</v>
      </c>
      <c r="H1241" s="832" t="s">
        <v>556</v>
      </c>
      <c r="I1241" s="832" t="s">
        <v>2889</v>
      </c>
      <c r="J1241" s="832" t="s">
        <v>2890</v>
      </c>
      <c r="K1241" s="832" t="s">
        <v>2891</v>
      </c>
      <c r="L1241" s="835">
        <v>55.77</v>
      </c>
      <c r="M1241" s="835">
        <v>55.77</v>
      </c>
      <c r="N1241" s="832">
        <v>1</v>
      </c>
      <c r="O1241" s="836">
        <v>0.5</v>
      </c>
      <c r="P1241" s="835">
        <v>55.77</v>
      </c>
      <c r="Q1241" s="837">
        <v>1</v>
      </c>
      <c r="R1241" s="832">
        <v>1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18</v>
      </c>
      <c r="B1242" s="832" t="s">
        <v>1807</v>
      </c>
      <c r="C1242" s="832" t="s">
        <v>1812</v>
      </c>
      <c r="D1242" s="833" t="s">
        <v>3107</v>
      </c>
      <c r="E1242" s="834" t="s">
        <v>1835</v>
      </c>
      <c r="F1242" s="832" t="s">
        <v>1808</v>
      </c>
      <c r="G1242" s="832" t="s">
        <v>2206</v>
      </c>
      <c r="H1242" s="832" t="s">
        <v>556</v>
      </c>
      <c r="I1242" s="832" t="s">
        <v>2207</v>
      </c>
      <c r="J1242" s="832" t="s">
        <v>2208</v>
      </c>
      <c r="K1242" s="832" t="s">
        <v>1574</v>
      </c>
      <c r="L1242" s="835">
        <v>1092.4100000000001</v>
      </c>
      <c r="M1242" s="835">
        <v>1092.4100000000001</v>
      </c>
      <c r="N1242" s="832">
        <v>1</v>
      </c>
      <c r="O1242" s="836">
        <v>0.5</v>
      </c>
      <c r="P1242" s="835">
        <v>1092.4100000000001</v>
      </c>
      <c r="Q1242" s="837">
        <v>1</v>
      </c>
      <c r="R1242" s="832">
        <v>1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18</v>
      </c>
      <c r="B1243" s="832" t="s">
        <v>1807</v>
      </c>
      <c r="C1243" s="832" t="s">
        <v>1812</v>
      </c>
      <c r="D1243" s="833" t="s">
        <v>3107</v>
      </c>
      <c r="E1243" s="834" t="s">
        <v>1835</v>
      </c>
      <c r="F1243" s="832" t="s">
        <v>1808</v>
      </c>
      <c r="G1243" s="832" t="s">
        <v>2658</v>
      </c>
      <c r="H1243" s="832" t="s">
        <v>601</v>
      </c>
      <c r="I1243" s="832" t="s">
        <v>1467</v>
      </c>
      <c r="J1243" s="832" t="s">
        <v>1465</v>
      </c>
      <c r="K1243" s="832" t="s">
        <v>1468</v>
      </c>
      <c r="L1243" s="835">
        <v>49.08</v>
      </c>
      <c r="M1243" s="835">
        <v>98.16</v>
      </c>
      <c r="N1243" s="832">
        <v>2</v>
      </c>
      <c r="O1243" s="836">
        <v>0.5</v>
      </c>
      <c r="P1243" s="835">
        <v>98.16</v>
      </c>
      <c r="Q1243" s="837">
        <v>1</v>
      </c>
      <c r="R1243" s="832">
        <v>2</v>
      </c>
      <c r="S1243" s="837">
        <v>1</v>
      </c>
      <c r="T1243" s="836">
        <v>0.5</v>
      </c>
      <c r="U1243" s="838">
        <v>1</v>
      </c>
    </row>
    <row r="1244" spans="1:21" ht="14.4" customHeight="1" x14ac:dyDescent="0.3">
      <c r="A1244" s="831">
        <v>18</v>
      </c>
      <c r="B1244" s="832" t="s">
        <v>1807</v>
      </c>
      <c r="C1244" s="832" t="s">
        <v>1812</v>
      </c>
      <c r="D1244" s="833" t="s">
        <v>3107</v>
      </c>
      <c r="E1244" s="834" t="s">
        <v>1835</v>
      </c>
      <c r="F1244" s="832" t="s">
        <v>1808</v>
      </c>
      <c r="G1244" s="832" t="s">
        <v>2892</v>
      </c>
      <c r="H1244" s="832" t="s">
        <v>556</v>
      </c>
      <c r="I1244" s="832" t="s">
        <v>2893</v>
      </c>
      <c r="J1244" s="832" t="s">
        <v>2894</v>
      </c>
      <c r="K1244" s="832" t="s">
        <v>2895</v>
      </c>
      <c r="L1244" s="835">
        <v>0</v>
      </c>
      <c r="M1244" s="835">
        <v>0</v>
      </c>
      <c r="N1244" s="832">
        <v>1</v>
      </c>
      <c r="O1244" s="836">
        <v>0.5</v>
      </c>
      <c r="P1244" s="835">
        <v>0</v>
      </c>
      <c r="Q1244" s="837"/>
      <c r="R1244" s="832">
        <v>1</v>
      </c>
      <c r="S1244" s="837">
        <v>1</v>
      </c>
      <c r="T1244" s="836">
        <v>0.5</v>
      </c>
      <c r="U1244" s="838">
        <v>1</v>
      </c>
    </row>
    <row r="1245" spans="1:21" ht="14.4" customHeight="1" x14ac:dyDescent="0.3">
      <c r="A1245" s="831">
        <v>18</v>
      </c>
      <c r="B1245" s="832" t="s">
        <v>1807</v>
      </c>
      <c r="C1245" s="832" t="s">
        <v>1812</v>
      </c>
      <c r="D1245" s="833" t="s">
        <v>3107</v>
      </c>
      <c r="E1245" s="834" t="s">
        <v>1832</v>
      </c>
      <c r="F1245" s="832" t="s">
        <v>1808</v>
      </c>
      <c r="G1245" s="832" t="s">
        <v>2672</v>
      </c>
      <c r="H1245" s="832" t="s">
        <v>556</v>
      </c>
      <c r="I1245" s="832" t="s">
        <v>2676</v>
      </c>
      <c r="J1245" s="832" t="s">
        <v>2677</v>
      </c>
      <c r="K1245" s="832" t="s">
        <v>2678</v>
      </c>
      <c r="L1245" s="835">
        <v>39.020000000000003</v>
      </c>
      <c r="M1245" s="835">
        <v>78.040000000000006</v>
      </c>
      <c r="N1245" s="832">
        <v>2</v>
      </c>
      <c r="O1245" s="836">
        <v>0.5</v>
      </c>
      <c r="P1245" s="835">
        <v>78.040000000000006</v>
      </c>
      <c r="Q1245" s="837">
        <v>1</v>
      </c>
      <c r="R1245" s="832">
        <v>2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18</v>
      </c>
      <c r="B1246" s="832" t="s">
        <v>1807</v>
      </c>
      <c r="C1246" s="832" t="s">
        <v>1812</v>
      </c>
      <c r="D1246" s="833" t="s">
        <v>3107</v>
      </c>
      <c r="E1246" s="834" t="s">
        <v>1832</v>
      </c>
      <c r="F1246" s="832" t="s">
        <v>1808</v>
      </c>
      <c r="G1246" s="832" t="s">
        <v>1943</v>
      </c>
      <c r="H1246" s="832" t="s">
        <v>601</v>
      </c>
      <c r="I1246" s="832" t="s">
        <v>1573</v>
      </c>
      <c r="J1246" s="832" t="s">
        <v>711</v>
      </c>
      <c r="K1246" s="832" t="s">
        <v>1574</v>
      </c>
      <c r="L1246" s="835">
        <v>123.2</v>
      </c>
      <c r="M1246" s="835">
        <v>246.4</v>
      </c>
      <c r="N1246" s="832">
        <v>2</v>
      </c>
      <c r="O1246" s="836">
        <v>1</v>
      </c>
      <c r="P1246" s="835">
        <v>246.4</v>
      </c>
      <c r="Q1246" s="837">
        <v>1</v>
      </c>
      <c r="R1246" s="832">
        <v>2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18</v>
      </c>
      <c r="B1247" s="832" t="s">
        <v>1807</v>
      </c>
      <c r="C1247" s="832" t="s">
        <v>1812</v>
      </c>
      <c r="D1247" s="833" t="s">
        <v>3107</v>
      </c>
      <c r="E1247" s="834" t="s">
        <v>1832</v>
      </c>
      <c r="F1247" s="832" t="s">
        <v>1808</v>
      </c>
      <c r="G1247" s="832" t="s">
        <v>1943</v>
      </c>
      <c r="H1247" s="832" t="s">
        <v>601</v>
      </c>
      <c r="I1247" s="832" t="s">
        <v>1575</v>
      </c>
      <c r="J1247" s="832" t="s">
        <v>711</v>
      </c>
      <c r="K1247" s="832" t="s">
        <v>712</v>
      </c>
      <c r="L1247" s="835">
        <v>246.39</v>
      </c>
      <c r="M1247" s="835">
        <v>246.39</v>
      </c>
      <c r="N1247" s="832">
        <v>1</v>
      </c>
      <c r="O1247" s="836">
        <v>0.5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18</v>
      </c>
      <c r="B1248" s="832" t="s">
        <v>1807</v>
      </c>
      <c r="C1248" s="832" t="s">
        <v>1812</v>
      </c>
      <c r="D1248" s="833" t="s">
        <v>3107</v>
      </c>
      <c r="E1248" s="834" t="s">
        <v>1832</v>
      </c>
      <c r="F1248" s="832" t="s">
        <v>1808</v>
      </c>
      <c r="G1248" s="832" t="s">
        <v>2003</v>
      </c>
      <c r="H1248" s="832" t="s">
        <v>556</v>
      </c>
      <c r="I1248" s="832" t="s">
        <v>2004</v>
      </c>
      <c r="J1248" s="832" t="s">
        <v>862</v>
      </c>
      <c r="K1248" s="832" t="s">
        <v>2005</v>
      </c>
      <c r="L1248" s="835">
        <v>24.37</v>
      </c>
      <c r="M1248" s="835">
        <v>48.74</v>
      </c>
      <c r="N1248" s="832">
        <v>2</v>
      </c>
      <c r="O1248" s="836">
        <v>1.5</v>
      </c>
      <c r="P1248" s="835">
        <v>24.37</v>
      </c>
      <c r="Q1248" s="837">
        <v>0.5</v>
      </c>
      <c r="R1248" s="832">
        <v>1</v>
      </c>
      <c r="S1248" s="837">
        <v>0.5</v>
      </c>
      <c r="T1248" s="836">
        <v>0.5</v>
      </c>
      <c r="U1248" s="838">
        <v>0.33333333333333331</v>
      </c>
    </row>
    <row r="1249" spans="1:21" ht="14.4" customHeight="1" x14ac:dyDescent="0.3">
      <c r="A1249" s="831">
        <v>18</v>
      </c>
      <c r="B1249" s="832" t="s">
        <v>1807</v>
      </c>
      <c r="C1249" s="832" t="s">
        <v>1812</v>
      </c>
      <c r="D1249" s="833" t="s">
        <v>3107</v>
      </c>
      <c r="E1249" s="834" t="s">
        <v>1832</v>
      </c>
      <c r="F1249" s="832" t="s">
        <v>1808</v>
      </c>
      <c r="G1249" s="832" t="s">
        <v>2018</v>
      </c>
      <c r="H1249" s="832" t="s">
        <v>601</v>
      </c>
      <c r="I1249" s="832" t="s">
        <v>1524</v>
      </c>
      <c r="J1249" s="832" t="s">
        <v>1525</v>
      </c>
      <c r="K1249" s="832" t="s">
        <v>1526</v>
      </c>
      <c r="L1249" s="835">
        <v>88.92</v>
      </c>
      <c r="M1249" s="835">
        <v>88.92</v>
      </c>
      <c r="N1249" s="832">
        <v>1</v>
      </c>
      <c r="O1249" s="836">
        <v>0.5</v>
      </c>
      <c r="P1249" s="835">
        <v>88.92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18</v>
      </c>
      <c r="B1250" s="832" t="s">
        <v>1807</v>
      </c>
      <c r="C1250" s="832" t="s">
        <v>1812</v>
      </c>
      <c r="D1250" s="833" t="s">
        <v>3107</v>
      </c>
      <c r="E1250" s="834" t="s">
        <v>1832</v>
      </c>
      <c r="F1250" s="832" t="s">
        <v>1808</v>
      </c>
      <c r="G1250" s="832" t="s">
        <v>2896</v>
      </c>
      <c r="H1250" s="832" t="s">
        <v>601</v>
      </c>
      <c r="I1250" s="832" t="s">
        <v>2897</v>
      </c>
      <c r="J1250" s="832" t="s">
        <v>1604</v>
      </c>
      <c r="K1250" s="832" t="s">
        <v>2898</v>
      </c>
      <c r="L1250" s="835">
        <v>176.32</v>
      </c>
      <c r="M1250" s="835">
        <v>176.32</v>
      </c>
      <c r="N1250" s="832">
        <v>1</v>
      </c>
      <c r="O1250" s="836">
        <v>1</v>
      </c>
      <c r="P1250" s="835">
        <v>176.32</v>
      </c>
      <c r="Q1250" s="837">
        <v>1</v>
      </c>
      <c r="R1250" s="832">
        <v>1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18</v>
      </c>
      <c r="B1251" s="832" t="s">
        <v>1807</v>
      </c>
      <c r="C1251" s="832" t="s">
        <v>1812</v>
      </c>
      <c r="D1251" s="833" t="s">
        <v>3107</v>
      </c>
      <c r="E1251" s="834" t="s">
        <v>1832</v>
      </c>
      <c r="F1251" s="832" t="s">
        <v>1808</v>
      </c>
      <c r="G1251" s="832" t="s">
        <v>2899</v>
      </c>
      <c r="H1251" s="832" t="s">
        <v>556</v>
      </c>
      <c r="I1251" s="832" t="s">
        <v>2900</v>
      </c>
      <c r="J1251" s="832" t="s">
        <v>2901</v>
      </c>
      <c r="K1251" s="832" t="s">
        <v>2902</v>
      </c>
      <c r="L1251" s="835">
        <v>0</v>
      </c>
      <c r="M1251" s="835">
        <v>0</v>
      </c>
      <c r="N1251" s="832">
        <v>1</v>
      </c>
      <c r="O1251" s="836">
        <v>0.5</v>
      </c>
      <c r="P1251" s="835"/>
      <c r="Q1251" s="837"/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18</v>
      </c>
      <c r="B1252" s="832" t="s">
        <v>1807</v>
      </c>
      <c r="C1252" s="832" t="s">
        <v>1812</v>
      </c>
      <c r="D1252" s="833" t="s">
        <v>3107</v>
      </c>
      <c r="E1252" s="834" t="s">
        <v>1832</v>
      </c>
      <c r="F1252" s="832" t="s">
        <v>1808</v>
      </c>
      <c r="G1252" s="832" t="s">
        <v>2101</v>
      </c>
      <c r="H1252" s="832" t="s">
        <v>601</v>
      </c>
      <c r="I1252" s="832" t="s">
        <v>2509</v>
      </c>
      <c r="J1252" s="832" t="s">
        <v>835</v>
      </c>
      <c r="K1252" s="832" t="s">
        <v>2105</v>
      </c>
      <c r="L1252" s="835">
        <v>1195.75</v>
      </c>
      <c r="M1252" s="835">
        <v>1195.75</v>
      </c>
      <c r="N1252" s="832">
        <v>1</v>
      </c>
      <c r="O1252" s="836">
        <v>0.5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18</v>
      </c>
      <c r="B1253" s="832" t="s">
        <v>1807</v>
      </c>
      <c r="C1253" s="832" t="s">
        <v>1812</v>
      </c>
      <c r="D1253" s="833" t="s">
        <v>3107</v>
      </c>
      <c r="E1253" s="834" t="s">
        <v>1832</v>
      </c>
      <c r="F1253" s="832" t="s">
        <v>1808</v>
      </c>
      <c r="G1253" s="832" t="s">
        <v>2112</v>
      </c>
      <c r="H1253" s="832" t="s">
        <v>556</v>
      </c>
      <c r="I1253" s="832" t="s">
        <v>2113</v>
      </c>
      <c r="J1253" s="832" t="s">
        <v>841</v>
      </c>
      <c r="K1253" s="832" t="s">
        <v>2114</v>
      </c>
      <c r="L1253" s="835">
        <v>54.55</v>
      </c>
      <c r="M1253" s="835">
        <v>54.55</v>
      </c>
      <c r="N1253" s="832">
        <v>1</v>
      </c>
      <c r="O1253" s="836">
        <v>1</v>
      </c>
      <c r="P1253" s="835">
        <v>54.55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18</v>
      </c>
      <c r="B1254" s="832" t="s">
        <v>1807</v>
      </c>
      <c r="C1254" s="832" t="s">
        <v>1812</v>
      </c>
      <c r="D1254" s="833" t="s">
        <v>3107</v>
      </c>
      <c r="E1254" s="834" t="s">
        <v>1832</v>
      </c>
      <c r="F1254" s="832" t="s">
        <v>1808</v>
      </c>
      <c r="G1254" s="832" t="s">
        <v>2112</v>
      </c>
      <c r="H1254" s="832" t="s">
        <v>556</v>
      </c>
      <c r="I1254" s="832" t="s">
        <v>2115</v>
      </c>
      <c r="J1254" s="832" t="s">
        <v>841</v>
      </c>
      <c r="K1254" s="832" t="s">
        <v>2114</v>
      </c>
      <c r="L1254" s="835">
        <v>54.55</v>
      </c>
      <c r="M1254" s="835">
        <v>54.55</v>
      </c>
      <c r="N1254" s="832">
        <v>1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18</v>
      </c>
      <c r="B1255" s="832" t="s">
        <v>1807</v>
      </c>
      <c r="C1255" s="832" t="s">
        <v>1812</v>
      </c>
      <c r="D1255" s="833" t="s">
        <v>3107</v>
      </c>
      <c r="E1255" s="834" t="s">
        <v>1832</v>
      </c>
      <c r="F1255" s="832" t="s">
        <v>1808</v>
      </c>
      <c r="G1255" s="832" t="s">
        <v>2137</v>
      </c>
      <c r="H1255" s="832" t="s">
        <v>601</v>
      </c>
      <c r="I1255" s="832" t="s">
        <v>1569</v>
      </c>
      <c r="J1255" s="832" t="s">
        <v>1570</v>
      </c>
      <c r="K1255" s="832" t="s">
        <v>1571</v>
      </c>
      <c r="L1255" s="835">
        <v>122.96</v>
      </c>
      <c r="M1255" s="835">
        <v>245.92</v>
      </c>
      <c r="N1255" s="832">
        <v>2</v>
      </c>
      <c r="O1255" s="836">
        <v>1</v>
      </c>
      <c r="P1255" s="835">
        <v>245.92</v>
      </c>
      <c r="Q1255" s="837">
        <v>1</v>
      </c>
      <c r="R1255" s="832">
        <v>2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18</v>
      </c>
      <c r="B1256" s="832" t="s">
        <v>1807</v>
      </c>
      <c r="C1256" s="832" t="s">
        <v>1812</v>
      </c>
      <c r="D1256" s="833" t="s">
        <v>3107</v>
      </c>
      <c r="E1256" s="834" t="s">
        <v>1832</v>
      </c>
      <c r="F1256" s="832" t="s">
        <v>1808</v>
      </c>
      <c r="G1256" s="832" t="s">
        <v>2161</v>
      </c>
      <c r="H1256" s="832" t="s">
        <v>556</v>
      </c>
      <c r="I1256" s="832" t="s">
        <v>2164</v>
      </c>
      <c r="J1256" s="832" t="s">
        <v>908</v>
      </c>
      <c r="K1256" s="832" t="s">
        <v>2165</v>
      </c>
      <c r="L1256" s="835">
        <v>65.989999999999995</v>
      </c>
      <c r="M1256" s="835">
        <v>65.989999999999995</v>
      </c>
      <c r="N1256" s="832">
        <v>1</v>
      </c>
      <c r="O1256" s="836">
        <v>0.5</v>
      </c>
      <c r="P1256" s="835">
        <v>65.989999999999995</v>
      </c>
      <c r="Q1256" s="837">
        <v>1</v>
      </c>
      <c r="R1256" s="832">
        <v>1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18</v>
      </c>
      <c r="B1257" s="832" t="s">
        <v>1807</v>
      </c>
      <c r="C1257" s="832" t="s">
        <v>1812</v>
      </c>
      <c r="D1257" s="833" t="s">
        <v>3107</v>
      </c>
      <c r="E1257" s="834" t="s">
        <v>1832</v>
      </c>
      <c r="F1257" s="832" t="s">
        <v>1808</v>
      </c>
      <c r="G1257" s="832" t="s">
        <v>2648</v>
      </c>
      <c r="H1257" s="832" t="s">
        <v>556</v>
      </c>
      <c r="I1257" s="832" t="s">
        <v>2649</v>
      </c>
      <c r="J1257" s="832" t="s">
        <v>2650</v>
      </c>
      <c r="K1257" s="832" t="s">
        <v>2651</v>
      </c>
      <c r="L1257" s="835">
        <v>0</v>
      </c>
      <c r="M1257" s="835">
        <v>0</v>
      </c>
      <c r="N1257" s="832">
        <v>5</v>
      </c>
      <c r="O1257" s="836">
        <v>1</v>
      </c>
      <c r="P1257" s="835"/>
      <c r="Q1257" s="837"/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18</v>
      </c>
      <c r="B1258" s="832" t="s">
        <v>1807</v>
      </c>
      <c r="C1258" s="832" t="s">
        <v>1812</v>
      </c>
      <c r="D1258" s="833" t="s">
        <v>3107</v>
      </c>
      <c r="E1258" s="834" t="s">
        <v>1832</v>
      </c>
      <c r="F1258" s="832" t="s">
        <v>1808</v>
      </c>
      <c r="G1258" s="832" t="s">
        <v>2658</v>
      </c>
      <c r="H1258" s="832" t="s">
        <v>601</v>
      </c>
      <c r="I1258" s="832" t="s">
        <v>1744</v>
      </c>
      <c r="J1258" s="832" t="s">
        <v>1742</v>
      </c>
      <c r="K1258" s="832" t="s">
        <v>1468</v>
      </c>
      <c r="L1258" s="835">
        <v>49.08</v>
      </c>
      <c r="M1258" s="835">
        <v>49.08</v>
      </c>
      <c r="N1258" s="832">
        <v>1</v>
      </c>
      <c r="O1258" s="836">
        <v>0.5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18</v>
      </c>
      <c r="B1259" s="832" t="s">
        <v>1807</v>
      </c>
      <c r="C1259" s="832" t="s">
        <v>1810</v>
      </c>
      <c r="D1259" s="833" t="s">
        <v>3108</v>
      </c>
      <c r="E1259" s="834" t="s">
        <v>1826</v>
      </c>
      <c r="F1259" s="832" t="s">
        <v>1808</v>
      </c>
      <c r="G1259" s="832" t="s">
        <v>1847</v>
      </c>
      <c r="H1259" s="832" t="s">
        <v>601</v>
      </c>
      <c r="I1259" s="832" t="s">
        <v>1768</v>
      </c>
      <c r="J1259" s="832" t="s">
        <v>1769</v>
      </c>
      <c r="K1259" s="832" t="s">
        <v>1770</v>
      </c>
      <c r="L1259" s="835">
        <v>9.4</v>
      </c>
      <c r="M1259" s="835">
        <v>9.4</v>
      </c>
      <c r="N1259" s="832">
        <v>1</v>
      </c>
      <c r="O1259" s="836">
        <v>1</v>
      </c>
      <c r="P1259" s="835">
        <v>9.4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18</v>
      </c>
      <c r="B1260" s="832" t="s">
        <v>1807</v>
      </c>
      <c r="C1260" s="832" t="s">
        <v>1810</v>
      </c>
      <c r="D1260" s="833" t="s">
        <v>3108</v>
      </c>
      <c r="E1260" s="834" t="s">
        <v>1826</v>
      </c>
      <c r="F1260" s="832" t="s">
        <v>1808</v>
      </c>
      <c r="G1260" s="832" t="s">
        <v>1943</v>
      </c>
      <c r="H1260" s="832" t="s">
        <v>601</v>
      </c>
      <c r="I1260" s="832" t="s">
        <v>1573</v>
      </c>
      <c r="J1260" s="832" t="s">
        <v>711</v>
      </c>
      <c r="K1260" s="832" t="s">
        <v>1574</v>
      </c>
      <c r="L1260" s="835">
        <v>123.2</v>
      </c>
      <c r="M1260" s="835">
        <v>739.2</v>
      </c>
      <c r="N1260" s="832">
        <v>6</v>
      </c>
      <c r="O1260" s="836">
        <v>1</v>
      </c>
      <c r="P1260" s="835">
        <v>369.6</v>
      </c>
      <c r="Q1260" s="837">
        <v>0.5</v>
      </c>
      <c r="R1260" s="832">
        <v>3</v>
      </c>
      <c r="S1260" s="837">
        <v>0.5</v>
      </c>
      <c r="T1260" s="836">
        <v>0.5</v>
      </c>
      <c r="U1260" s="838">
        <v>0.5</v>
      </c>
    </row>
    <row r="1261" spans="1:21" ht="14.4" customHeight="1" x14ac:dyDescent="0.3">
      <c r="A1261" s="831">
        <v>18</v>
      </c>
      <c r="B1261" s="832" t="s">
        <v>1807</v>
      </c>
      <c r="C1261" s="832" t="s">
        <v>1810</v>
      </c>
      <c r="D1261" s="833" t="s">
        <v>3108</v>
      </c>
      <c r="E1261" s="834" t="s">
        <v>1826</v>
      </c>
      <c r="F1261" s="832" t="s">
        <v>1808</v>
      </c>
      <c r="G1261" s="832" t="s">
        <v>1943</v>
      </c>
      <c r="H1261" s="832" t="s">
        <v>556</v>
      </c>
      <c r="I1261" s="832" t="s">
        <v>1949</v>
      </c>
      <c r="J1261" s="832" t="s">
        <v>1950</v>
      </c>
      <c r="K1261" s="832" t="s">
        <v>1078</v>
      </c>
      <c r="L1261" s="835">
        <v>132</v>
      </c>
      <c r="M1261" s="835">
        <v>792</v>
      </c>
      <c r="N1261" s="832">
        <v>6</v>
      </c>
      <c r="O1261" s="836">
        <v>0.5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18</v>
      </c>
      <c r="B1262" s="832" t="s">
        <v>1807</v>
      </c>
      <c r="C1262" s="832" t="s">
        <v>1810</v>
      </c>
      <c r="D1262" s="833" t="s">
        <v>3108</v>
      </c>
      <c r="E1262" s="834" t="s">
        <v>1826</v>
      </c>
      <c r="F1262" s="832" t="s">
        <v>1808</v>
      </c>
      <c r="G1262" s="832" t="s">
        <v>1943</v>
      </c>
      <c r="H1262" s="832" t="s">
        <v>556</v>
      </c>
      <c r="I1262" s="832" t="s">
        <v>2286</v>
      </c>
      <c r="J1262" s="832" t="s">
        <v>1945</v>
      </c>
      <c r="K1262" s="832" t="s">
        <v>2287</v>
      </c>
      <c r="L1262" s="835">
        <v>123.2</v>
      </c>
      <c r="M1262" s="835">
        <v>369.6</v>
      </c>
      <c r="N1262" s="832">
        <v>3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18</v>
      </c>
      <c r="B1263" s="832" t="s">
        <v>1807</v>
      </c>
      <c r="C1263" s="832" t="s">
        <v>1810</v>
      </c>
      <c r="D1263" s="833" t="s">
        <v>3108</v>
      </c>
      <c r="E1263" s="834" t="s">
        <v>1826</v>
      </c>
      <c r="F1263" s="832" t="s">
        <v>1808</v>
      </c>
      <c r="G1263" s="832" t="s">
        <v>1943</v>
      </c>
      <c r="H1263" s="832" t="s">
        <v>601</v>
      </c>
      <c r="I1263" s="832" t="s">
        <v>1669</v>
      </c>
      <c r="J1263" s="832" t="s">
        <v>711</v>
      </c>
      <c r="K1263" s="832" t="s">
        <v>700</v>
      </c>
      <c r="L1263" s="835">
        <v>61.59</v>
      </c>
      <c r="M1263" s="835">
        <v>184.77</v>
      </c>
      <c r="N1263" s="832">
        <v>3</v>
      </c>
      <c r="O1263" s="836">
        <v>0.5</v>
      </c>
      <c r="P1263" s="835">
        <v>184.77</v>
      </c>
      <c r="Q1263" s="837">
        <v>1</v>
      </c>
      <c r="R1263" s="832">
        <v>3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18</v>
      </c>
      <c r="B1264" s="832" t="s">
        <v>1807</v>
      </c>
      <c r="C1264" s="832" t="s">
        <v>1810</v>
      </c>
      <c r="D1264" s="833" t="s">
        <v>3108</v>
      </c>
      <c r="E1264" s="834" t="s">
        <v>1826</v>
      </c>
      <c r="F1264" s="832" t="s">
        <v>1808</v>
      </c>
      <c r="G1264" s="832" t="s">
        <v>1989</v>
      </c>
      <c r="H1264" s="832" t="s">
        <v>556</v>
      </c>
      <c r="I1264" s="832" t="s">
        <v>1992</v>
      </c>
      <c r="J1264" s="832" t="s">
        <v>1993</v>
      </c>
      <c r="K1264" s="832" t="s">
        <v>1994</v>
      </c>
      <c r="L1264" s="835">
        <v>22.06</v>
      </c>
      <c r="M1264" s="835">
        <v>176.48</v>
      </c>
      <c r="N1264" s="832">
        <v>8</v>
      </c>
      <c r="O1264" s="836">
        <v>0.5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18</v>
      </c>
      <c r="B1265" s="832" t="s">
        <v>1807</v>
      </c>
      <c r="C1265" s="832" t="s">
        <v>1810</v>
      </c>
      <c r="D1265" s="833" t="s">
        <v>3108</v>
      </c>
      <c r="E1265" s="834" t="s">
        <v>1826</v>
      </c>
      <c r="F1265" s="832" t="s">
        <v>1808</v>
      </c>
      <c r="G1265" s="832" t="s">
        <v>2018</v>
      </c>
      <c r="H1265" s="832" t="s">
        <v>601</v>
      </c>
      <c r="I1265" s="832" t="s">
        <v>1524</v>
      </c>
      <c r="J1265" s="832" t="s">
        <v>1525</v>
      </c>
      <c r="K1265" s="832" t="s">
        <v>1526</v>
      </c>
      <c r="L1265" s="835">
        <v>88.92</v>
      </c>
      <c r="M1265" s="835">
        <v>1333.8</v>
      </c>
      <c r="N1265" s="832">
        <v>15</v>
      </c>
      <c r="O1265" s="836">
        <v>2</v>
      </c>
      <c r="P1265" s="835">
        <v>266.76</v>
      </c>
      <c r="Q1265" s="837">
        <v>0.2</v>
      </c>
      <c r="R1265" s="832">
        <v>3</v>
      </c>
      <c r="S1265" s="837">
        <v>0.2</v>
      </c>
      <c r="T1265" s="836">
        <v>0.5</v>
      </c>
      <c r="U1265" s="838">
        <v>0.25</v>
      </c>
    </row>
    <row r="1266" spans="1:21" ht="14.4" customHeight="1" x14ac:dyDescent="0.3">
      <c r="A1266" s="831">
        <v>18</v>
      </c>
      <c r="B1266" s="832" t="s">
        <v>1807</v>
      </c>
      <c r="C1266" s="832" t="s">
        <v>1810</v>
      </c>
      <c r="D1266" s="833" t="s">
        <v>3108</v>
      </c>
      <c r="E1266" s="834" t="s">
        <v>1826</v>
      </c>
      <c r="F1266" s="832" t="s">
        <v>1808</v>
      </c>
      <c r="G1266" s="832" t="s">
        <v>2043</v>
      </c>
      <c r="H1266" s="832" t="s">
        <v>601</v>
      </c>
      <c r="I1266" s="832" t="s">
        <v>1495</v>
      </c>
      <c r="J1266" s="832" t="s">
        <v>1496</v>
      </c>
      <c r="K1266" s="832" t="s">
        <v>1497</v>
      </c>
      <c r="L1266" s="835">
        <v>221.44</v>
      </c>
      <c r="M1266" s="835">
        <v>442.88</v>
      </c>
      <c r="N1266" s="832">
        <v>2</v>
      </c>
      <c r="O1266" s="836">
        <v>0.5</v>
      </c>
      <c r="P1266" s="835">
        <v>442.88</v>
      </c>
      <c r="Q1266" s="837">
        <v>1</v>
      </c>
      <c r="R1266" s="832">
        <v>2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18</v>
      </c>
      <c r="B1267" s="832" t="s">
        <v>1807</v>
      </c>
      <c r="C1267" s="832" t="s">
        <v>1810</v>
      </c>
      <c r="D1267" s="833" t="s">
        <v>3108</v>
      </c>
      <c r="E1267" s="834" t="s">
        <v>1826</v>
      </c>
      <c r="F1267" s="832" t="s">
        <v>1808</v>
      </c>
      <c r="G1267" s="832" t="s">
        <v>2058</v>
      </c>
      <c r="H1267" s="832" t="s">
        <v>556</v>
      </c>
      <c r="I1267" s="832" t="s">
        <v>2059</v>
      </c>
      <c r="J1267" s="832" t="s">
        <v>2060</v>
      </c>
      <c r="K1267" s="832" t="s">
        <v>2061</v>
      </c>
      <c r="L1267" s="835">
        <v>1228</v>
      </c>
      <c r="M1267" s="835">
        <v>1228</v>
      </c>
      <c r="N1267" s="832">
        <v>1</v>
      </c>
      <c r="O1267" s="836">
        <v>1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18</v>
      </c>
      <c r="B1268" s="832" t="s">
        <v>1807</v>
      </c>
      <c r="C1268" s="832" t="s">
        <v>1810</v>
      </c>
      <c r="D1268" s="833" t="s">
        <v>3108</v>
      </c>
      <c r="E1268" s="834" t="s">
        <v>1826</v>
      </c>
      <c r="F1268" s="832" t="s">
        <v>1808</v>
      </c>
      <c r="G1268" s="832" t="s">
        <v>2092</v>
      </c>
      <c r="H1268" s="832" t="s">
        <v>556</v>
      </c>
      <c r="I1268" s="832" t="s">
        <v>2093</v>
      </c>
      <c r="J1268" s="832" t="s">
        <v>2094</v>
      </c>
      <c r="K1268" s="832" t="s">
        <v>2095</v>
      </c>
      <c r="L1268" s="835">
        <v>18.809999999999999</v>
      </c>
      <c r="M1268" s="835">
        <v>150.47999999999999</v>
      </c>
      <c r="N1268" s="832">
        <v>8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18</v>
      </c>
      <c r="B1269" s="832" t="s">
        <v>1807</v>
      </c>
      <c r="C1269" s="832" t="s">
        <v>1810</v>
      </c>
      <c r="D1269" s="833" t="s">
        <v>3108</v>
      </c>
      <c r="E1269" s="834" t="s">
        <v>1826</v>
      </c>
      <c r="F1269" s="832" t="s">
        <v>1808</v>
      </c>
      <c r="G1269" s="832" t="s">
        <v>2161</v>
      </c>
      <c r="H1269" s="832" t="s">
        <v>556</v>
      </c>
      <c r="I1269" s="832" t="s">
        <v>2162</v>
      </c>
      <c r="J1269" s="832" t="s">
        <v>906</v>
      </c>
      <c r="K1269" s="832" t="s">
        <v>2163</v>
      </c>
      <c r="L1269" s="835">
        <v>264</v>
      </c>
      <c r="M1269" s="835">
        <v>528</v>
      </c>
      <c r="N1269" s="832">
        <v>2</v>
      </c>
      <c r="O1269" s="836">
        <v>0.5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18</v>
      </c>
      <c r="B1270" s="832" t="s">
        <v>1807</v>
      </c>
      <c r="C1270" s="832" t="s">
        <v>1810</v>
      </c>
      <c r="D1270" s="833" t="s">
        <v>3108</v>
      </c>
      <c r="E1270" s="834" t="s">
        <v>1826</v>
      </c>
      <c r="F1270" s="832" t="s">
        <v>1808</v>
      </c>
      <c r="G1270" s="832" t="s">
        <v>2161</v>
      </c>
      <c r="H1270" s="832" t="s">
        <v>556</v>
      </c>
      <c r="I1270" s="832" t="s">
        <v>2164</v>
      </c>
      <c r="J1270" s="832" t="s">
        <v>908</v>
      </c>
      <c r="K1270" s="832" t="s">
        <v>2165</v>
      </c>
      <c r="L1270" s="835">
        <v>65.989999999999995</v>
      </c>
      <c r="M1270" s="835">
        <v>395.93999999999994</v>
      </c>
      <c r="N1270" s="832">
        <v>6</v>
      </c>
      <c r="O1270" s="836">
        <v>2</v>
      </c>
      <c r="P1270" s="835">
        <v>197.96999999999997</v>
      </c>
      <c r="Q1270" s="837">
        <v>0.5</v>
      </c>
      <c r="R1270" s="832">
        <v>3</v>
      </c>
      <c r="S1270" s="837">
        <v>0.5</v>
      </c>
      <c r="T1270" s="836">
        <v>1</v>
      </c>
      <c r="U1270" s="838">
        <v>0.5</v>
      </c>
    </row>
    <row r="1271" spans="1:21" ht="14.4" customHeight="1" x14ac:dyDescent="0.3">
      <c r="A1271" s="831">
        <v>18</v>
      </c>
      <c r="B1271" s="832" t="s">
        <v>1807</v>
      </c>
      <c r="C1271" s="832" t="s">
        <v>1810</v>
      </c>
      <c r="D1271" s="833" t="s">
        <v>3108</v>
      </c>
      <c r="E1271" s="834" t="s">
        <v>1826</v>
      </c>
      <c r="F1271" s="832" t="s">
        <v>1808</v>
      </c>
      <c r="G1271" s="832" t="s">
        <v>2171</v>
      </c>
      <c r="H1271" s="832" t="s">
        <v>556</v>
      </c>
      <c r="I1271" s="832" t="s">
        <v>1672</v>
      </c>
      <c r="J1271" s="832" t="s">
        <v>977</v>
      </c>
      <c r="K1271" s="832" t="s">
        <v>1673</v>
      </c>
      <c r="L1271" s="835">
        <v>80.53</v>
      </c>
      <c r="M1271" s="835">
        <v>241.59</v>
      </c>
      <c r="N1271" s="832">
        <v>3</v>
      </c>
      <c r="O1271" s="836">
        <v>0.5</v>
      </c>
      <c r="P1271" s="835">
        <v>241.59</v>
      </c>
      <c r="Q1271" s="837">
        <v>1</v>
      </c>
      <c r="R1271" s="832">
        <v>3</v>
      </c>
      <c r="S1271" s="837">
        <v>1</v>
      </c>
      <c r="T1271" s="836">
        <v>0.5</v>
      </c>
      <c r="U1271" s="838">
        <v>1</v>
      </c>
    </row>
    <row r="1272" spans="1:21" ht="14.4" customHeight="1" x14ac:dyDescent="0.3">
      <c r="A1272" s="831">
        <v>18</v>
      </c>
      <c r="B1272" s="832" t="s">
        <v>1807</v>
      </c>
      <c r="C1272" s="832" t="s">
        <v>1810</v>
      </c>
      <c r="D1272" s="833" t="s">
        <v>3108</v>
      </c>
      <c r="E1272" s="834" t="s">
        <v>1826</v>
      </c>
      <c r="F1272" s="832" t="s">
        <v>1808</v>
      </c>
      <c r="G1272" s="832" t="s">
        <v>2171</v>
      </c>
      <c r="H1272" s="832" t="s">
        <v>556</v>
      </c>
      <c r="I1272" s="832" t="s">
        <v>1674</v>
      </c>
      <c r="J1272" s="832" t="s">
        <v>975</v>
      </c>
      <c r="K1272" s="832" t="s">
        <v>1675</v>
      </c>
      <c r="L1272" s="835">
        <v>161.06</v>
      </c>
      <c r="M1272" s="835">
        <v>483.18</v>
      </c>
      <c r="N1272" s="832">
        <v>3</v>
      </c>
      <c r="O1272" s="836">
        <v>0.5</v>
      </c>
      <c r="P1272" s="835">
        <v>483.18</v>
      </c>
      <c r="Q1272" s="837">
        <v>1</v>
      </c>
      <c r="R1272" s="832">
        <v>3</v>
      </c>
      <c r="S1272" s="837">
        <v>1</v>
      </c>
      <c r="T1272" s="836">
        <v>0.5</v>
      </c>
      <c r="U1272" s="838">
        <v>1</v>
      </c>
    </row>
    <row r="1273" spans="1:21" ht="14.4" customHeight="1" x14ac:dyDescent="0.3">
      <c r="A1273" s="831">
        <v>18</v>
      </c>
      <c r="B1273" s="832" t="s">
        <v>1807</v>
      </c>
      <c r="C1273" s="832" t="s">
        <v>1810</v>
      </c>
      <c r="D1273" s="833" t="s">
        <v>3108</v>
      </c>
      <c r="E1273" s="834" t="s">
        <v>1831</v>
      </c>
      <c r="F1273" s="832" t="s">
        <v>1808</v>
      </c>
      <c r="G1273" s="832" t="s">
        <v>1899</v>
      </c>
      <c r="H1273" s="832" t="s">
        <v>601</v>
      </c>
      <c r="I1273" s="832" t="s">
        <v>1563</v>
      </c>
      <c r="J1273" s="832" t="s">
        <v>671</v>
      </c>
      <c r="K1273" s="832" t="s">
        <v>1078</v>
      </c>
      <c r="L1273" s="835">
        <v>65.989999999999995</v>
      </c>
      <c r="M1273" s="835">
        <v>65.989999999999995</v>
      </c>
      <c r="N1273" s="832">
        <v>1</v>
      </c>
      <c r="O1273" s="836">
        <v>0.5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18</v>
      </c>
      <c r="B1274" s="832" t="s">
        <v>1807</v>
      </c>
      <c r="C1274" s="832" t="s">
        <v>1810</v>
      </c>
      <c r="D1274" s="833" t="s">
        <v>3108</v>
      </c>
      <c r="E1274" s="834" t="s">
        <v>1831</v>
      </c>
      <c r="F1274" s="832" t="s">
        <v>1808</v>
      </c>
      <c r="G1274" s="832" t="s">
        <v>741</v>
      </c>
      <c r="H1274" s="832" t="s">
        <v>556</v>
      </c>
      <c r="I1274" s="832" t="s">
        <v>1979</v>
      </c>
      <c r="J1274" s="832" t="s">
        <v>1980</v>
      </c>
      <c r="K1274" s="832" t="s">
        <v>1981</v>
      </c>
      <c r="L1274" s="835">
        <v>51.51</v>
      </c>
      <c r="M1274" s="835">
        <v>51.51</v>
      </c>
      <c r="N1274" s="832">
        <v>1</v>
      </c>
      <c r="O1274" s="836">
        <v>0.5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18</v>
      </c>
      <c r="B1275" s="832" t="s">
        <v>1807</v>
      </c>
      <c r="C1275" s="832" t="s">
        <v>1810</v>
      </c>
      <c r="D1275" s="833" t="s">
        <v>3108</v>
      </c>
      <c r="E1275" s="834" t="s">
        <v>1831</v>
      </c>
      <c r="F1275" s="832" t="s">
        <v>1808</v>
      </c>
      <c r="G1275" s="832" t="s">
        <v>2048</v>
      </c>
      <c r="H1275" s="832" t="s">
        <v>556</v>
      </c>
      <c r="I1275" s="832" t="s">
        <v>2049</v>
      </c>
      <c r="J1275" s="832" t="s">
        <v>900</v>
      </c>
      <c r="K1275" s="832" t="s">
        <v>1862</v>
      </c>
      <c r="L1275" s="835">
        <v>57.6</v>
      </c>
      <c r="M1275" s="835">
        <v>57.6</v>
      </c>
      <c r="N1275" s="832">
        <v>1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18</v>
      </c>
      <c r="B1276" s="832" t="s">
        <v>1807</v>
      </c>
      <c r="C1276" s="832" t="s">
        <v>1810</v>
      </c>
      <c r="D1276" s="833" t="s">
        <v>3108</v>
      </c>
      <c r="E1276" s="834" t="s">
        <v>1831</v>
      </c>
      <c r="F1276" s="832" t="s">
        <v>1808</v>
      </c>
      <c r="G1276" s="832" t="s">
        <v>2085</v>
      </c>
      <c r="H1276" s="832" t="s">
        <v>601</v>
      </c>
      <c r="I1276" s="832" t="s">
        <v>1522</v>
      </c>
      <c r="J1276" s="832" t="s">
        <v>1520</v>
      </c>
      <c r="K1276" s="832" t="s">
        <v>1108</v>
      </c>
      <c r="L1276" s="835">
        <v>934.66</v>
      </c>
      <c r="M1276" s="835">
        <v>1869.32</v>
      </c>
      <c r="N1276" s="832">
        <v>2</v>
      </c>
      <c r="O1276" s="836">
        <v>1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18</v>
      </c>
      <c r="B1277" s="832" t="s">
        <v>1807</v>
      </c>
      <c r="C1277" s="832" t="s">
        <v>1810</v>
      </c>
      <c r="D1277" s="833" t="s">
        <v>3108</v>
      </c>
      <c r="E1277" s="834" t="s">
        <v>1831</v>
      </c>
      <c r="F1277" s="832" t="s">
        <v>1808</v>
      </c>
      <c r="G1277" s="832" t="s">
        <v>2100</v>
      </c>
      <c r="H1277" s="832" t="s">
        <v>601</v>
      </c>
      <c r="I1277" s="832" t="s">
        <v>1567</v>
      </c>
      <c r="J1277" s="832" t="s">
        <v>631</v>
      </c>
      <c r="K1277" s="832" t="s">
        <v>1565</v>
      </c>
      <c r="L1277" s="835">
        <v>132</v>
      </c>
      <c r="M1277" s="835">
        <v>132</v>
      </c>
      <c r="N1277" s="832">
        <v>1</v>
      </c>
      <c r="O1277" s="836">
        <v>1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18</v>
      </c>
      <c r="B1278" s="832" t="s">
        <v>1807</v>
      </c>
      <c r="C1278" s="832" t="s">
        <v>1810</v>
      </c>
      <c r="D1278" s="833" t="s">
        <v>3108</v>
      </c>
      <c r="E1278" s="834" t="s">
        <v>1831</v>
      </c>
      <c r="F1278" s="832" t="s">
        <v>1808</v>
      </c>
      <c r="G1278" s="832" t="s">
        <v>2118</v>
      </c>
      <c r="H1278" s="832" t="s">
        <v>556</v>
      </c>
      <c r="I1278" s="832" t="s">
        <v>2511</v>
      </c>
      <c r="J1278" s="832" t="s">
        <v>2120</v>
      </c>
      <c r="K1278" s="832" t="s">
        <v>2512</v>
      </c>
      <c r="L1278" s="835">
        <v>169</v>
      </c>
      <c r="M1278" s="835">
        <v>169</v>
      </c>
      <c r="N1278" s="832">
        <v>1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18</v>
      </c>
      <c r="B1279" s="832" t="s">
        <v>1807</v>
      </c>
      <c r="C1279" s="832" t="s">
        <v>1810</v>
      </c>
      <c r="D1279" s="833" t="s">
        <v>3108</v>
      </c>
      <c r="E1279" s="834" t="s">
        <v>1831</v>
      </c>
      <c r="F1279" s="832" t="s">
        <v>1808</v>
      </c>
      <c r="G1279" s="832" t="s">
        <v>2137</v>
      </c>
      <c r="H1279" s="832" t="s">
        <v>601</v>
      </c>
      <c r="I1279" s="832" t="s">
        <v>1660</v>
      </c>
      <c r="J1279" s="832" t="s">
        <v>1570</v>
      </c>
      <c r="K1279" s="832" t="s">
        <v>1661</v>
      </c>
      <c r="L1279" s="835">
        <v>245.91</v>
      </c>
      <c r="M1279" s="835">
        <v>245.91</v>
      </c>
      <c r="N1279" s="832">
        <v>1</v>
      </c>
      <c r="O1279" s="836">
        <v>0.5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18</v>
      </c>
      <c r="B1280" s="832" t="s">
        <v>1807</v>
      </c>
      <c r="C1280" s="832" t="s">
        <v>1810</v>
      </c>
      <c r="D1280" s="833" t="s">
        <v>3108</v>
      </c>
      <c r="E1280" s="834" t="s">
        <v>1831</v>
      </c>
      <c r="F1280" s="832" t="s">
        <v>1808</v>
      </c>
      <c r="G1280" s="832" t="s">
        <v>2155</v>
      </c>
      <c r="H1280" s="832" t="s">
        <v>556</v>
      </c>
      <c r="I1280" s="832" t="s">
        <v>2158</v>
      </c>
      <c r="J1280" s="832" t="s">
        <v>898</v>
      </c>
      <c r="K1280" s="832" t="s">
        <v>2014</v>
      </c>
      <c r="L1280" s="835">
        <v>122.73</v>
      </c>
      <c r="M1280" s="835">
        <v>122.73</v>
      </c>
      <c r="N1280" s="832">
        <v>1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18</v>
      </c>
      <c r="B1281" s="832" t="s">
        <v>1807</v>
      </c>
      <c r="C1281" s="832" t="s">
        <v>1810</v>
      </c>
      <c r="D1281" s="833" t="s">
        <v>3108</v>
      </c>
      <c r="E1281" s="834" t="s">
        <v>1829</v>
      </c>
      <c r="F1281" s="832" t="s">
        <v>1808</v>
      </c>
      <c r="G1281" s="832" t="s">
        <v>1843</v>
      </c>
      <c r="H1281" s="832" t="s">
        <v>556</v>
      </c>
      <c r="I1281" s="832" t="s">
        <v>2277</v>
      </c>
      <c r="J1281" s="832" t="s">
        <v>1845</v>
      </c>
      <c r="K1281" s="832" t="s">
        <v>2278</v>
      </c>
      <c r="L1281" s="835">
        <v>1048.3499999999999</v>
      </c>
      <c r="M1281" s="835">
        <v>3145.0499999999997</v>
      </c>
      <c r="N1281" s="832">
        <v>3</v>
      </c>
      <c r="O1281" s="836">
        <v>0.5</v>
      </c>
      <c r="P1281" s="835">
        <v>3145.0499999999997</v>
      </c>
      <c r="Q1281" s="837">
        <v>1</v>
      </c>
      <c r="R1281" s="832">
        <v>3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18</v>
      </c>
      <c r="B1282" s="832" t="s">
        <v>1807</v>
      </c>
      <c r="C1282" s="832" t="s">
        <v>1810</v>
      </c>
      <c r="D1282" s="833" t="s">
        <v>3108</v>
      </c>
      <c r="E1282" s="834" t="s">
        <v>1829</v>
      </c>
      <c r="F1282" s="832" t="s">
        <v>1808</v>
      </c>
      <c r="G1282" s="832" t="s">
        <v>1847</v>
      </c>
      <c r="H1282" s="832" t="s">
        <v>601</v>
      </c>
      <c r="I1282" s="832" t="s">
        <v>1556</v>
      </c>
      <c r="J1282" s="832" t="s">
        <v>1557</v>
      </c>
      <c r="K1282" s="832" t="s">
        <v>1558</v>
      </c>
      <c r="L1282" s="835">
        <v>4.7</v>
      </c>
      <c r="M1282" s="835">
        <v>9.4</v>
      </c>
      <c r="N1282" s="832">
        <v>2</v>
      </c>
      <c r="O1282" s="836">
        <v>0.5</v>
      </c>
      <c r="P1282" s="835">
        <v>9.4</v>
      </c>
      <c r="Q1282" s="837">
        <v>1</v>
      </c>
      <c r="R1282" s="832">
        <v>2</v>
      </c>
      <c r="S1282" s="837">
        <v>1</v>
      </c>
      <c r="T1282" s="836">
        <v>0.5</v>
      </c>
      <c r="U1282" s="838">
        <v>1</v>
      </c>
    </row>
    <row r="1283" spans="1:21" ht="14.4" customHeight="1" x14ac:dyDescent="0.3">
      <c r="A1283" s="831">
        <v>18</v>
      </c>
      <c r="B1283" s="832" t="s">
        <v>1807</v>
      </c>
      <c r="C1283" s="832" t="s">
        <v>1810</v>
      </c>
      <c r="D1283" s="833" t="s">
        <v>3108</v>
      </c>
      <c r="E1283" s="834" t="s">
        <v>1829</v>
      </c>
      <c r="F1283" s="832" t="s">
        <v>1808</v>
      </c>
      <c r="G1283" s="832" t="s">
        <v>1912</v>
      </c>
      <c r="H1283" s="832" t="s">
        <v>556</v>
      </c>
      <c r="I1283" s="832" t="s">
        <v>1913</v>
      </c>
      <c r="J1283" s="832" t="s">
        <v>692</v>
      </c>
      <c r="K1283" s="832" t="s">
        <v>1914</v>
      </c>
      <c r="L1283" s="835">
        <v>18.809999999999999</v>
      </c>
      <c r="M1283" s="835">
        <v>56.429999999999993</v>
      </c>
      <c r="N1283" s="832">
        <v>3</v>
      </c>
      <c r="O1283" s="836">
        <v>0.5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18</v>
      </c>
      <c r="B1284" s="832" t="s">
        <v>1807</v>
      </c>
      <c r="C1284" s="832" t="s">
        <v>1810</v>
      </c>
      <c r="D1284" s="833" t="s">
        <v>3108</v>
      </c>
      <c r="E1284" s="834" t="s">
        <v>1829</v>
      </c>
      <c r="F1284" s="832" t="s">
        <v>1808</v>
      </c>
      <c r="G1284" s="832" t="s">
        <v>1943</v>
      </c>
      <c r="H1284" s="832" t="s">
        <v>601</v>
      </c>
      <c r="I1284" s="832" t="s">
        <v>1573</v>
      </c>
      <c r="J1284" s="832" t="s">
        <v>711</v>
      </c>
      <c r="K1284" s="832" t="s">
        <v>1574</v>
      </c>
      <c r="L1284" s="835">
        <v>123.2</v>
      </c>
      <c r="M1284" s="835">
        <v>123.2</v>
      </c>
      <c r="N1284" s="832">
        <v>1</v>
      </c>
      <c r="O1284" s="836">
        <v>1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18</v>
      </c>
      <c r="B1285" s="832" t="s">
        <v>1807</v>
      </c>
      <c r="C1285" s="832" t="s">
        <v>1810</v>
      </c>
      <c r="D1285" s="833" t="s">
        <v>3108</v>
      </c>
      <c r="E1285" s="834" t="s">
        <v>1829</v>
      </c>
      <c r="F1285" s="832" t="s">
        <v>1808</v>
      </c>
      <c r="G1285" s="832" t="s">
        <v>2085</v>
      </c>
      <c r="H1285" s="832" t="s">
        <v>601</v>
      </c>
      <c r="I1285" s="832" t="s">
        <v>1766</v>
      </c>
      <c r="J1285" s="832" t="s">
        <v>1520</v>
      </c>
      <c r="K1285" s="832" t="s">
        <v>1574</v>
      </c>
      <c r="L1285" s="835">
        <v>934.66</v>
      </c>
      <c r="M1285" s="835">
        <v>934.66</v>
      </c>
      <c r="N1285" s="832">
        <v>1</v>
      </c>
      <c r="O1285" s="836">
        <v>0.5</v>
      </c>
      <c r="P1285" s="835">
        <v>934.66</v>
      </c>
      <c r="Q1285" s="837">
        <v>1</v>
      </c>
      <c r="R1285" s="832">
        <v>1</v>
      </c>
      <c r="S1285" s="837">
        <v>1</v>
      </c>
      <c r="T1285" s="836">
        <v>0.5</v>
      </c>
      <c r="U1285" s="838">
        <v>1</v>
      </c>
    </row>
    <row r="1286" spans="1:21" ht="14.4" customHeight="1" x14ac:dyDescent="0.3">
      <c r="A1286" s="831">
        <v>18</v>
      </c>
      <c r="B1286" s="832" t="s">
        <v>1807</v>
      </c>
      <c r="C1286" s="832" t="s">
        <v>1810</v>
      </c>
      <c r="D1286" s="833" t="s">
        <v>3108</v>
      </c>
      <c r="E1286" s="834" t="s">
        <v>1829</v>
      </c>
      <c r="F1286" s="832" t="s">
        <v>1808</v>
      </c>
      <c r="G1286" s="832" t="s">
        <v>2085</v>
      </c>
      <c r="H1286" s="832" t="s">
        <v>601</v>
      </c>
      <c r="I1286" s="832" t="s">
        <v>1519</v>
      </c>
      <c r="J1286" s="832" t="s">
        <v>1520</v>
      </c>
      <c r="K1286" s="832" t="s">
        <v>1521</v>
      </c>
      <c r="L1286" s="835">
        <v>700.41</v>
      </c>
      <c r="M1286" s="835">
        <v>700.41</v>
      </c>
      <c r="N1286" s="832">
        <v>1</v>
      </c>
      <c r="O1286" s="836">
        <v>0.5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18</v>
      </c>
      <c r="B1287" s="832" t="s">
        <v>1807</v>
      </c>
      <c r="C1287" s="832" t="s">
        <v>1810</v>
      </c>
      <c r="D1287" s="833" t="s">
        <v>3108</v>
      </c>
      <c r="E1287" s="834" t="s">
        <v>1829</v>
      </c>
      <c r="F1287" s="832" t="s">
        <v>1808</v>
      </c>
      <c r="G1287" s="832" t="s">
        <v>2155</v>
      </c>
      <c r="H1287" s="832" t="s">
        <v>556</v>
      </c>
      <c r="I1287" s="832" t="s">
        <v>2158</v>
      </c>
      <c r="J1287" s="832" t="s">
        <v>898</v>
      </c>
      <c r="K1287" s="832" t="s">
        <v>2014</v>
      </c>
      <c r="L1287" s="835">
        <v>122.73</v>
      </c>
      <c r="M1287" s="835">
        <v>490.92</v>
      </c>
      <c r="N1287" s="832">
        <v>4</v>
      </c>
      <c r="O1287" s="836">
        <v>0.5</v>
      </c>
      <c r="P1287" s="835">
        <v>490.92</v>
      </c>
      <c r="Q1287" s="837">
        <v>1</v>
      </c>
      <c r="R1287" s="832">
        <v>4</v>
      </c>
      <c r="S1287" s="837">
        <v>1</v>
      </c>
      <c r="T1287" s="836">
        <v>0.5</v>
      </c>
      <c r="U1287" s="838">
        <v>1</v>
      </c>
    </row>
    <row r="1288" spans="1:21" ht="14.4" customHeight="1" x14ac:dyDescent="0.3">
      <c r="A1288" s="831">
        <v>18</v>
      </c>
      <c r="B1288" s="832" t="s">
        <v>1807</v>
      </c>
      <c r="C1288" s="832" t="s">
        <v>1810</v>
      </c>
      <c r="D1288" s="833" t="s">
        <v>3108</v>
      </c>
      <c r="E1288" s="834" t="s">
        <v>1829</v>
      </c>
      <c r="F1288" s="832" t="s">
        <v>1808</v>
      </c>
      <c r="G1288" s="832" t="s">
        <v>2161</v>
      </c>
      <c r="H1288" s="832" t="s">
        <v>556</v>
      </c>
      <c r="I1288" s="832" t="s">
        <v>2164</v>
      </c>
      <c r="J1288" s="832" t="s">
        <v>908</v>
      </c>
      <c r="K1288" s="832" t="s">
        <v>2165</v>
      </c>
      <c r="L1288" s="835">
        <v>65.989999999999995</v>
      </c>
      <c r="M1288" s="835">
        <v>65.989999999999995</v>
      </c>
      <c r="N1288" s="832">
        <v>1</v>
      </c>
      <c r="O1288" s="836">
        <v>0.5</v>
      </c>
      <c r="P1288" s="835">
        <v>65.989999999999995</v>
      </c>
      <c r="Q1288" s="837">
        <v>1</v>
      </c>
      <c r="R1288" s="832">
        <v>1</v>
      </c>
      <c r="S1288" s="837">
        <v>1</v>
      </c>
      <c r="T1288" s="836">
        <v>0.5</v>
      </c>
      <c r="U1288" s="838">
        <v>1</v>
      </c>
    </row>
    <row r="1289" spans="1:21" ht="14.4" customHeight="1" x14ac:dyDescent="0.3">
      <c r="A1289" s="831">
        <v>18</v>
      </c>
      <c r="B1289" s="832" t="s">
        <v>1807</v>
      </c>
      <c r="C1289" s="832" t="s">
        <v>1810</v>
      </c>
      <c r="D1289" s="833" t="s">
        <v>3108</v>
      </c>
      <c r="E1289" s="834" t="s">
        <v>1829</v>
      </c>
      <c r="F1289" s="832" t="s">
        <v>1808</v>
      </c>
      <c r="G1289" s="832" t="s">
        <v>2182</v>
      </c>
      <c r="H1289" s="832" t="s">
        <v>601</v>
      </c>
      <c r="I1289" s="832" t="s">
        <v>1560</v>
      </c>
      <c r="J1289" s="832" t="s">
        <v>943</v>
      </c>
      <c r="K1289" s="832" t="s">
        <v>1561</v>
      </c>
      <c r="L1289" s="835">
        <v>0</v>
      </c>
      <c r="M1289" s="835">
        <v>0</v>
      </c>
      <c r="N1289" s="832">
        <v>2</v>
      </c>
      <c r="O1289" s="836">
        <v>1.5</v>
      </c>
      <c r="P1289" s="835">
        <v>0</v>
      </c>
      <c r="Q1289" s="837"/>
      <c r="R1289" s="832">
        <v>2</v>
      </c>
      <c r="S1289" s="837">
        <v>1</v>
      </c>
      <c r="T1289" s="836">
        <v>1.5</v>
      </c>
      <c r="U1289" s="838">
        <v>1</v>
      </c>
    </row>
    <row r="1290" spans="1:21" ht="14.4" customHeight="1" x14ac:dyDescent="0.3">
      <c r="A1290" s="831">
        <v>18</v>
      </c>
      <c r="B1290" s="832" t="s">
        <v>1807</v>
      </c>
      <c r="C1290" s="832" t="s">
        <v>1810</v>
      </c>
      <c r="D1290" s="833" t="s">
        <v>3108</v>
      </c>
      <c r="E1290" s="834" t="s">
        <v>1840</v>
      </c>
      <c r="F1290" s="832" t="s">
        <v>1808</v>
      </c>
      <c r="G1290" s="832" t="s">
        <v>1843</v>
      </c>
      <c r="H1290" s="832" t="s">
        <v>556</v>
      </c>
      <c r="I1290" s="832" t="s">
        <v>2277</v>
      </c>
      <c r="J1290" s="832" t="s">
        <v>1845</v>
      </c>
      <c r="K1290" s="832" t="s">
        <v>2278</v>
      </c>
      <c r="L1290" s="835">
        <v>1048.3499999999999</v>
      </c>
      <c r="M1290" s="835">
        <v>2096.6999999999998</v>
      </c>
      <c r="N1290" s="832">
        <v>2</v>
      </c>
      <c r="O1290" s="836">
        <v>0.5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18</v>
      </c>
      <c r="B1291" s="832" t="s">
        <v>1807</v>
      </c>
      <c r="C1291" s="832" t="s">
        <v>1810</v>
      </c>
      <c r="D1291" s="833" t="s">
        <v>3108</v>
      </c>
      <c r="E1291" s="834" t="s">
        <v>1840</v>
      </c>
      <c r="F1291" s="832" t="s">
        <v>1808</v>
      </c>
      <c r="G1291" s="832" t="s">
        <v>1867</v>
      </c>
      <c r="H1291" s="832" t="s">
        <v>556</v>
      </c>
      <c r="I1291" s="832" t="s">
        <v>2664</v>
      </c>
      <c r="J1291" s="832" t="s">
        <v>2337</v>
      </c>
      <c r="K1291" s="832" t="s">
        <v>2665</v>
      </c>
      <c r="L1291" s="835">
        <v>1945.04</v>
      </c>
      <c r="M1291" s="835">
        <v>3890.08</v>
      </c>
      <c r="N1291" s="832">
        <v>2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18</v>
      </c>
      <c r="B1292" s="832" t="s">
        <v>1807</v>
      </c>
      <c r="C1292" s="832" t="s">
        <v>1810</v>
      </c>
      <c r="D1292" s="833" t="s">
        <v>3108</v>
      </c>
      <c r="E1292" s="834" t="s">
        <v>1840</v>
      </c>
      <c r="F1292" s="832" t="s">
        <v>1808</v>
      </c>
      <c r="G1292" s="832" t="s">
        <v>1899</v>
      </c>
      <c r="H1292" s="832" t="s">
        <v>601</v>
      </c>
      <c r="I1292" s="832" t="s">
        <v>1563</v>
      </c>
      <c r="J1292" s="832" t="s">
        <v>671</v>
      </c>
      <c r="K1292" s="832" t="s">
        <v>1078</v>
      </c>
      <c r="L1292" s="835">
        <v>65.989999999999995</v>
      </c>
      <c r="M1292" s="835">
        <v>65.989999999999995</v>
      </c>
      <c r="N1292" s="832">
        <v>1</v>
      </c>
      <c r="O1292" s="836">
        <v>1</v>
      </c>
      <c r="P1292" s="835">
        <v>65.989999999999995</v>
      </c>
      <c r="Q1292" s="837">
        <v>1</v>
      </c>
      <c r="R1292" s="832">
        <v>1</v>
      </c>
      <c r="S1292" s="837">
        <v>1</v>
      </c>
      <c r="T1292" s="836">
        <v>1</v>
      </c>
      <c r="U1292" s="838">
        <v>1</v>
      </c>
    </row>
    <row r="1293" spans="1:21" ht="14.4" customHeight="1" x14ac:dyDescent="0.3">
      <c r="A1293" s="831">
        <v>18</v>
      </c>
      <c r="B1293" s="832" t="s">
        <v>1807</v>
      </c>
      <c r="C1293" s="832" t="s">
        <v>1810</v>
      </c>
      <c r="D1293" s="833" t="s">
        <v>3108</v>
      </c>
      <c r="E1293" s="834" t="s">
        <v>1840</v>
      </c>
      <c r="F1293" s="832" t="s">
        <v>1808</v>
      </c>
      <c r="G1293" s="832" t="s">
        <v>1899</v>
      </c>
      <c r="H1293" s="832" t="s">
        <v>601</v>
      </c>
      <c r="I1293" s="832" t="s">
        <v>1564</v>
      </c>
      <c r="J1293" s="832" t="s">
        <v>673</v>
      </c>
      <c r="K1293" s="832" t="s">
        <v>1565</v>
      </c>
      <c r="L1293" s="835">
        <v>132</v>
      </c>
      <c r="M1293" s="835">
        <v>132</v>
      </c>
      <c r="N1293" s="832">
        <v>1</v>
      </c>
      <c r="O1293" s="836">
        <v>0.5</v>
      </c>
      <c r="P1293" s="835">
        <v>132</v>
      </c>
      <c r="Q1293" s="837">
        <v>1</v>
      </c>
      <c r="R1293" s="832">
        <v>1</v>
      </c>
      <c r="S1293" s="837">
        <v>1</v>
      </c>
      <c r="T1293" s="836">
        <v>0.5</v>
      </c>
      <c r="U1293" s="838">
        <v>1</v>
      </c>
    </row>
    <row r="1294" spans="1:21" ht="14.4" customHeight="1" x14ac:dyDescent="0.3">
      <c r="A1294" s="831">
        <v>18</v>
      </c>
      <c r="B1294" s="832" t="s">
        <v>1807</v>
      </c>
      <c r="C1294" s="832" t="s">
        <v>1810</v>
      </c>
      <c r="D1294" s="833" t="s">
        <v>3108</v>
      </c>
      <c r="E1294" s="834" t="s">
        <v>1840</v>
      </c>
      <c r="F1294" s="832" t="s">
        <v>1808</v>
      </c>
      <c r="G1294" s="832" t="s">
        <v>1943</v>
      </c>
      <c r="H1294" s="832" t="s">
        <v>601</v>
      </c>
      <c r="I1294" s="832" t="s">
        <v>1573</v>
      </c>
      <c r="J1294" s="832" t="s">
        <v>711</v>
      </c>
      <c r="K1294" s="832" t="s">
        <v>1574</v>
      </c>
      <c r="L1294" s="835">
        <v>123.2</v>
      </c>
      <c r="M1294" s="835">
        <v>246.4</v>
      </c>
      <c r="N1294" s="832">
        <v>2</v>
      </c>
      <c r="O1294" s="836">
        <v>1.5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18</v>
      </c>
      <c r="B1295" s="832" t="s">
        <v>1807</v>
      </c>
      <c r="C1295" s="832" t="s">
        <v>1810</v>
      </c>
      <c r="D1295" s="833" t="s">
        <v>3108</v>
      </c>
      <c r="E1295" s="834" t="s">
        <v>1840</v>
      </c>
      <c r="F1295" s="832" t="s">
        <v>1808</v>
      </c>
      <c r="G1295" s="832" t="s">
        <v>741</v>
      </c>
      <c r="H1295" s="832" t="s">
        <v>556</v>
      </c>
      <c r="I1295" s="832" t="s">
        <v>1979</v>
      </c>
      <c r="J1295" s="832" t="s">
        <v>1980</v>
      </c>
      <c r="K1295" s="832" t="s">
        <v>1981</v>
      </c>
      <c r="L1295" s="835">
        <v>51.51</v>
      </c>
      <c r="M1295" s="835">
        <v>103.02</v>
      </c>
      <c r="N1295" s="832">
        <v>2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18</v>
      </c>
      <c r="B1296" s="832" t="s">
        <v>1807</v>
      </c>
      <c r="C1296" s="832" t="s">
        <v>1810</v>
      </c>
      <c r="D1296" s="833" t="s">
        <v>3108</v>
      </c>
      <c r="E1296" s="834" t="s">
        <v>1840</v>
      </c>
      <c r="F1296" s="832" t="s">
        <v>1808</v>
      </c>
      <c r="G1296" s="832" t="s">
        <v>1986</v>
      </c>
      <c r="H1296" s="832" t="s">
        <v>556</v>
      </c>
      <c r="I1296" s="832" t="s">
        <v>1987</v>
      </c>
      <c r="J1296" s="832" t="s">
        <v>639</v>
      </c>
      <c r="K1296" s="832" t="s">
        <v>1988</v>
      </c>
      <c r="L1296" s="835">
        <v>0</v>
      </c>
      <c r="M1296" s="835">
        <v>0</v>
      </c>
      <c r="N1296" s="832">
        <v>1</v>
      </c>
      <c r="O1296" s="836">
        <v>1</v>
      </c>
      <c r="P1296" s="835"/>
      <c r="Q1296" s="837"/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18</v>
      </c>
      <c r="B1297" s="832" t="s">
        <v>1807</v>
      </c>
      <c r="C1297" s="832" t="s">
        <v>1810</v>
      </c>
      <c r="D1297" s="833" t="s">
        <v>3108</v>
      </c>
      <c r="E1297" s="834" t="s">
        <v>1840</v>
      </c>
      <c r="F1297" s="832" t="s">
        <v>1808</v>
      </c>
      <c r="G1297" s="832" t="s">
        <v>1989</v>
      </c>
      <c r="H1297" s="832" t="s">
        <v>556</v>
      </c>
      <c r="I1297" s="832" t="s">
        <v>1992</v>
      </c>
      <c r="J1297" s="832" t="s">
        <v>1993</v>
      </c>
      <c r="K1297" s="832" t="s">
        <v>1994</v>
      </c>
      <c r="L1297" s="835">
        <v>22.06</v>
      </c>
      <c r="M1297" s="835">
        <v>44.12</v>
      </c>
      <c r="N1297" s="832">
        <v>2</v>
      </c>
      <c r="O1297" s="836">
        <v>0.5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18</v>
      </c>
      <c r="B1298" s="832" t="s">
        <v>1807</v>
      </c>
      <c r="C1298" s="832" t="s">
        <v>1810</v>
      </c>
      <c r="D1298" s="833" t="s">
        <v>3108</v>
      </c>
      <c r="E1298" s="834" t="s">
        <v>1840</v>
      </c>
      <c r="F1298" s="832" t="s">
        <v>1808</v>
      </c>
      <c r="G1298" s="832" t="s">
        <v>2003</v>
      </c>
      <c r="H1298" s="832" t="s">
        <v>556</v>
      </c>
      <c r="I1298" s="832" t="s">
        <v>2004</v>
      </c>
      <c r="J1298" s="832" t="s">
        <v>862</v>
      </c>
      <c r="K1298" s="832" t="s">
        <v>2005</v>
      </c>
      <c r="L1298" s="835">
        <v>24.37</v>
      </c>
      <c r="M1298" s="835">
        <v>24.37</v>
      </c>
      <c r="N1298" s="832">
        <v>1</v>
      </c>
      <c r="O1298" s="836">
        <v>0.5</v>
      </c>
      <c r="P1298" s="835">
        <v>24.37</v>
      </c>
      <c r="Q1298" s="837">
        <v>1</v>
      </c>
      <c r="R1298" s="832">
        <v>1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18</v>
      </c>
      <c r="B1299" s="832" t="s">
        <v>1807</v>
      </c>
      <c r="C1299" s="832" t="s">
        <v>1810</v>
      </c>
      <c r="D1299" s="833" t="s">
        <v>3108</v>
      </c>
      <c r="E1299" s="834" t="s">
        <v>1840</v>
      </c>
      <c r="F1299" s="832" t="s">
        <v>1808</v>
      </c>
      <c r="G1299" s="832" t="s">
        <v>2003</v>
      </c>
      <c r="H1299" s="832" t="s">
        <v>556</v>
      </c>
      <c r="I1299" s="832" t="s">
        <v>2006</v>
      </c>
      <c r="J1299" s="832" t="s">
        <v>862</v>
      </c>
      <c r="K1299" s="832" t="s">
        <v>1378</v>
      </c>
      <c r="L1299" s="835">
        <v>38.590000000000003</v>
      </c>
      <c r="M1299" s="835">
        <v>38.590000000000003</v>
      </c>
      <c r="N1299" s="832">
        <v>1</v>
      </c>
      <c r="O1299" s="836">
        <v>1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18</v>
      </c>
      <c r="B1300" s="832" t="s">
        <v>1807</v>
      </c>
      <c r="C1300" s="832" t="s">
        <v>1810</v>
      </c>
      <c r="D1300" s="833" t="s">
        <v>3108</v>
      </c>
      <c r="E1300" s="834" t="s">
        <v>1840</v>
      </c>
      <c r="F1300" s="832" t="s">
        <v>1808</v>
      </c>
      <c r="G1300" s="832" t="s">
        <v>2018</v>
      </c>
      <c r="H1300" s="832" t="s">
        <v>601</v>
      </c>
      <c r="I1300" s="832" t="s">
        <v>1524</v>
      </c>
      <c r="J1300" s="832" t="s">
        <v>1525</v>
      </c>
      <c r="K1300" s="832" t="s">
        <v>1526</v>
      </c>
      <c r="L1300" s="835">
        <v>88.92</v>
      </c>
      <c r="M1300" s="835">
        <v>266.76</v>
      </c>
      <c r="N1300" s="832">
        <v>3</v>
      </c>
      <c r="O1300" s="836">
        <v>1.5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18</v>
      </c>
      <c r="B1301" s="832" t="s">
        <v>1807</v>
      </c>
      <c r="C1301" s="832" t="s">
        <v>1810</v>
      </c>
      <c r="D1301" s="833" t="s">
        <v>3108</v>
      </c>
      <c r="E1301" s="834" t="s">
        <v>1840</v>
      </c>
      <c r="F1301" s="832" t="s">
        <v>1808</v>
      </c>
      <c r="G1301" s="832" t="s">
        <v>2018</v>
      </c>
      <c r="H1301" s="832" t="s">
        <v>556</v>
      </c>
      <c r="I1301" s="832" t="s">
        <v>2030</v>
      </c>
      <c r="J1301" s="832" t="s">
        <v>2026</v>
      </c>
      <c r="K1301" s="832" t="s">
        <v>2031</v>
      </c>
      <c r="L1301" s="835">
        <v>1702.95</v>
      </c>
      <c r="M1301" s="835">
        <v>1702.95</v>
      </c>
      <c r="N1301" s="832">
        <v>1</v>
      </c>
      <c r="O1301" s="836">
        <v>0.5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18</v>
      </c>
      <c r="B1302" s="832" t="s">
        <v>1807</v>
      </c>
      <c r="C1302" s="832" t="s">
        <v>1810</v>
      </c>
      <c r="D1302" s="833" t="s">
        <v>3108</v>
      </c>
      <c r="E1302" s="834" t="s">
        <v>1840</v>
      </c>
      <c r="F1302" s="832" t="s">
        <v>1808</v>
      </c>
      <c r="G1302" s="832" t="s">
        <v>2018</v>
      </c>
      <c r="H1302" s="832" t="s">
        <v>556</v>
      </c>
      <c r="I1302" s="832" t="s">
        <v>2445</v>
      </c>
      <c r="J1302" s="832" t="s">
        <v>2026</v>
      </c>
      <c r="K1302" s="832" t="s">
        <v>2432</v>
      </c>
      <c r="L1302" s="835">
        <v>1704.6</v>
      </c>
      <c r="M1302" s="835">
        <v>1704.6</v>
      </c>
      <c r="N1302" s="832">
        <v>1</v>
      </c>
      <c r="O1302" s="836">
        <v>0.5</v>
      </c>
      <c r="P1302" s="835"/>
      <c r="Q1302" s="837">
        <v>0</v>
      </c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18</v>
      </c>
      <c r="B1303" s="832" t="s">
        <v>1807</v>
      </c>
      <c r="C1303" s="832" t="s">
        <v>1810</v>
      </c>
      <c r="D1303" s="833" t="s">
        <v>3108</v>
      </c>
      <c r="E1303" s="834" t="s">
        <v>1840</v>
      </c>
      <c r="F1303" s="832" t="s">
        <v>1808</v>
      </c>
      <c r="G1303" s="832" t="s">
        <v>2042</v>
      </c>
      <c r="H1303" s="832" t="s">
        <v>601</v>
      </c>
      <c r="I1303" s="832" t="s">
        <v>1486</v>
      </c>
      <c r="J1303" s="832" t="s">
        <v>1487</v>
      </c>
      <c r="K1303" s="832" t="s">
        <v>1488</v>
      </c>
      <c r="L1303" s="835">
        <v>366.31</v>
      </c>
      <c r="M1303" s="835">
        <v>732.62</v>
      </c>
      <c r="N1303" s="832">
        <v>2</v>
      </c>
      <c r="O1303" s="836">
        <v>1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18</v>
      </c>
      <c r="B1304" s="832" t="s">
        <v>1807</v>
      </c>
      <c r="C1304" s="832" t="s">
        <v>1810</v>
      </c>
      <c r="D1304" s="833" t="s">
        <v>3108</v>
      </c>
      <c r="E1304" s="834" t="s">
        <v>1840</v>
      </c>
      <c r="F1304" s="832" t="s">
        <v>1808</v>
      </c>
      <c r="G1304" s="832" t="s">
        <v>2043</v>
      </c>
      <c r="H1304" s="832" t="s">
        <v>601</v>
      </c>
      <c r="I1304" s="832" t="s">
        <v>1500</v>
      </c>
      <c r="J1304" s="832" t="s">
        <v>1496</v>
      </c>
      <c r="K1304" s="832" t="s">
        <v>1501</v>
      </c>
      <c r="L1304" s="835">
        <v>110.73</v>
      </c>
      <c r="M1304" s="835">
        <v>110.73</v>
      </c>
      <c r="N1304" s="832">
        <v>1</v>
      </c>
      <c r="O1304" s="836">
        <v>1</v>
      </c>
      <c r="P1304" s="835">
        <v>110.73</v>
      </c>
      <c r="Q1304" s="837">
        <v>1</v>
      </c>
      <c r="R1304" s="832">
        <v>1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18</v>
      </c>
      <c r="B1305" s="832" t="s">
        <v>1807</v>
      </c>
      <c r="C1305" s="832" t="s">
        <v>1810</v>
      </c>
      <c r="D1305" s="833" t="s">
        <v>3108</v>
      </c>
      <c r="E1305" s="834" t="s">
        <v>1840</v>
      </c>
      <c r="F1305" s="832" t="s">
        <v>1808</v>
      </c>
      <c r="G1305" s="832" t="s">
        <v>2048</v>
      </c>
      <c r="H1305" s="832" t="s">
        <v>556</v>
      </c>
      <c r="I1305" s="832" t="s">
        <v>2049</v>
      </c>
      <c r="J1305" s="832" t="s">
        <v>900</v>
      </c>
      <c r="K1305" s="832" t="s">
        <v>1862</v>
      </c>
      <c r="L1305" s="835">
        <v>57.6</v>
      </c>
      <c r="M1305" s="835">
        <v>57.6</v>
      </c>
      <c r="N1305" s="832">
        <v>1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18</v>
      </c>
      <c r="B1306" s="832" t="s">
        <v>1807</v>
      </c>
      <c r="C1306" s="832" t="s">
        <v>1810</v>
      </c>
      <c r="D1306" s="833" t="s">
        <v>3108</v>
      </c>
      <c r="E1306" s="834" t="s">
        <v>1840</v>
      </c>
      <c r="F1306" s="832" t="s">
        <v>1808</v>
      </c>
      <c r="G1306" s="832" t="s">
        <v>2070</v>
      </c>
      <c r="H1306" s="832" t="s">
        <v>556</v>
      </c>
      <c r="I1306" s="832" t="s">
        <v>2077</v>
      </c>
      <c r="J1306" s="832" t="s">
        <v>1578</v>
      </c>
      <c r="K1306" s="832" t="s">
        <v>2078</v>
      </c>
      <c r="L1306" s="835">
        <v>80.53</v>
      </c>
      <c r="M1306" s="835">
        <v>80.53</v>
      </c>
      <c r="N1306" s="832">
        <v>1</v>
      </c>
      <c r="O1306" s="836">
        <v>0.5</v>
      </c>
      <c r="P1306" s="835">
        <v>80.53</v>
      </c>
      <c r="Q1306" s="837">
        <v>1</v>
      </c>
      <c r="R1306" s="832">
        <v>1</v>
      </c>
      <c r="S1306" s="837">
        <v>1</v>
      </c>
      <c r="T1306" s="836">
        <v>0.5</v>
      </c>
      <c r="U1306" s="838">
        <v>1</v>
      </c>
    </row>
    <row r="1307" spans="1:21" ht="14.4" customHeight="1" x14ac:dyDescent="0.3">
      <c r="A1307" s="831">
        <v>18</v>
      </c>
      <c r="B1307" s="832" t="s">
        <v>1807</v>
      </c>
      <c r="C1307" s="832" t="s">
        <v>1810</v>
      </c>
      <c r="D1307" s="833" t="s">
        <v>3108</v>
      </c>
      <c r="E1307" s="834" t="s">
        <v>1840</v>
      </c>
      <c r="F1307" s="832" t="s">
        <v>1808</v>
      </c>
      <c r="G1307" s="832" t="s">
        <v>2070</v>
      </c>
      <c r="H1307" s="832" t="s">
        <v>601</v>
      </c>
      <c r="I1307" s="832" t="s">
        <v>2079</v>
      </c>
      <c r="J1307" s="832" t="s">
        <v>1581</v>
      </c>
      <c r="K1307" s="832" t="s">
        <v>1579</v>
      </c>
      <c r="L1307" s="835">
        <v>161.06</v>
      </c>
      <c r="M1307" s="835">
        <v>322.12</v>
      </c>
      <c r="N1307" s="832">
        <v>2</v>
      </c>
      <c r="O1307" s="836">
        <v>1</v>
      </c>
      <c r="P1307" s="835">
        <v>161.06</v>
      </c>
      <c r="Q1307" s="837">
        <v>0.5</v>
      </c>
      <c r="R1307" s="832">
        <v>1</v>
      </c>
      <c r="S1307" s="837">
        <v>0.5</v>
      </c>
      <c r="T1307" s="836">
        <v>0.5</v>
      </c>
      <c r="U1307" s="838">
        <v>0.5</v>
      </c>
    </row>
    <row r="1308" spans="1:21" ht="14.4" customHeight="1" x14ac:dyDescent="0.3">
      <c r="A1308" s="831">
        <v>18</v>
      </c>
      <c r="B1308" s="832" t="s">
        <v>1807</v>
      </c>
      <c r="C1308" s="832" t="s">
        <v>1810</v>
      </c>
      <c r="D1308" s="833" t="s">
        <v>3108</v>
      </c>
      <c r="E1308" s="834" t="s">
        <v>1840</v>
      </c>
      <c r="F1308" s="832" t="s">
        <v>1808</v>
      </c>
      <c r="G1308" s="832" t="s">
        <v>2085</v>
      </c>
      <c r="H1308" s="832" t="s">
        <v>601</v>
      </c>
      <c r="I1308" s="832" t="s">
        <v>1522</v>
      </c>
      <c r="J1308" s="832" t="s">
        <v>1520</v>
      </c>
      <c r="K1308" s="832" t="s">
        <v>1108</v>
      </c>
      <c r="L1308" s="835">
        <v>934.66</v>
      </c>
      <c r="M1308" s="835">
        <v>934.66</v>
      </c>
      <c r="N1308" s="832">
        <v>1</v>
      </c>
      <c r="O1308" s="836">
        <v>1</v>
      </c>
      <c r="P1308" s="835"/>
      <c r="Q1308" s="837">
        <v>0</v>
      </c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18</v>
      </c>
      <c r="B1309" s="832" t="s">
        <v>1807</v>
      </c>
      <c r="C1309" s="832" t="s">
        <v>1810</v>
      </c>
      <c r="D1309" s="833" t="s">
        <v>3108</v>
      </c>
      <c r="E1309" s="834" t="s">
        <v>1840</v>
      </c>
      <c r="F1309" s="832" t="s">
        <v>1808</v>
      </c>
      <c r="G1309" s="832" t="s">
        <v>2085</v>
      </c>
      <c r="H1309" s="832" t="s">
        <v>601</v>
      </c>
      <c r="I1309" s="832" t="s">
        <v>1766</v>
      </c>
      <c r="J1309" s="832" t="s">
        <v>1520</v>
      </c>
      <c r="K1309" s="832" t="s">
        <v>1574</v>
      </c>
      <c r="L1309" s="835">
        <v>934.66</v>
      </c>
      <c r="M1309" s="835">
        <v>934.66</v>
      </c>
      <c r="N1309" s="832">
        <v>1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18</v>
      </c>
      <c r="B1310" s="832" t="s">
        <v>1807</v>
      </c>
      <c r="C1310" s="832" t="s">
        <v>1810</v>
      </c>
      <c r="D1310" s="833" t="s">
        <v>3108</v>
      </c>
      <c r="E1310" s="834" t="s">
        <v>1840</v>
      </c>
      <c r="F1310" s="832" t="s">
        <v>1808</v>
      </c>
      <c r="G1310" s="832" t="s">
        <v>2085</v>
      </c>
      <c r="H1310" s="832" t="s">
        <v>601</v>
      </c>
      <c r="I1310" s="832" t="s">
        <v>1519</v>
      </c>
      <c r="J1310" s="832" t="s">
        <v>1520</v>
      </c>
      <c r="K1310" s="832" t="s">
        <v>1521</v>
      </c>
      <c r="L1310" s="835">
        <v>700.41</v>
      </c>
      <c r="M1310" s="835">
        <v>700.41</v>
      </c>
      <c r="N1310" s="832">
        <v>1</v>
      </c>
      <c r="O1310" s="836">
        <v>0.5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18</v>
      </c>
      <c r="B1311" s="832" t="s">
        <v>1807</v>
      </c>
      <c r="C1311" s="832" t="s">
        <v>1810</v>
      </c>
      <c r="D1311" s="833" t="s">
        <v>3108</v>
      </c>
      <c r="E1311" s="834" t="s">
        <v>1840</v>
      </c>
      <c r="F1311" s="832" t="s">
        <v>1808</v>
      </c>
      <c r="G1311" s="832" t="s">
        <v>2112</v>
      </c>
      <c r="H1311" s="832" t="s">
        <v>556</v>
      </c>
      <c r="I1311" s="832" t="s">
        <v>2113</v>
      </c>
      <c r="J1311" s="832" t="s">
        <v>841</v>
      </c>
      <c r="K1311" s="832" t="s">
        <v>2114</v>
      </c>
      <c r="L1311" s="835">
        <v>54.55</v>
      </c>
      <c r="M1311" s="835">
        <v>163.64999999999998</v>
      </c>
      <c r="N1311" s="832">
        <v>3</v>
      </c>
      <c r="O1311" s="836">
        <v>1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18</v>
      </c>
      <c r="B1312" s="832" t="s">
        <v>1807</v>
      </c>
      <c r="C1312" s="832" t="s">
        <v>1810</v>
      </c>
      <c r="D1312" s="833" t="s">
        <v>3108</v>
      </c>
      <c r="E1312" s="834" t="s">
        <v>1840</v>
      </c>
      <c r="F1312" s="832" t="s">
        <v>1808</v>
      </c>
      <c r="G1312" s="832" t="s">
        <v>2118</v>
      </c>
      <c r="H1312" s="832" t="s">
        <v>556</v>
      </c>
      <c r="I1312" s="832" t="s">
        <v>2511</v>
      </c>
      <c r="J1312" s="832" t="s">
        <v>2120</v>
      </c>
      <c r="K1312" s="832" t="s">
        <v>2512</v>
      </c>
      <c r="L1312" s="835">
        <v>169</v>
      </c>
      <c r="M1312" s="835">
        <v>169</v>
      </c>
      <c r="N1312" s="832">
        <v>1</v>
      </c>
      <c r="O1312" s="836">
        <v>0.5</v>
      </c>
      <c r="P1312" s="835">
        <v>169</v>
      </c>
      <c r="Q1312" s="837">
        <v>1</v>
      </c>
      <c r="R1312" s="832">
        <v>1</v>
      </c>
      <c r="S1312" s="837">
        <v>1</v>
      </c>
      <c r="T1312" s="836">
        <v>0.5</v>
      </c>
      <c r="U1312" s="838">
        <v>1</v>
      </c>
    </row>
    <row r="1313" spans="1:21" ht="14.4" customHeight="1" x14ac:dyDescent="0.3">
      <c r="A1313" s="831">
        <v>18</v>
      </c>
      <c r="B1313" s="832" t="s">
        <v>1807</v>
      </c>
      <c r="C1313" s="832" t="s">
        <v>1810</v>
      </c>
      <c r="D1313" s="833" t="s">
        <v>3108</v>
      </c>
      <c r="E1313" s="834" t="s">
        <v>1840</v>
      </c>
      <c r="F1313" s="832" t="s">
        <v>1808</v>
      </c>
      <c r="G1313" s="832" t="s">
        <v>2155</v>
      </c>
      <c r="H1313" s="832" t="s">
        <v>556</v>
      </c>
      <c r="I1313" s="832" t="s">
        <v>2903</v>
      </c>
      <c r="J1313" s="832" t="s">
        <v>2526</v>
      </c>
      <c r="K1313" s="832" t="s">
        <v>1066</v>
      </c>
      <c r="L1313" s="835">
        <v>245.46</v>
      </c>
      <c r="M1313" s="835">
        <v>245.46</v>
      </c>
      <c r="N1313" s="832">
        <v>1</v>
      </c>
      <c r="O1313" s="836">
        <v>1</v>
      </c>
      <c r="P1313" s="835">
        <v>245.46</v>
      </c>
      <c r="Q1313" s="837">
        <v>1</v>
      </c>
      <c r="R1313" s="832">
        <v>1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18</v>
      </c>
      <c r="B1314" s="832" t="s">
        <v>1807</v>
      </c>
      <c r="C1314" s="832" t="s">
        <v>1810</v>
      </c>
      <c r="D1314" s="833" t="s">
        <v>3108</v>
      </c>
      <c r="E1314" s="834" t="s">
        <v>1840</v>
      </c>
      <c r="F1314" s="832" t="s">
        <v>1808</v>
      </c>
      <c r="G1314" s="832" t="s">
        <v>2161</v>
      </c>
      <c r="H1314" s="832" t="s">
        <v>556</v>
      </c>
      <c r="I1314" s="832" t="s">
        <v>2162</v>
      </c>
      <c r="J1314" s="832" t="s">
        <v>906</v>
      </c>
      <c r="K1314" s="832" t="s">
        <v>2163</v>
      </c>
      <c r="L1314" s="835">
        <v>264</v>
      </c>
      <c r="M1314" s="835">
        <v>264</v>
      </c>
      <c r="N1314" s="832">
        <v>1</v>
      </c>
      <c r="O1314" s="836">
        <v>0.5</v>
      </c>
      <c r="P1314" s="835">
        <v>264</v>
      </c>
      <c r="Q1314" s="837">
        <v>1</v>
      </c>
      <c r="R1314" s="832">
        <v>1</v>
      </c>
      <c r="S1314" s="837">
        <v>1</v>
      </c>
      <c r="T1314" s="836">
        <v>0.5</v>
      </c>
      <c r="U1314" s="838">
        <v>1</v>
      </c>
    </row>
    <row r="1315" spans="1:21" ht="14.4" customHeight="1" x14ac:dyDescent="0.3">
      <c r="A1315" s="831">
        <v>18</v>
      </c>
      <c r="B1315" s="832" t="s">
        <v>1807</v>
      </c>
      <c r="C1315" s="832" t="s">
        <v>1810</v>
      </c>
      <c r="D1315" s="833" t="s">
        <v>3108</v>
      </c>
      <c r="E1315" s="834" t="s">
        <v>1840</v>
      </c>
      <c r="F1315" s="832" t="s">
        <v>1808</v>
      </c>
      <c r="G1315" s="832" t="s">
        <v>2161</v>
      </c>
      <c r="H1315" s="832" t="s">
        <v>556</v>
      </c>
      <c r="I1315" s="832" t="s">
        <v>2164</v>
      </c>
      <c r="J1315" s="832" t="s">
        <v>908</v>
      </c>
      <c r="K1315" s="832" t="s">
        <v>2165</v>
      </c>
      <c r="L1315" s="835">
        <v>65.989999999999995</v>
      </c>
      <c r="M1315" s="835">
        <v>65.989999999999995</v>
      </c>
      <c r="N1315" s="832">
        <v>1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18</v>
      </c>
      <c r="B1316" s="832" t="s">
        <v>1807</v>
      </c>
      <c r="C1316" s="832" t="s">
        <v>1810</v>
      </c>
      <c r="D1316" s="833" t="s">
        <v>3108</v>
      </c>
      <c r="E1316" s="834" t="s">
        <v>1835</v>
      </c>
      <c r="F1316" s="832" t="s">
        <v>1808</v>
      </c>
      <c r="G1316" s="832" t="s">
        <v>1899</v>
      </c>
      <c r="H1316" s="832" t="s">
        <v>601</v>
      </c>
      <c r="I1316" s="832" t="s">
        <v>1563</v>
      </c>
      <c r="J1316" s="832" t="s">
        <v>671</v>
      </c>
      <c r="K1316" s="832" t="s">
        <v>1078</v>
      </c>
      <c r="L1316" s="835">
        <v>65.989999999999995</v>
      </c>
      <c r="M1316" s="835">
        <v>65.989999999999995</v>
      </c>
      <c r="N1316" s="832">
        <v>1</v>
      </c>
      <c r="O1316" s="836">
        <v>0.5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18</v>
      </c>
      <c r="B1317" s="832" t="s">
        <v>1807</v>
      </c>
      <c r="C1317" s="832" t="s">
        <v>1810</v>
      </c>
      <c r="D1317" s="833" t="s">
        <v>3108</v>
      </c>
      <c r="E1317" s="834" t="s">
        <v>1835</v>
      </c>
      <c r="F1317" s="832" t="s">
        <v>1808</v>
      </c>
      <c r="G1317" s="832" t="s">
        <v>2003</v>
      </c>
      <c r="H1317" s="832" t="s">
        <v>556</v>
      </c>
      <c r="I1317" s="832" t="s">
        <v>2004</v>
      </c>
      <c r="J1317" s="832" t="s">
        <v>862</v>
      </c>
      <c r="K1317" s="832" t="s">
        <v>2005</v>
      </c>
      <c r="L1317" s="835">
        <v>24.37</v>
      </c>
      <c r="M1317" s="835">
        <v>24.37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18</v>
      </c>
      <c r="B1318" s="832" t="s">
        <v>1807</v>
      </c>
      <c r="C1318" s="832" t="s">
        <v>1810</v>
      </c>
      <c r="D1318" s="833" t="s">
        <v>3108</v>
      </c>
      <c r="E1318" s="834" t="s">
        <v>1835</v>
      </c>
      <c r="F1318" s="832" t="s">
        <v>1808</v>
      </c>
      <c r="G1318" s="832" t="s">
        <v>2009</v>
      </c>
      <c r="H1318" s="832" t="s">
        <v>556</v>
      </c>
      <c r="I1318" s="832" t="s">
        <v>2422</v>
      </c>
      <c r="J1318" s="832" t="s">
        <v>2011</v>
      </c>
      <c r="K1318" s="832" t="s">
        <v>2423</v>
      </c>
      <c r="L1318" s="835">
        <v>613.24</v>
      </c>
      <c r="M1318" s="835">
        <v>613.24</v>
      </c>
      <c r="N1318" s="832">
        <v>1</v>
      </c>
      <c r="O1318" s="836">
        <v>0.5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18</v>
      </c>
      <c r="B1319" s="832" t="s">
        <v>1807</v>
      </c>
      <c r="C1319" s="832" t="s">
        <v>1810</v>
      </c>
      <c r="D1319" s="833" t="s">
        <v>3108</v>
      </c>
      <c r="E1319" s="834" t="s">
        <v>1835</v>
      </c>
      <c r="F1319" s="832" t="s">
        <v>1808</v>
      </c>
      <c r="G1319" s="832" t="s">
        <v>2053</v>
      </c>
      <c r="H1319" s="832" t="s">
        <v>556</v>
      </c>
      <c r="I1319" s="832" t="s">
        <v>2057</v>
      </c>
      <c r="J1319" s="832" t="s">
        <v>2055</v>
      </c>
      <c r="K1319" s="832" t="s">
        <v>2056</v>
      </c>
      <c r="L1319" s="835">
        <v>122.73</v>
      </c>
      <c r="M1319" s="835">
        <v>122.73</v>
      </c>
      <c r="N1319" s="832">
        <v>1</v>
      </c>
      <c r="O1319" s="836">
        <v>1</v>
      </c>
      <c r="P1319" s="835">
        <v>122.73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18</v>
      </c>
      <c r="B1320" s="832" t="s">
        <v>1807</v>
      </c>
      <c r="C1320" s="832" t="s">
        <v>1810</v>
      </c>
      <c r="D1320" s="833" t="s">
        <v>3108</v>
      </c>
      <c r="E1320" s="834" t="s">
        <v>1835</v>
      </c>
      <c r="F1320" s="832" t="s">
        <v>1808</v>
      </c>
      <c r="G1320" s="832" t="s">
        <v>2085</v>
      </c>
      <c r="H1320" s="832" t="s">
        <v>601</v>
      </c>
      <c r="I1320" s="832" t="s">
        <v>1522</v>
      </c>
      <c r="J1320" s="832" t="s">
        <v>1520</v>
      </c>
      <c r="K1320" s="832" t="s">
        <v>1108</v>
      </c>
      <c r="L1320" s="835">
        <v>934.66</v>
      </c>
      <c r="M1320" s="835">
        <v>934.66</v>
      </c>
      <c r="N1320" s="832">
        <v>1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18</v>
      </c>
      <c r="B1321" s="832" t="s">
        <v>1807</v>
      </c>
      <c r="C1321" s="832" t="s">
        <v>1810</v>
      </c>
      <c r="D1321" s="833" t="s">
        <v>3108</v>
      </c>
      <c r="E1321" s="834" t="s">
        <v>1835</v>
      </c>
      <c r="F1321" s="832" t="s">
        <v>1808</v>
      </c>
      <c r="G1321" s="832" t="s">
        <v>2085</v>
      </c>
      <c r="H1321" s="832" t="s">
        <v>601</v>
      </c>
      <c r="I1321" s="832" t="s">
        <v>1519</v>
      </c>
      <c r="J1321" s="832" t="s">
        <v>1520</v>
      </c>
      <c r="K1321" s="832" t="s">
        <v>1521</v>
      </c>
      <c r="L1321" s="835">
        <v>700.41</v>
      </c>
      <c r="M1321" s="835">
        <v>700.41</v>
      </c>
      <c r="N1321" s="832">
        <v>1</v>
      </c>
      <c r="O1321" s="836">
        <v>0.5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18</v>
      </c>
      <c r="B1322" s="832" t="s">
        <v>1807</v>
      </c>
      <c r="C1322" s="832" t="s">
        <v>1810</v>
      </c>
      <c r="D1322" s="833" t="s">
        <v>3108</v>
      </c>
      <c r="E1322" s="834" t="s">
        <v>1835</v>
      </c>
      <c r="F1322" s="832" t="s">
        <v>1808</v>
      </c>
      <c r="G1322" s="832" t="s">
        <v>2112</v>
      </c>
      <c r="H1322" s="832" t="s">
        <v>556</v>
      </c>
      <c r="I1322" s="832" t="s">
        <v>2113</v>
      </c>
      <c r="J1322" s="832" t="s">
        <v>841</v>
      </c>
      <c r="K1322" s="832" t="s">
        <v>2114</v>
      </c>
      <c r="L1322" s="835">
        <v>54.55</v>
      </c>
      <c r="M1322" s="835">
        <v>54.55</v>
      </c>
      <c r="N1322" s="832">
        <v>1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18</v>
      </c>
      <c r="B1323" s="832" t="s">
        <v>1807</v>
      </c>
      <c r="C1323" s="832" t="s">
        <v>1810</v>
      </c>
      <c r="D1323" s="833" t="s">
        <v>3108</v>
      </c>
      <c r="E1323" s="834" t="s">
        <v>1835</v>
      </c>
      <c r="F1323" s="832" t="s">
        <v>1808</v>
      </c>
      <c r="G1323" s="832" t="s">
        <v>2118</v>
      </c>
      <c r="H1323" s="832" t="s">
        <v>556</v>
      </c>
      <c r="I1323" s="832" t="s">
        <v>2511</v>
      </c>
      <c r="J1323" s="832" t="s">
        <v>2120</v>
      </c>
      <c r="K1323" s="832" t="s">
        <v>2512</v>
      </c>
      <c r="L1323" s="835">
        <v>169</v>
      </c>
      <c r="M1323" s="835">
        <v>169</v>
      </c>
      <c r="N1323" s="832">
        <v>1</v>
      </c>
      <c r="O1323" s="836">
        <v>1</v>
      </c>
      <c r="P1323" s="835">
        <v>169</v>
      </c>
      <c r="Q1323" s="837">
        <v>1</v>
      </c>
      <c r="R1323" s="832">
        <v>1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18</v>
      </c>
      <c r="B1324" s="832" t="s">
        <v>1807</v>
      </c>
      <c r="C1324" s="832" t="s">
        <v>1810</v>
      </c>
      <c r="D1324" s="833" t="s">
        <v>3108</v>
      </c>
      <c r="E1324" s="834" t="s">
        <v>1835</v>
      </c>
      <c r="F1324" s="832" t="s">
        <v>1808</v>
      </c>
      <c r="G1324" s="832" t="s">
        <v>2155</v>
      </c>
      <c r="H1324" s="832" t="s">
        <v>556</v>
      </c>
      <c r="I1324" s="832" t="s">
        <v>2158</v>
      </c>
      <c r="J1324" s="832" t="s">
        <v>898</v>
      </c>
      <c r="K1324" s="832" t="s">
        <v>2014</v>
      </c>
      <c r="L1324" s="835">
        <v>122.73</v>
      </c>
      <c r="M1324" s="835">
        <v>368.19</v>
      </c>
      <c r="N1324" s="832">
        <v>3</v>
      </c>
      <c r="O1324" s="836">
        <v>1</v>
      </c>
      <c r="P1324" s="835">
        <v>368.19</v>
      </c>
      <c r="Q1324" s="837">
        <v>1</v>
      </c>
      <c r="R1324" s="832">
        <v>3</v>
      </c>
      <c r="S1324" s="837">
        <v>1</v>
      </c>
      <c r="T1324" s="836">
        <v>1</v>
      </c>
      <c r="U1324" s="838">
        <v>1</v>
      </c>
    </row>
    <row r="1325" spans="1:21" ht="14.4" customHeight="1" x14ac:dyDescent="0.3">
      <c r="A1325" s="831">
        <v>18</v>
      </c>
      <c r="B1325" s="832" t="s">
        <v>1807</v>
      </c>
      <c r="C1325" s="832" t="s">
        <v>1810</v>
      </c>
      <c r="D1325" s="833" t="s">
        <v>3108</v>
      </c>
      <c r="E1325" s="834" t="s">
        <v>1832</v>
      </c>
      <c r="F1325" s="832" t="s">
        <v>1808</v>
      </c>
      <c r="G1325" s="832" t="s">
        <v>2904</v>
      </c>
      <c r="H1325" s="832" t="s">
        <v>601</v>
      </c>
      <c r="I1325" s="832" t="s">
        <v>1410</v>
      </c>
      <c r="J1325" s="832" t="s">
        <v>1411</v>
      </c>
      <c r="K1325" s="832" t="s">
        <v>1412</v>
      </c>
      <c r="L1325" s="835">
        <v>31.09</v>
      </c>
      <c r="M1325" s="835">
        <v>62.18</v>
      </c>
      <c r="N1325" s="832">
        <v>2</v>
      </c>
      <c r="O1325" s="836">
        <v>0.5</v>
      </c>
      <c r="P1325" s="835">
        <v>62.18</v>
      </c>
      <c r="Q1325" s="837">
        <v>1</v>
      </c>
      <c r="R1325" s="832">
        <v>2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18</v>
      </c>
      <c r="B1326" s="832" t="s">
        <v>1807</v>
      </c>
      <c r="C1326" s="832" t="s">
        <v>1810</v>
      </c>
      <c r="D1326" s="833" t="s">
        <v>3108</v>
      </c>
      <c r="E1326" s="834" t="s">
        <v>1832</v>
      </c>
      <c r="F1326" s="832" t="s">
        <v>1808</v>
      </c>
      <c r="G1326" s="832" t="s">
        <v>1912</v>
      </c>
      <c r="H1326" s="832" t="s">
        <v>556</v>
      </c>
      <c r="I1326" s="832" t="s">
        <v>1915</v>
      </c>
      <c r="J1326" s="832" t="s">
        <v>692</v>
      </c>
      <c r="K1326" s="832" t="s">
        <v>1916</v>
      </c>
      <c r="L1326" s="835">
        <v>37.61</v>
      </c>
      <c r="M1326" s="835">
        <v>75.22</v>
      </c>
      <c r="N1326" s="832">
        <v>2</v>
      </c>
      <c r="O1326" s="836">
        <v>0.5</v>
      </c>
      <c r="P1326" s="835">
        <v>75.22</v>
      </c>
      <c r="Q1326" s="837">
        <v>1</v>
      </c>
      <c r="R1326" s="832">
        <v>2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18</v>
      </c>
      <c r="B1327" s="832" t="s">
        <v>1807</v>
      </c>
      <c r="C1327" s="832" t="s">
        <v>1810</v>
      </c>
      <c r="D1327" s="833" t="s">
        <v>3108</v>
      </c>
      <c r="E1327" s="834" t="s">
        <v>1832</v>
      </c>
      <c r="F1327" s="832" t="s">
        <v>1808</v>
      </c>
      <c r="G1327" s="832" t="s">
        <v>741</v>
      </c>
      <c r="H1327" s="832" t="s">
        <v>556</v>
      </c>
      <c r="I1327" s="832" t="s">
        <v>1979</v>
      </c>
      <c r="J1327" s="832" t="s">
        <v>1980</v>
      </c>
      <c r="K1327" s="832" t="s">
        <v>1981</v>
      </c>
      <c r="L1327" s="835">
        <v>51.51</v>
      </c>
      <c r="M1327" s="835">
        <v>154.53</v>
      </c>
      <c r="N1327" s="832">
        <v>3</v>
      </c>
      <c r="O1327" s="836">
        <v>1.5</v>
      </c>
      <c r="P1327" s="835">
        <v>103.02</v>
      </c>
      <c r="Q1327" s="837">
        <v>0.66666666666666663</v>
      </c>
      <c r="R1327" s="832">
        <v>2</v>
      </c>
      <c r="S1327" s="837">
        <v>0.66666666666666663</v>
      </c>
      <c r="T1327" s="836">
        <v>0.5</v>
      </c>
      <c r="U1327" s="838">
        <v>0.33333333333333331</v>
      </c>
    </row>
    <row r="1328" spans="1:21" ht="14.4" customHeight="1" x14ac:dyDescent="0.3">
      <c r="A1328" s="831">
        <v>18</v>
      </c>
      <c r="B1328" s="832" t="s">
        <v>1807</v>
      </c>
      <c r="C1328" s="832" t="s">
        <v>1810</v>
      </c>
      <c r="D1328" s="833" t="s">
        <v>3108</v>
      </c>
      <c r="E1328" s="834" t="s">
        <v>1832</v>
      </c>
      <c r="F1328" s="832" t="s">
        <v>1808</v>
      </c>
      <c r="G1328" s="832" t="s">
        <v>2018</v>
      </c>
      <c r="H1328" s="832" t="s">
        <v>601</v>
      </c>
      <c r="I1328" s="832" t="s">
        <v>1529</v>
      </c>
      <c r="J1328" s="832" t="s">
        <v>1525</v>
      </c>
      <c r="K1328" s="832" t="s">
        <v>1530</v>
      </c>
      <c r="L1328" s="835">
        <v>913.98</v>
      </c>
      <c r="M1328" s="835">
        <v>913.98</v>
      </c>
      <c r="N1328" s="832">
        <v>1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18</v>
      </c>
      <c r="B1329" s="832" t="s">
        <v>1807</v>
      </c>
      <c r="C1329" s="832" t="s">
        <v>1810</v>
      </c>
      <c r="D1329" s="833" t="s">
        <v>3108</v>
      </c>
      <c r="E1329" s="834" t="s">
        <v>1832</v>
      </c>
      <c r="F1329" s="832" t="s">
        <v>1808</v>
      </c>
      <c r="G1329" s="832" t="s">
        <v>2042</v>
      </c>
      <c r="H1329" s="832" t="s">
        <v>601</v>
      </c>
      <c r="I1329" s="832" t="s">
        <v>1492</v>
      </c>
      <c r="J1329" s="832" t="s">
        <v>1487</v>
      </c>
      <c r="K1329" s="832" t="s">
        <v>1493</v>
      </c>
      <c r="L1329" s="835">
        <v>109.89</v>
      </c>
      <c r="M1329" s="835">
        <v>109.89</v>
      </c>
      <c r="N1329" s="832">
        <v>1</v>
      </c>
      <c r="O1329" s="836">
        <v>1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18</v>
      </c>
      <c r="B1330" s="832" t="s">
        <v>1807</v>
      </c>
      <c r="C1330" s="832" t="s">
        <v>1810</v>
      </c>
      <c r="D1330" s="833" t="s">
        <v>3108</v>
      </c>
      <c r="E1330" s="834" t="s">
        <v>1832</v>
      </c>
      <c r="F1330" s="832" t="s">
        <v>1808</v>
      </c>
      <c r="G1330" s="832" t="s">
        <v>2053</v>
      </c>
      <c r="H1330" s="832" t="s">
        <v>556</v>
      </c>
      <c r="I1330" s="832" t="s">
        <v>2057</v>
      </c>
      <c r="J1330" s="832" t="s">
        <v>2055</v>
      </c>
      <c r="K1330" s="832" t="s">
        <v>2056</v>
      </c>
      <c r="L1330" s="835">
        <v>122.73</v>
      </c>
      <c r="M1330" s="835">
        <v>122.73</v>
      </c>
      <c r="N1330" s="832">
        <v>1</v>
      </c>
      <c r="O1330" s="836">
        <v>0.5</v>
      </c>
      <c r="P1330" s="835">
        <v>122.73</v>
      </c>
      <c r="Q1330" s="837">
        <v>1</v>
      </c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18</v>
      </c>
      <c r="B1331" s="832" t="s">
        <v>1807</v>
      </c>
      <c r="C1331" s="832" t="s">
        <v>1810</v>
      </c>
      <c r="D1331" s="833" t="s">
        <v>3108</v>
      </c>
      <c r="E1331" s="834" t="s">
        <v>1832</v>
      </c>
      <c r="F1331" s="832" t="s">
        <v>1808</v>
      </c>
      <c r="G1331" s="832" t="s">
        <v>2058</v>
      </c>
      <c r="H1331" s="832" t="s">
        <v>556</v>
      </c>
      <c r="I1331" s="832" t="s">
        <v>2064</v>
      </c>
      <c r="J1331" s="832" t="s">
        <v>2060</v>
      </c>
      <c r="K1331" s="832" t="s">
        <v>2065</v>
      </c>
      <c r="L1331" s="835">
        <v>767.5</v>
      </c>
      <c r="M1331" s="835">
        <v>767.5</v>
      </c>
      <c r="N1331" s="832">
        <v>1</v>
      </c>
      <c r="O1331" s="836">
        <v>0.5</v>
      </c>
      <c r="P1331" s="835">
        <v>767.5</v>
      </c>
      <c r="Q1331" s="837">
        <v>1</v>
      </c>
      <c r="R1331" s="832">
        <v>1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18</v>
      </c>
      <c r="B1332" s="832" t="s">
        <v>1807</v>
      </c>
      <c r="C1332" s="832" t="s">
        <v>1810</v>
      </c>
      <c r="D1332" s="833" t="s">
        <v>3108</v>
      </c>
      <c r="E1332" s="834" t="s">
        <v>1832</v>
      </c>
      <c r="F1332" s="832" t="s">
        <v>1808</v>
      </c>
      <c r="G1332" s="832" t="s">
        <v>2905</v>
      </c>
      <c r="H1332" s="832" t="s">
        <v>556</v>
      </c>
      <c r="I1332" s="832" t="s">
        <v>2906</v>
      </c>
      <c r="J1332" s="832" t="s">
        <v>2907</v>
      </c>
      <c r="K1332" s="832" t="s">
        <v>2908</v>
      </c>
      <c r="L1332" s="835">
        <v>43.21</v>
      </c>
      <c r="M1332" s="835">
        <v>43.21</v>
      </c>
      <c r="N1332" s="832">
        <v>1</v>
      </c>
      <c r="O1332" s="836">
        <v>0.5</v>
      </c>
      <c r="P1332" s="835">
        <v>43.21</v>
      </c>
      <c r="Q1332" s="837">
        <v>1</v>
      </c>
      <c r="R1332" s="832">
        <v>1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18</v>
      </c>
      <c r="B1333" s="832" t="s">
        <v>1807</v>
      </c>
      <c r="C1333" s="832" t="s">
        <v>1810</v>
      </c>
      <c r="D1333" s="833" t="s">
        <v>3108</v>
      </c>
      <c r="E1333" s="834" t="s">
        <v>1832</v>
      </c>
      <c r="F1333" s="832" t="s">
        <v>1808</v>
      </c>
      <c r="G1333" s="832" t="s">
        <v>2118</v>
      </c>
      <c r="H1333" s="832" t="s">
        <v>556</v>
      </c>
      <c r="I1333" s="832" t="s">
        <v>2122</v>
      </c>
      <c r="J1333" s="832" t="s">
        <v>2120</v>
      </c>
      <c r="K1333" s="832" t="s">
        <v>2123</v>
      </c>
      <c r="L1333" s="835">
        <v>91.78</v>
      </c>
      <c r="M1333" s="835">
        <v>91.78</v>
      </c>
      <c r="N1333" s="832">
        <v>1</v>
      </c>
      <c r="O1333" s="836">
        <v>1</v>
      </c>
      <c r="P1333" s="835">
        <v>91.78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18</v>
      </c>
      <c r="B1334" s="832" t="s">
        <v>1807</v>
      </c>
      <c r="C1334" s="832" t="s">
        <v>1810</v>
      </c>
      <c r="D1334" s="833" t="s">
        <v>3108</v>
      </c>
      <c r="E1334" s="834" t="s">
        <v>1832</v>
      </c>
      <c r="F1334" s="832" t="s">
        <v>1808</v>
      </c>
      <c r="G1334" s="832" t="s">
        <v>2531</v>
      </c>
      <c r="H1334" s="832" t="s">
        <v>601</v>
      </c>
      <c r="I1334" s="832" t="s">
        <v>1516</v>
      </c>
      <c r="J1334" s="832" t="s">
        <v>1514</v>
      </c>
      <c r="K1334" s="832" t="s">
        <v>1517</v>
      </c>
      <c r="L1334" s="835">
        <v>307.27999999999997</v>
      </c>
      <c r="M1334" s="835">
        <v>307.27999999999997</v>
      </c>
      <c r="N1334" s="832">
        <v>1</v>
      </c>
      <c r="O1334" s="836">
        <v>0.5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18</v>
      </c>
      <c r="B1335" s="832" t="s">
        <v>1807</v>
      </c>
      <c r="C1335" s="832" t="s">
        <v>1810</v>
      </c>
      <c r="D1335" s="833" t="s">
        <v>3108</v>
      </c>
      <c r="E1335" s="834" t="s">
        <v>1832</v>
      </c>
      <c r="F1335" s="832" t="s">
        <v>1808</v>
      </c>
      <c r="G1335" s="832" t="s">
        <v>2892</v>
      </c>
      <c r="H1335" s="832" t="s">
        <v>556</v>
      </c>
      <c r="I1335" s="832" t="s">
        <v>2909</v>
      </c>
      <c r="J1335" s="832" t="s">
        <v>2894</v>
      </c>
      <c r="K1335" s="832" t="s">
        <v>2910</v>
      </c>
      <c r="L1335" s="835">
        <v>0</v>
      </c>
      <c r="M1335" s="835">
        <v>0</v>
      </c>
      <c r="N1335" s="832">
        <v>1</v>
      </c>
      <c r="O1335" s="836">
        <v>1</v>
      </c>
      <c r="P1335" s="835"/>
      <c r="Q1335" s="837"/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18</v>
      </c>
      <c r="B1336" s="832" t="s">
        <v>1807</v>
      </c>
      <c r="C1336" s="832" t="s">
        <v>1814</v>
      </c>
      <c r="D1336" s="833" t="s">
        <v>3109</v>
      </c>
      <c r="E1336" s="834" t="s">
        <v>1828</v>
      </c>
      <c r="F1336" s="832" t="s">
        <v>1808</v>
      </c>
      <c r="G1336" s="832" t="s">
        <v>1859</v>
      </c>
      <c r="H1336" s="832" t="s">
        <v>556</v>
      </c>
      <c r="I1336" s="832" t="s">
        <v>1860</v>
      </c>
      <c r="J1336" s="832" t="s">
        <v>1861</v>
      </c>
      <c r="K1336" s="832" t="s">
        <v>1862</v>
      </c>
      <c r="L1336" s="835">
        <v>55.77</v>
      </c>
      <c r="M1336" s="835">
        <v>111.54</v>
      </c>
      <c r="N1336" s="832">
        <v>2</v>
      </c>
      <c r="O1336" s="836">
        <v>1</v>
      </c>
      <c r="P1336" s="835">
        <v>111.54</v>
      </c>
      <c r="Q1336" s="837">
        <v>1</v>
      </c>
      <c r="R1336" s="832">
        <v>2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18</v>
      </c>
      <c r="B1337" s="832" t="s">
        <v>1807</v>
      </c>
      <c r="C1337" s="832" t="s">
        <v>1814</v>
      </c>
      <c r="D1337" s="833" t="s">
        <v>3109</v>
      </c>
      <c r="E1337" s="834" t="s">
        <v>1828</v>
      </c>
      <c r="F1337" s="832" t="s">
        <v>1808</v>
      </c>
      <c r="G1337" s="832" t="s">
        <v>1867</v>
      </c>
      <c r="H1337" s="832" t="s">
        <v>601</v>
      </c>
      <c r="I1337" s="832" t="s">
        <v>1552</v>
      </c>
      <c r="J1337" s="832" t="s">
        <v>1553</v>
      </c>
      <c r="K1337" s="832" t="s">
        <v>1554</v>
      </c>
      <c r="L1337" s="835">
        <v>1296.7</v>
      </c>
      <c r="M1337" s="835">
        <v>9076.9</v>
      </c>
      <c r="N1337" s="832">
        <v>7</v>
      </c>
      <c r="O1337" s="836">
        <v>2.5</v>
      </c>
      <c r="P1337" s="835">
        <v>9076.9</v>
      </c>
      <c r="Q1337" s="837">
        <v>1</v>
      </c>
      <c r="R1337" s="832">
        <v>7</v>
      </c>
      <c r="S1337" s="837">
        <v>1</v>
      </c>
      <c r="T1337" s="836">
        <v>2.5</v>
      </c>
      <c r="U1337" s="838">
        <v>1</v>
      </c>
    </row>
    <row r="1338" spans="1:21" ht="14.4" customHeight="1" x14ac:dyDescent="0.3">
      <c r="A1338" s="831">
        <v>18</v>
      </c>
      <c r="B1338" s="832" t="s">
        <v>1807</v>
      </c>
      <c r="C1338" s="832" t="s">
        <v>1814</v>
      </c>
      <c r="D1338" s="833" t="s">
        <v>3109</v>
      </c>
      <c r="E1338" s="834" t="s">
        <v>1828</v>
      </c>
      <c r="F1338" s="832" t="s">
        <v>1808</v>
      </c>
      <c r="G1338" s="832" t="s">
        <v>1870</v>
      </c>
      <c r="H1338" s="832" t="s">
        <v>556</v>
      </c>
      <c r="I1338" s="832" t="s">
        <v>2911</v>
      </c>
      <c r="J1338" s="832" t="s">
        <v>1872</v>
      </c>
      <c r="K1338" s="832" t="s">
        <v>2912</v>
      </c>
      <c r="L1338" s="835">
        <v>2487.31</v>
      </c>
      <c r="M1338" s="835">
        <v>27360.41</v>
      </c>
      <c r="N1338" s="832">
        <v>11</v>
      </c>
      <c r="O1338" s="836">
        <v>2</v>
      </c>
      <c r="P1338" s="835">
        <v>22385.79</v>
      </c>
      <c r="Q1338" s="837">
        <v>0.81818181818181823</v>
      </c>
      <c r="R1338" s="832">
        <v>9</v>
      </c>
      <c r="S1338" s="837">
        <v>0.81818181818181823</v>
      </c>
      <c r="T1338" s="836">
        <v>1.5</v>
      </c>
      <c r="U1338" s="838">
        <v>0.75</v>
      </c>
    </row>
    <row r="1339" spans="1:21" ht="14.4" customHeight="1" x14ac:dyDescent="0.3">
      <c r="A1339" s="831">
        <v>18</v>
      </c>
      <c r="B1339" s="832" t="s">
        <v>1807</v>
      </c>
      <c r="C1339" s="832" t="s">
        <v>1814</v>
      </c>
      <c r="D1339" s="833" t="s">
        <v>3109</v>
      </c>
      <c r="E1339" s="834" t="s">
        <v>1828</v>
      </c>
      <c r="F1339" s="832" t="s">
        <v>1808</v>
      </c>
      <c r="G1339" s="832" t="s">
        <v>1870</v>
      </c>
      <c r="H1339" s="832" t="s">
        <v>556</v>
      </c>
      <c r="I1339" s="832" t="s">
        <v>2233</v>
      </c>
      <c r="J1339" s="832" t="s">
        <v>1872</v>
      </c>
      <c r="K1339" s="832" t="s">
        <v>2234</v>
      </c>
      <c r="L1339" s="835">
        <v>2497.96</v>
      </c>
      <c r="M1339" s="835">
        <v>139885.76000000001</v>
      </c>
      <c r="N1339" s="832">
        <v>56</v>
      </c>
      <c r="O1339" s="836">
        <v>12.5</v>
      </c>
      <c r="P1339" s="835">
        <v>109910.24</v>
      </c>
      <c r="Q1339" s="837">
        <v>0.7857142857142857</v>
      </c>
      <c r="R1339" s="832">
        <v>44</v>
      </c>
      <c r="S1339" s="837">
        <v>0.7857142857142857</v>
      </c>
      <c r="T1339" s="836">
        <v>9</v>
      </c>
      <c r="U1339" s="838">
        <v>0.72</v>
      </c>
    </row>
    <row r="1340" spans="1:21" ht="14.4" customHeight="1" x14ac:dyDescent="0.3">
      <c r="A1340" s="831">
        <v>18</v>
      </c>
      <c r="B1340" s="832" t="s">
        <v>1807</v>
      </c>
      <c r="C1340" s="832" t="s">
        <v>1814</v>
      </c>
      <c r="D1340" s="833" t="s">
        <v>3109</v>
      </c>
      <c r="E1340" s="834" t="s">
        <v>1828</v>
      </c>
      <c r="F1340" s="832" t="s">
        <v>1808</v>
      </c>
      <c r="G1340" s="832" t="s">
        <v>1870</v>
      </c>
      <c r="H1340" s="832" t="s">
        <v>556</v>
      </c>
      <c r="I1340" s="832" t="s">
        <v>1871</v>
      </c>
      <c r="J1340" s="832" t="s">
        <v>1872</v>
      </c>
      <c r="K1340" s="832" t="s">
        <v>1873</v>
      </c>
      <c r="L1340" s="835">
        <v>2520.79</v>
      </c>
      <c r="M1340" s="835">
        <v>126039.5</v>
      </c>
      <c r="N1340" s="832">
        <v>50</v>
      </c>
      <c r="O1340" s="836">
        <v>16</v>
      </c>
      <c r="P1340" s="835">
        <v>83186.070000000007</v>
      </c>
      <c r="Q1340" s="837">
        <v>0.66</v>
      </c>
      <c r="R1340" s="832">
        <v>33</v>
      </c>
      <c r="S1340" s="837">
        <v>0.66</v>
      </c>
      <c r="T1340" s="836">
        <v>11</v>
      </c>
      <c r="U1340" s="838">
        <v>0.6875</v>
      </c>
    </row>
    <row r="1341" spans="1:21" ht="14.4" customHeight="1" x14ac:dyDescent="0.3">
      <c r="A1341" s="831">
        <v>18</v>
      </c>
      <c r="B1341" s="832" t="s">
        <v>1807</v>
      </c>
      <c r="C1341" s="832" t="s">
        <v>1814</v>
      </c>
      <c r="D1341" s="833" t="s">
        <v>3109</v>
      </c>
      <c r="E1341" s="834" t="s">
        <v>1828</v>
      </c>
      <c r="F1341" s="832" t="s">
        <v>1808</v>
      </c>
      <c r="G1341" s="832" t="s">
        <v>1870</v>
      </c>
      <c r="H1341" s="832" t="s">
        <v>556</v>
      </c>
      <c r="I1341" s="832" t="s">
        <v>1874</v>
      </c>
      <c r="J1341" s="832" t="s">
        <v>1872</v>
      </c>
      <c r="K1341" s="832" t="s">
        <v>1875</v>
      </c>
      <c r="L1341" s="835">
        <v>2551.2199999999998</v>
      </c>
      <c r="M1341" s="835">
        <v>43370.74</v>
      </c>
      <c r="N1341" s="832">
        <v>17</v>
      </c>
      <c r="O1341" s="836">
        <v>4.5</v>
      </c>
      <c r="P1341" s="835">
        <v>28063.42</v>
      </c>
      <c r="Q1341" s="837">
        <v>0.6470588235294118</v>
      </c>
      <c r="R1341" s="832">
        <v>11</v>
      </c>
      <c r="S1341" s="837">
        <v>0.6470588235294118</v>
      </c>
      <c r="T1341" s="836">
        <v>2</v>
      </c>
      <c r="U1341" s="838">
        <v>0.44444444444444442</v>
      </c>
    </row>
    <row r="1342" spans="1:21" ht="14.4" customHeight="1" x14ac:dyDescent="0.3">
      <c r="A1342" s="831">
        <v>18</v>
      </c>
      <c r="B1342" s="832" t="s">
        <v>1807</v>
      </c>
      <c r="C1342" s="832" t="s">
        <v>1814</v>
      </c>
      <c r="D1342" s="833" t="s">
        <v>3109</v>
      </c>
      <c r="E1342" s="834" t="s">
        <v>1828</v>
      </c>
      <c r="F1342" s="832" t="s">
        <v>1808</v>
      </c>
      <c r="G1342" s="832" t="s">
        <v>1870</v>
      </c>
      <c r="H1342" s="832" t="s">
        <v>556</v>
      </c>
      <c r="I1342" s="832" t="s">
        <v>1876</v>
      </c>
      <c r="J1342" s="832" t="s">
        <v>1872</v>
      </c>
      <c r="K1342" s="832" t="s">
        <v>1877</v>
      </c>
      <c r="L1342" s="835">
        <v>2760.38</v>
      </c>
      <c r="M1342" s="835">
        <v>49686.84</v>
      </c>
      <c r="N1342" s="832">
        <v>18</v>
      </c>
      <c r="O1342" s="836">
        <v>4.5</v>
      </c>
      <c r="P1342" s="835">
        <v>46926.46</v>
      </c>
      <c r="Q1342" s="837">
        <v>0.94444444444444453</v>
      </c>
      <c r="R1342" s="832">
        <v>17</v>
      </c>
      <c r="S1342" s="837">
        <v>0.94444444444444442</v>
      </c>
      <c r="T1342" s="836">
        <v>3.5</v>
      </c>
      <c r="U1342" s="838">
        <v>0.77777777777777779</v>
      </c>
    </row>
    <row r="1343" spans="1:21" ht="14.4" customHeight="1" x14ac:dyDescent="0.3">
      <c r="A1343" s="831">
        <v>18</v>
      </c>
      <c r="B1343" s="832" t="s">
        <v>1807</v>
      </c>
      <c r="C1343" s="832" t="s">
        <v>1814</v>
      </c>
      <c r="D1343" s="833" t="s">
        <v>3109</v>
      </c>
      <c r="E1343" s="834" t="s">
        <v>1828</v>
      </c>
      <c r="F1343" s="832" t="s">
        <v>1808</v>
      </c>
      <c r="G1343" s="832" t="s">
        <v>1870</v>
      </c>
      <c r="H1343" s="832" t="s">
        <v>556</v>
      </c>
      <c r="I1343" s="832" t="s">
        <v>2546</v>
      </c>
      <c r="J1343" s="832" t="s">
        <v>1872</v>
      </c>
      <c r="K1343" s="832" t="s">
        <v>2547</v>
      </c>
      <c r="L1343" s="835">
        <v>2475.14</v>
      </c>
      <c r="M1343" s="835">
        <v>183160.36000000002</v>
      </c>
      <c r="N1343" s="832">
        <v>74</v>
      </c>
      <c r="O1343" s="836">
        <v>14.5</v>
      </c>
      <c r="P1343" s="835">
        <v>168309.52000000002</v>
      </c>
      <c r="Q1343" s="837">
        <v>0.91891891891891897</v>
      </c>
      <c r="R1343" s="832">
        <v>68</v>
      </c>
      <c r="S1343" s="837">
        <v>0.91891891891891897</v>
      </c>
      <c r="T1343" s="836">
        <v>13</v>
      </c>
      <c r="U1343" s="838">
        <v>0.89655172413793105</v>
      </c>
    </row>
    <row r="1344" spans="1:21" ht="14.4" customHeight="1" x14ac:dyDescent="0.3">
      <c r="A1344" s="831">
        <v>18</v>
      </c>
      <c r="B1344" s="832" t="s">
        <v>1807</v>
      </c>
      <c r="C1344" s="832" t="s">
        <v>1814</v>
      </c>
      <c r="D1344" s="833" t="s">
        <v>3109</v>
      </c>
      <c r="E1344" s="834" t="s">
        <v>1828</v>
      </c>
      <c r="F1344" s="832" t="s">
        <v>1808</v>
      </c>
      <c r="G1344" s="832" t="s">
        <v>1870</v>
      </c>
      <c r="H1344" s="832" t="s">
        <v>556</v>
      </c>
      <c r="I1344" s="832" t="s">
        <v>2913</v>
      </c>
      <c r="J1344" s="832" t="s">
        <v>1872</v>
      </c>
      <c r="K1344" s="832" t="s">
        <v>2914</v>
      </c>
      <c r="L1344" s="835">
        <v>618.78</v>
      </c>
      <c r="M1344" s="835">
        <v>1856.34</v>
      </c>
      <c r="N1344" s="832">
        <v>3</v>
      </c>
      <c r="O1344" s="836">
        <v>1.5</v>
      </c>
      <c r="P1344" s="835">
        <v>1856.34</v>
      </c>
      <c r="Q1344" s="837">
        <v>1</v>
      </c>
      <c r="R1344" s="832">
        <v>3</v>
      </c>
      <c r="S1344" s="837">
        <v>1</v>
      </c>
      <c r="T1344" s="836">
        <v>1.5</v>
      </c>
      <c r="U1344" s="838">
        <v>1</v>
      </c>
    </row>
    <row r="1345" spans="1:21" ht="14.4" customHeight="1" x14ac:dyDescent="0.3">
      <c r="A1345" s="831">
        <v>18</v>
      </c>
      <c r="B1345" s="832" t="s">
        <v>1807</v>
      </c>
      <c r="C1345" s="832" t="s">
        <v>1814</v>
      </c>
      <c r="D1345" s="833" t="s">
        <v>3109</v>
      </c>
      <c r="E1345" s="834" t="s">
        <v>1828</v>
      </c>
      <c r="F1345" s="832" t="s">
        <v>1808</v>
      </c>
      <c r="G1345" s="832" t="s">
        <v>1870</v>
      </c>
      <c r="H1345" s="832" t="s">
        <v>556</v>
      </c>
      <c r="I1345" s="832" t="s">
        <v>2915</v>
      </c>
      <c r="J1345" s="832" t="s">
        <v>1872</v>
      </c>
      <c r="K1345" s="832" t="s">
        <v>2916</v>
      </c>
      <c r="L1345" s="835">
        <v>624.49</v>
      </c>
      <c r="M1345" s="835">
        <v>1248.98</v>
      </c>
      <c r="N1345" s="832">
        <v>2</v>
      </c>
      <c r="O1345" s="836">
        <v>1</v>
      </c>
      <c r="P1345" s="835">
        <v>1248.98</v>
      </c>
      <c r="Q1345" s="837">
        <v>1</v>
      </c>
      <c r="R1345" s="832">
        <v>2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18</v>
      </c>
      <c r="B1346" s="832" t="s">
        <v>1807</v>
      </c>
      <c r="C1346" s="832" t="s">
        <v>1814</v>
      </c>
      <c r="D1346" s="833" t="s">
        <v>3109</v>
      </c>
      <c r="E1346" s="834" t="s">
        <v>1828</v>
      </c>
      <c r="F1346" s="832" t="s">
        <v>1808</v>
      </c>
      <c r="G1346" s="832" t="s">
        <v>1959</v>
      </c>
      <c r="H1346" s="832" t="s">
        <v>556</v>
      </c>
      <c r="I1346" s="832" t="s">
        <v>2917</v>
      </c>
      <c r="J1346" s="832" t="s">
        <v>2918</v>
      </c>
      <c r="K1346" s="832" t="s">
        <v>2919</v>
      </c>
      <c r="L1346" s="835">
        <v>123.2</v>
      </c>
      <c r="M1346" s="835">
        <v>369.6</v>
      </c>
      <c r="N1346" s="832">
        <v>3</v>
      </c>
      <c r="O1346" s="836">
        <v>0.5</v>
      </c>
      <c r="P1346" s="835">
        <v>369.6</v>
      </c>
      <c r="Q1346" s="837">
        <v>1</v>
      </c>
      <c r="R1346" s="832">
        <v>3</v>
      </c>
      <c r="S1346" s="837">
        <v>1</v>
      </c>
      <c r="T1346" s="836">
        <v>0.5</v>
      </c>
      <c r="U1346" s="838">
        <v>1</v>
      </c>
    </row>
    <row r="1347" spans="1:21" ht="14.4" customHeight="1" x14ac:dyDescent="0.3">
      <c r="A1347" s="831">
        <v>18</v>
      </c>
      <c r="B1347" s="832" t="s">
        <v>1807</v>
      </c>
      <c r="C1347" s="832" t="s">
        <v>1814</v>
      </c>
      <c r="D1347" s="833" t="s">
        <v>3109</v>
      </c>
      <c r="E1347" s="834" t="s">
        <v>1828</v>
      </c>
      <c r="F1347" s="832" t="s">
        <v>1808</v>
      </c>
      <c r="G1347" s="832" t="s">
        <v>1967</v>
      </c>
      <c r="H1347" s="832" t="s">
        <v>601</v>
      </c>
      <c r="I1347" s="832" t="s">
        <v>1663</v>
      </c>
      <c r="J1347" s="832" t="s">
        <v>1664</v>
      </c>
      <c r="K1347" s="832" t="s">
        <v>1665</v>
      </c>
      <c r="L1347" s="835">
        <v>65.989999999999995</v>
      </c>
      <c r="M1347" s="835">
        <v>1121.83</v>
      </c>
      <c r="N1347" s="832">
        <v>17</v>
      </c>
      <c r="O1347" s="836">
        <v>4</v>
      </c>
      <c r="P1347" s="835">
        <v>1121.83</v>
      </c>
      <c r="Q1347" s="837">
        <v>1</v>
      </c>
      <c r="R1347" s="832">
        <v>17</v>
      </c>
      <c r="S1347" s="837">
        <v>1</v>
      </c>
      <c r="T1347" s="836">
        <v>4</v>
      </c>
      <c r="U1347" s="838">
        <v>1</v>
      </c>
    </row>
    <row r="1348" spans="1:21" ht="14.4" customHeight="1" x14ac:dyDescent="0.3">
      <c r="A1348" s="831">
        <v>18</v>
      </c>
      <c r="B1348" s="832" t="s">
        <v>1807</v>
      </c>
      <c r="C1348" s="832" t="s">
        <v>1814</v>
      </c>
      <c r="D1348" s="833" t="s">
        <v>3109</v>
      </c>
      <c r="E1348" s="834" t="s">
        <v>1828</v>
      </c>
      <c r="F1348" s="832" t="s">
        <v>1808</v>
      </c>
      <c r="G1348" s="832" t="s">
        <v>741</v>
      </c>
      <c r="H1348" s="832" t="s">
        <v>556</v>
      </c>
      <c r="I1348" s="832" t="s">
        <v>1979</v>
      </c>
      <c r="J1348" s="832" t="s">
        <v>1980</v>
      </c>
      <c r="K1348" s="832" t="s">
        <v>1981</v>
      </c>
      <c r="L1348" s="835">
        <v>51.51</v>
      </c>
      <c r="M1348" s="835">
        <v>51.51</v>
      </c>
      <c r="N1348" s="832">
        <v>1</v>
      </c>
      <c r="O1348" s="836">
        <v>1</v>
      </c>
      <c r="P1348" s="835">
        <v>51.51</v>
      </c>
      <c r="Q1348" s="837">
        <v>1</v>
      </c>
      <c r="R1348" s="832">
        <v>1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18</v>
      </c>
      <c r="B1349" s="832" t="s">
        <v>1807</v>
      </c>
      <c r="C1349" s="832" t="s">
        <v>1814</v>
      </c>
      <c r="D1349" s="833" t="s">
        <v>3109</v>
      </c>
      <c r="E1349" s="834" t="s">
        <v>1828</v>
      </c>
      <c r="F1349" s="832" t="s">
        <v>1808</v>
      </c>
      <c r="G1349" s="832" t="s">
        <v>1982</v>
      </c>
      <c r="H1349" s="832" t="s">
        <v>556</v>
      </c>
      <c r="I1349" s="832" t="s">
        <v>1983</v>
      </c>
      <c r="J1349" s="832" t="s">
        <v>1170</v>
      </c>
      <c r="K1349" s="832" t="s">
        <v>1984</v>
      </c>
      <c r="L1349" s="835">
        <v>107.27</v>
      </c>
      <c r="M1349" s="835">
        <v>107.27</v>
      </c>
      <c r="N1349" s="832">
        <v>1</v>
      </c>
      <c r="O1349" s="836">
        <v>1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18</v>
      </c>
      <c r="B1350" s="832" t="s">
        <v>1807</v>
      </c>
      <c r="C1350" s="832" t="s">
        <v>1814</v>
      </c>
      <c r="D1350" s="833" t="s">
        <v>3109</v>
      </c>
      <c r="E1350" s="834" t="s">
        <v>1828</v>
      </c>
      <c r="F1350" s="832" t="s">
        <v>1808</v>
      </c>
      <c r="G1350" s="832" t="s">
        <v>1986</v>
      </c>
      <c r="H1350" s="832" t="s">
        <v>556</v>
      </c>
      <c r="I1350" s="832" t="s">
        <v>1987</v>
      </c>
      <c r="J1350" s="832" t="s">
        <v>639</v>
      </c>
      <c r="K1350" s="832" t="s">
        <v>1988</v>
      </c>
      <c r="L1350" s="835">
        <v>0</v>
      </c>
      <c r="M1350" s="835">
        <v>0</v>
      </c>
      <c r="N1350" s="832">
        <v>6</v>
      </c>
      <c r="O1350" s="836">
        <v>2</v>
      </c>
      <c r="P1350" s="835">
        <v>0</v>
      </c>
      <c r="Q1350" s="837"/>
      <c r="R1350" s="832">
        <v>3</v>
      </c>
      <c r="S1350" s="837">
        <v>0.5</v>
      </c>
      <c r="T1350" s="836">
        <v>1</v>
      </c>
      <c r="U1350" s="838">
        <v>0.5</v>
      </c>
    </row>
    <row r="1351" spans="1:21" ht="14.4" customHeight="1" x14ac:dyDescent="0.3">
      <c r="A1351" s="831">
        <v>18</v>
      </c>
      <c r="B1351" s="832" t="s">
        <v>1807</v>
      </c>
      <c r="C1351" s="832" t="s">
        <v>1814</v>
      </c>
      <c r="D1351" s="833" t="s">
        <v>3109</v>
      </c>
      <c r="E1351" s="834" t="s">
        <v>1828</v>
      </c>
      <c r="F1351" s="832" t="s">
        <v>1808</v>
      </c>
      <c r="G1351" s="832" t="s">
        <v>1989</v>
      </c>
      <c r="H1351" s="832" t="s">
        <v>556</v>
      </c>
      <c r="I1351" s="832" t="s">
        <v>1992</v>
      </c>
      <c r="J1351" s="832" t="s">
        <v>1993</v>
      </c>
      <c r="K1351" s="832" t="s">
        <v>1994</v>
      </c>
      <c r="L1351" s="835">
        <v>22.06</v>
      </c>
      <c r="M1351" s="835">
        <v>529.43999999999994</v>
      </c>
      <c r="N1351" s="832">
        <v>24</v>
      </c>
      <c r="O1351" s="836">
        <v>4.5</v>
      </c>
      <c r="P1351" s="835">
        <v>22.06</v>
      </c>
      <c r="Q1351" s="837">
        <v>4.1666666666666671E-2</v>
      </c>
      <c r="R1351" s="832">
        <v>1</v>
      </c>
      <c r="S1351" s="837">
        <v>4.1666666666666664E-2</v>
      </c>
      <c r="T1351" s="836">
        <v>1</v>
      </c>
      <c r="U1351" s="838">
        <v>0.22222222222222221</v>
      </c>
    </row>
    <row r="1352" spans="1:21" ht="14.4" customHeight="1" x14ac:dyDescent="0.3">
      <c r="A1352" s="831">
        <v>18</v>
      </c>
      <c r="B1352" s="832" t="s">
        <v>1807</v>
      </c>
      <c r="C1352" s="832" t="s">
        <v>1814</v>
      </c>
      <c r="D1352" s="833" t="s">
        <v>3109</v>
      </c>
      <c r="E1352" s="834" t="s">
        <v>1828</v>
      </c>
      <c r="F1352" s="832" t="s">
        <v>1808</v>
      </c>
      <c r="G1352" s="832" t="s">
        <v>2003</v>
      </c>
      <c r="H1352" s="832" t="s">
        <v>556</v>
      </c>
      <c r="I1352" s="832" t="s">
        <v>2004</v>
      </c>
      <c r="J1352" s="832" t="s">
        <v>862</v>
      </c>
      <c r="K1352" s="832" t="s">
        <v>2005</v>
      </c>
      <c r="L1352" s="835">
        <v>24.37</v>
      </c>
      <c r="M1352" s="835">
        <v>24.37</v>
      </c>
      <c r="N1352" s="832">
        <v>1</v>
      </c>
      <c r="O1352" s="836">
        <v>1</v>
      </c>
      <c r="P1352" s="835">
        <v>24.37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18</v>
      </c>
      <c r="B1353" s="832" t="s">
        <v>1807</v>
      </c>
      <c r="C1353" s="832" t="s">
        <v>1814</v>
      </c>
      <c r="D1353" s="833" t="s">
        <v>3109</v>
      </c>
      <c r="E1353" s="834" t="s">
        <v>1828</v>
      </c>
      <c r="F1353" s="832" t="s">
        <v>1808</v>
      </c>
      <c r="G1353" s="832" t="s">
        <v>2042</v>
      </c>
      <c r="H1353" s="832" t="s">
        <v>601</v>
      </c>
      <c r="I1353" s="832" t="s">
        <v>1486</v>
      </c>
      <c r="J1353" s="832" t="s">
        <v>1487</v>
      </c>
      <c r="K1353" s="832" t="s">
        <v>1488</v>
      </c>
      <c r="L1353" s="835">
        <v>366.31</v>
      </c>
      <c r="M1353" s="835">
        <v>366.31</v>
      </c>
      <c r="N1353" s="832">
        <v>1</v>
      </c>
      <c r="O1353" s="836">
        <v>0.5</v>
      </c>
      <c r="P1353" s="835">
        <v>366.31</v>
      </c>
      <c r="Q1353" s="837">
        <v>1</v>
      </c>
      <c r="R1353" s="832">
        <v>1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18</v>
      </c>
      <c r="B1354" s="832" t="s">
        <v>1807</v>
      </c>
      <c r="C1354" s="832" t="s">
        <v>1814</v>
      </c>
      <c r="D1354" s="833" t="s">
        <v>3109</v>
      </c>
      <c r="E1354" s="834" t="s">
        <v>1828</v>
      </c>
      <c r="F1354" s="832" t="s">
        <v>1808</v>
      </c>
      <c r="G1354" s="832" t="s">
        <v>2042</v>
      </c>
      <c r="H1354" s="832" t="s">
        <v>556</v>
      </c>
      <c r="I1354" s="832" t="s">
        <v>2920</v>
      </c>
      <c r="J1354" s="832" t="s">
        <v>2719</v>
      </c>
      <c r="K1354" s="832" t="s">
        <v>2921</v>
      </c>
      <c r="L1354" s="835">
        <v>197.81</v>
      </c>
      <c r="M1354" s="835">
        <v>1186.8600000000001</v>
      </c>
      <c r="N1354" s="832">
        <v>6</v>
      </c>
      <c r="O1354" s="836">
        <v>2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18</v>
      </c>
      <c r="B1355" s="832" t="s">
        <v>1807</v>
      </c>
      <c r="C1355" s="832" t="s">
        <v>1814</v>
      </c>
      <c r="D1355" s="833" t="s">
        <v>3109</v>
      </c>
      <c r="E1355" s="834" t="s">
        <v>1828</v>
      </c>
      <c r="F1355" s="832" t="s">
        <v>1808</v>
      </c>
      <c r="G1355" s="832" t="s">
        <v>2043</v>
      </c>
      <c r="H1355" s="832" t="s">
        <v>601</v>
      </c>
      <c r="I1355" s="832" t="s">
        <v>1500</v>
      </c>
      <c r="J1355" s="832" t="s">
        <v>1496</v>
      </c>
      <c r="K1355" s="832" t="s">
        <v>1501</v>
      </c>
      <c r="L1355" s="835">
        <v>110.73</v>
      </c>
      <c r="M1355" s="835">
        <v>442.92</v>
      </c>
      <c r="N1355" s="832">
        <v>4</v>
      </c>
      <c r="O1355" s="836">
        <v>1</v>
      </c>
      <c r="P1355" s="835">
        <v>442.92</v>
      </c>
      <c r="Q1355" s="837">
        <v>1</v>
      </c>
      <c r="R1355" s="832">
        <v>4</v>
      </c>
      <c r="S1355" s="837">
        <v>1</v>
      </c>
      <c r="T1355" s="836">
        <v>1</v>
      </c>
      <c r="U1355" s="838">
        <v>1</v>
      </c>
    </row>
    <row r="1356" spans="1:21" ht="14.4" customHeight="1" x14ac:dyDescent="0.3">
      <c r="A1356" s="831">
        <v>18</v>
      </c>
      <c r="B1356" s="832" t="s">
        <v>1807</v>
      </c>
      <c r="C1356" s="832" t="s">
        <v>1814</v>
      </c>
      <c r="D1356" s="833" t="s">
        <v>3109</v>
      </c>
      <c r="E1356" s="834" t="s">
        <v>1828</v>
      </c>
      <c r="F1356" s="832" t="s">
        <v>1808</v>
      </c>
      <c r="G1356" s="832" t="s">
        <v>2043</v>
      </c>
      <c r="H1356" s="832" t="s">
        <v>556</v>
      </c>
      <c r="I1356" s="832" t="s">
        <v>2922</v>
      </c>
      <c r="J1356" s="832" t="s">
        <v>2045</v>
      </c>
      <c r="K1356" s="832" t="s">
        <v>1066</v>
      </c>
      <c r="L1356" s="835">
        <v>527.26</v>
      </c>
      <c r="M1356" s="835">
        <v>527.26</v>
      </c>
      <c r="N1356" s="832">
        <v>1</v>
      </c>
      <c r="O1356" s="836">
        <v>1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18</v>
      </c>
      <c r="B1357" s="832" t="s">
        <v>1807</v>
      </c>
      <c r="C1357" s="832" t="s">
        <v>1814</v>
      </c>
      <c r="D1357" s="833" t="s">
        <v>3109</v>
      </c>
      <c r="E1357" s="834" t="s">
        <v>1828</v>
      </c>
      <c r="F1357" s="832" t="s">
        <v>1808</v>
      </c>
      <c r="G1357" s="832" t="s">
        <v>2070</v>
      </c>
      <c r="H1357" s="832" t="s">
        <v>556</v>
      </c>
      <c r="I1357" s="832" t="s">
        <v>2071</v>
      </c>
      <c r="J1357" s="832" t="s">
        <v>2072</v>
      </c>
      <c r="K1357" s="832" t="s">
        <v>1994</v>
      </c>
      <c r="L1357" s="835">
        <v>80.53</v>
      </c>
      <c r="M1357" s="835">
        <v>80.53</v>
      </c>
      <c r="N1357" s="832">
        <v>1</v>
      </c>
      <c r="O1357" s="836">
        <v>0.5</v>
      </c>
      <c r="P1357" s="835"/>
      <c r="Q1357" s="837">
        <v>0</v>
      </c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18</v>
      </c>
      <c r="B1358" s="832" t="s">
        <v>1807</v>
      </c>
      <c r="C1358" s="832" t="s">
        <v>1814</v>
      </c>
      <c r="D1358" s="833" t="s">
        <v>3109</v>
      </c>
      <c r="E1358" s="834" t="s">
        <v>1828</v>
      </c>
      <c r="F1358" s="832" t="s">
        <v>1808</v>
      </c>
      <c r="G1358" s="832" t="s">
        <v>2085</v>
      </c>
      <c r="H1358" s="832" t="s">
        <v>601</v>
      </c>
      <c r="I1358" s="832" t="s">
        <v>2088</v>
      </c>
      <c r="J1358" s="832" t="s">
        <v>1520</v>
      </c>
      <c r="K1358" s="832" t="s">
        <v>700</v>
      </c>
      <c r="L1358" s="835">
        <v>700.43</v>
      </c>
      <c r="M1358" s="835">
        <v>2101.29</v>
      </c>
      <c r="N1358" s="832">
        <v>3</v>
      </c>
      <c r="O1358" s="836">
        <v>0.5</v>
      </c>
      <c r="P1358" s="835">
        <v>2101.29</v>
      </c>
      <c r="Q1358" s="837">
        <v>1</v>
      </c>
      <c r="R1358" s="832">
        <v>3</v>
      </c>
      <c r="S1358" s="837">
        <v>1</v>
      </c>
      <c r="T1358" s="836">
        <v>0.5</v>
      </c>
      <c r="U1358" s="838">
        <v>1</v>
      </c>
    </row>
    <row r="1359" spans="1:21" ht="14.4" customHeight="1" x14ac:dyDescent="0.3">
      <c r="A1359" s="831">
        <v>18</v>
      </c>
      <c r="B1359" s="832" t="s">
        <v>1807</v>
      </c>
      <c r="C1359" s="832" t="s">
        <v>1814</v>
      </c>
      <c r="D1359" s="833" t="s">
        <v>3109</v>
      </c>
      <c r="E1359" s="834" t="s">
        <v>1828</v>
      </c>
      <c r="F1359" s="832" t="s">
        <v>1808</v>
      </c>
      <c r="G1359" s="832" t="s">
        <v>2100</v>
      </c>
      <c r="H1359" s="832" t="s">
        <v>601</v>
      </c>
      <c r="I1359" s="832" t="s">
        <v>1567</v>
      </c>
      <c r="J1359" s="832" t="s">
        <v>631</v>
      </c>
      <c r="K1359" s="832" t="s">
        <v>1565</v>
      </c>
      <c r="L1359" s="835">
        <v>132</v>
      </c>
      <c r="M1359" s="835">
        <v>660</v>
      </c>
      <c r="N1359" s="832">
        <v>5</v>
      </c>
      <c r="O1359" s="836">
        <v>3</v>
      </c>
      <c r="P1359" s="835">
        <v>528</v>
      </c>
      <c r="Q1359" s="837">
        <v>0.8</v>
      </c>
      <c r="R1359" s="832">
        <v>4</v>
      </c>
      <c r="S1359" s="837">
        <v>0.8</v>
      </c>
      <c r="T1359" s="836">
        <v>2.5</v>
      </c>
      <c r="U1359" s="838">
        <v>0.83333333333333337</v>
      </c>
    </row>
    <row r="1360" spans="1:21" ht="14.4" customHeight="1" x14ac:dyDescent="0.3">
      <c r="A1360" s="831">
        <v>18</v>
      </c>
      <c r="B1360" s="832" t="s">
        <v>1807</v>
      </c>
      <c r="C1360" s="832" t="s">
        <v>1814</v>
      </c>
      <c r="D1360" s="833" t="s">
        <v>3109</v>
      </c>
      <c r="E1360" s="834" t="s">
        <v>1828</v>
      </c>
      <c r="F1360" s="832" t="s">
        <v>1808</v>
      </c>
      <c r="G1360" s="832" t="s">
        <v>2118</v>
      </c>
      <c r="H1360" s="832" t="s">
        <v>556</v>
      </c>
      <c r="I1360" s="832" t="s">
        <v>2119</v>
      </c>
      <c r="J1360" s="832" t="s">
        <v>2120</v>
      </c>
      <c r="K1360" s="832" t="s">
        <v>2121</v>
      </c>
      <c r="L1360" s="835">
        <v>59.36</v>
      </c>
      <c r="M1360" s="835">
        <v>2908.6399999999994</v>
      </c>
      <c r="N1360" s="832">
        <v>49</v>
      </c>
      <c r="O1360" s="836">
        <v>11.5</v>
      </c>
      <c r="P1360" s="835">
        <v>1721.4399999999998</v>
      </c>
      <c r="Q1360" s="837">
        <v>0.59183673469387765</v>
      </c>
      <c r="R1360" s="832">
        <v>29</v>
      </c>
      <c r="S1360" s="837">
        <v>0.59183673469387754</v>
      </c>
      <c r="T1360" s="836">
        <v>6</v>
      </c>
      <c r="U1360" s="838">
        <v>0.52173913043478259</v>
      </c>
    </row>
    <row r="1361" spans="1:21" ht="14.4" customHeight="1" x14ac:dyDescent="0.3">
      <c r="A1361" s="831">
        <v>18</v>
      </c>
      <c r="B1361" s="832" t="s">
        <v>1807</v>
      </c>
      <c r="C1361" s="832" t="s">
        <v>1814</v>
      </c>
      <c r="D1361" s="833" t="s">
        <v>3109</v>
      </c>
      <c r="E1361" s="834" t="s">
        <v>1828</v>
      </c>
      <c r="F1361" s="832" t="s">
        <v>1808</v>
      </c>
      <c r="G1361" s="832" t="s">
        <v>2118</v>
      </c>
      <c r="H1361" s="832" t="s">
        <v>556</v>
      </c>
      <c r="I1361" s="832" t="s">
        <v>1547</v>
      </c>
      <c r="J1361" s="832" t="s">
        <v>1548</v>
      </c>
      <c r="K1361" s="832" t="s">
        <v>1544</v>
      </c>
      <c r="L1361" s="835">
        <v>183.54</v>
      </c>
      <c r="M1361" s="835">
        <v>7708.68</v>
      </c>
      <c r="N1361" s="832">
        <v>42</v>
      </c>
      <c r="O1361" s="836">
        <v>29</v>
      </c>
      <c r="P1361" s="835">
        <v>3487.2599999999998</v>
      </c>
      <c r="Q1361" s="837">
        <v>0.45238095238095233</v>
      </c>
      <c r="R1361" s="832">
        <v>19</v>
      </c>
      <c r="S1361" s="837">
        <v>0.45238095238095238</v>
      </c>
      <c r="T1361" s="836">
        <v>14.5</v>
      </c>
      <c r="U1361" s="838">
        <v>0.5</v>
      </c>
    </row>
    <row r="1362" spans="1:21" ht="14.4" customHeight="1" x14ac:dyDescent="0.3">
      <c r="A1362" s="831">
        <v>18</v>
      </c>
      <c r="B1362" s="832" t="s">
        <v>1807</v>
      </c>
      <c r="C1362" s="832" t="s">
        <v>1814</v>
      </c>
      <c r="D1362" s="833" t="s">
        <v>3109</v>
      </c>
      <c r="E1362" s="834" t="s">
        <v>1828</v>
      </c>
      <c r="F1362" s="832" t="s">
        <v>1808</v>
      </c>
      <c r="G1362" s="832" t="s">
        <v>2118</v>
      </c>
      <c r="H1362" s="832" t="s">
        <v>556</v>
      </c>
      <c r="I1362" s="832" t="s">
        <v>2923</v>
      </c>
      <c r="J1362" s="832" t="s">
        <v>1548</v>
      </c>
      <c r="K1362" s="832" t="s">
        <v>2924</v>
      </c>
      <c r="L1362" s="835">
        <v>84.51</v>
      </c>
      <c r="M1362" s="835">
        <v>3887.4600000000005</v>
      </c>
      <c r="N1362" s="832">
        <v>46</v>
      </c>
      <c r="O1362" s="836">
        <v>18</v>
      </c>
      <c r="P1362" s="835">
        <v>1098.6300000000001</v>
      </c>
      <c r="Q1362" s="837">
        <v>0.28260869565217389</v>
      </c>
      <c r="R1362" s="832">
        <v>13</v>
      </c>
      <c r="S1362" s="837">
        <v>0.28260869565217389</v>
      </c>
      <c r="T1362" s="836">
        <v>6</v>
      </c>
      <c r="U1362" s="838">
        <v>0.33333333333333331</v>
      </c>
    </row>
    <row r="1363" spans="1:21" ht="14.4" customHeight="1" x14ac:dyDescent="0.3">
      <c r="A1363" s="831">
        <v>18</v>
      </c>
      <c r="B1363" s="832" t="s">
        <v>1807</v>
      </c>
      <c r="C1363" s="832" t="s">
        <v>1814</v>
      </c>
      <c r="D1363" s="833" t="s">
        <v>3109</v>
      </c>
      <c r="E1363" s="834" t="s">
        <v>1828</v>
      </c>
      <c r="F1363" s="832" t="s">
        <v>1808</v>
      </c>
      <c r="G1363" s="832" t="s">
        <v>2118</v>
      </c>
      <c r="H1363" s="832" t="s">
        <v>601</v>
      </c>
      <c r="I1363" s="832" t="s">
        <v>1542</v>
      </c>
      <c r="J1363" s="832" t="s">
        <v>1543</v>
      </c>
      <c r="K1363" s="832" t="s">
        <v>1544</v>
      </c>
      <c r="L1363" s="835">
        <v>183.54</v>
      </c>
      <c r="M1363" s="835">
        <v>4037.88</v>
      </c>
      <c r="N1363" s="832">
        <v>22</v>
      </c>
      <c r="O1363" s="836">
        <v>14.5</v>
      </c>
      <c r="P1363" s="835">
        <v>2386.02</v>
      </c>
      <c r="Q1363" s="837">
        <v>0.59090909090909094</v>
      </c>
      <c r="R1363" s="832">
        <v>13</v>
      </c>
      <c r="S1363" s="837">
        <v>0.59090909090909094</v>
      </c>
      <c r="T1363" s="836">
        <v>7</v>
      </c>
      <c r="U1363" s="838">
        <v>0.48275862068965519</v>
      </c>
    </row>
    <row r="1364" spans="1:21" ht="14.4" customHeight="1" x14ac:dyDescent="0.3">
      <c r="A1364" s="831">
        <v>18</v>
      </c>
      <c r="B1364" s="832" t="s">
        <v>1807</v>
      </c>
      <c r="C1364" s="832" t="s">
        <v>1814</v>
      </c>
      <c r="D1364" s="833" t="s">
        <v>3109</v>
      </c>
      <c r="E1364" s="834" t="s">
        <v>1828</v>
      </c>
      <c r="F1364" s="832" t="s">
        <v>1808</v>
      </c>
      <c r="G1364" s="832" t="s">
        <v>2118</v>
      </c>
      <c r="H1364" s="832" t="s">
        <v>556</v>
      </c>
      <c r="I1364" s="832" t="s">
        <v>2257</v>
      </c>
      <c r="J1364" s="832" t="s">
        <v>2258</v>
      </c>
      <c r="K1364" s="832" t="s">
        <v>2259</v>
      </c>
      <c r="L1364" s="835">
        <v>118.71</v>
      </c>
      <c r="M1364" s="835">
        <v>949.68</v>
      </c>
      <c r="N1364" s="832">
        <v>8</v>
      </c>
      <c r="O1364" s="836">
        <v>3</v>
      </c>
      <c r="P1364" s="835">
        <v>237.42</v>
      </c>
      <c r="Q1364" s="837">
        <v>0.25</v>
      </c>
      <c r="R1364" s="832">
        <v>2</v>
      </c>
      <c r="S1364" s="837">
        <v>0.25</v>
      </c>
      <c r="T1364" s="836">
        <v>0.5</v>
      </c>
      <c r="U1364" s="838">
        <v>0.16666666666666666</v>
      </c>
    </row>
    <row r="1365" spans="1:21" ht="14.4" customHeight="1" x14ac:dyDescent="0.3">
      <c r="A1365" s="831">
        <v>18</v>
      </c>
      <c r="B1365" s="832" t="s">
        <v>1807</v>
      </c>
      <c r="C1365" s="832" t="s">
        <v>1814</v>
      </c>
      <c r="D1365" s="833" t="s">
        <v>3109</v>
      </c>
      <c r="E1365" s="834" t="s">
        <v>1828</v>
      </c>
      <c r="F1365" s="832" t="s">
        <v>1808</v>
      </c>
      <c r="G1365" s="832" t="s">
        <v>2118</v>
      </c>
      <c r="H1365" s="832" t="s">
        <v>556</v>
      </c>
      <c r="I1365" s="832" t="s">
        <v>2516</v>
      </c>
      <c r="J1365" s="832" t="s">
        <v>1548</v>
      </c>
      <c r="K1365" s="832" t="s">
        <v>2517</v>
      </c>
      <c r="L1365" s="835">
        <v>61.19</v>
      </c>
      <c r="M1365" s="835">
        <v>122.38</v>
      </c>
      <c r="N1365" s="832">
        <v>2</v>
      </c>
      <c r="O1365" s="836">
        <v>1.5</v>
      </c>
      <c r="P1365" s="835"/>
      <c r="Q1365" s="837">
        <v>0</v>
      </c>
      <c r="R1365" s="832"/>
      <c r="S1365" s="837">
        <v>0</v>
      </c>
      <c r="T1365" s="836"/>
      <c r="U1365" s="838">
        <v>0</v>
      </c>
    </row>
    <row r="1366" spans="1:21" ht="14.4" customHeight="1" x14ac:dyDescent="0.3">
      <c r="A1366" s="831">
        <v>18</v>
      </c>
      <c r="B1366" s="832" t="s">
        <v>1807</v>
      </c>
      <c r="C1366" s="832" t="s">
        <v>1814</v>
      </c>
      <c r="D1366" s="833" t="s">
        <v>3109</v>
      </c>
      <c r="E1366" s="834" t="s">
        <v>1828</v>
      </c>
      <c r="F1366" s="832" t="s">
        <v>1808</v>
      </c>
      <c r="G1366" s="832" t="s">
        <v>2137</v>
      </c>
      <c r="H1366" s="832" t="s">
        <v>601</v>
      </c>
      <c r="I1366" s="832" t="s">
        <v>1569</v>
      </c>
      <c r="J1366" s="832" t="s">
        <v>1570</v>
      </c>
      <c r="K1366" s="832" t="s">
        <v>1571</v>
      </c>
      <c r="L1366" s="835">
        <v>122.96</v>
      </c>
      <c r="M1366" s="835">
        <v>15247.04</v>
      </c>
      <c r="N1366" s="832">
        <v>124</v>
      </c>
      <c r="O1366" s="836">
        <v>45.5</v>
      </c>
      <c r="P1366" s="835">
        <v>6393.920000000001</v>
      </c>
      <c r="Q1366" s="837">
        <v>0.41935483870967744</v>
      </c>
      <c r="R1366" s="832">
        <v>52</v>
      </c>
      <c r="S1366" s="837">
        <v>0.41935483870967744</v>
      </c>
      <c r="T1366" s="836">
        <v>17</v>
      </c>
      <c r="U1366" s="838">
        <v>0.37362637362637363</v>
      </c>
    </row>
    <row r="1367" spans="1:21" ht="14.4" customHeight="1" x14ac:dyDescent="0.3">
      <c r="A1367" s="831">
        <v>18</v>
      </c>
      <c r="B1367" s="832" t="s">
        <v>1807</v>
      </c>
      <c r="C1367" s="832" t="s">
        <v>1814</v>
      </c>
      <c r="D1367" s="833" t="s">
        <v>3109</v>
      </c>
      <c r="E1367" s="834" t="s">
        <v>1828</v>
      </c>
      <c r="F1367" s="832" t="s">
        <v>1808</v>
      </c>
      <c r="G1367" s="832" t="s">
        <v>2155</v>
      </c>
      <c r="H1367" s="832" t="s">
        <v>556</v>
      </c>
      <c r="I1367" s="832" t="s">
        <v>2156</v>
      </c>
      <c r="J1367" s="832" t="s">
        <v>898</v>
      </c>
      <c r="K1367" s="832" t="s">
        <v>2157</v>
      </c>
      <c r="L1367" s="835">
        <v>103.09</v>
      </c>
      <c r="M1367" s="835">
        <v>824.72</v>
      </c>
      <c r="N1367" s="832">
        <v>8</v>
      </c>
      <c r="O1367" s="836">
        <v>5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18</v>
      </c>
      <c r="B1368" s="832" t="s">
        <v>1807</v>
      </c>
      <c r="C1368" s="832" t="s">
        <v>1814</v>
      </c>
      <c r="D1368" s="833" t="s">
        <v>3109</v>
      </c>
      <c r="E1368" s="834" t="s">
        <v>1828</v>
      </c>
      <c r="F1368" s="832" t="s">
        <v>1808</v>
      </c>
      <c r="G1368" s="832" t="s">
        <v>2155</v>
      </c>
      <c r="H1368" s="832" t="s">
        <v>556</v>
      </c>
      <c r="I1368" s="832" t="s">
        <v>2158</v>
      </c>
      <c r="J1368" s="832" t="s">
        <v>898</v>
      </c>
      <c r="K1368" s="832" t="s">
        <v>2014</v>
      </c>
      <c r="L1368" s="835">
        <v>122.73</v>
      </c>
      <c r="M1368" s="835">
        <v>3313.71</v>
      </c>
      <c r="N1368" s="832">
        <v>27</v>
      </c>
      <c r="O1368" s="836">
        <v>12</v>
      </c>
      <c r="P1368" s="835">
        <v>2700.06</v>
      </c>
      <c r="Q1368" s="837">
        <v>0.81481481481481477</v>
      </c>
      <c r="R1368" s="832">
        <v>22</v>
      </c>
      <c r="S1368" s="837">
        <v>0.81481481481481477</v>
      </c>
      <c r="T1368" s="836">
        <v>9</v>
      </c>
      <c r="U1368" s="838">
        <v>0.75</v>
      </c>
    </row>
    <row r="1369" spans="1:21" ht="14.4" customHeight="1" x14ac:dyDescent="0.3">
      <c r="A1369" s="831">
        <v>18</v>
      </c>
      <c r="B1369" s="832" t="s">
        <v>1807</v>
      </c>
      <c r="C1369" s="832" t="s">
        <v>1814</v>
      </c>
      <c r="D1369" s="833" t="s">
        <v>3109</v>
      </c>
      <c r="E1369" s="834" t="s">
        <v>1828</v>
      </c>
      <c r="F1369" s="832" t="s">
        <v>1808</v>
      </c>
      <c r="G1369" s="832" t="s">
        <v>2155</v>
      </c>
      <c r="H1369" s="832" t="s">
        <v>556</v>
      </c>
      <c r="I1369" s="832" t="s">
        <v>2925</v>
      </c>
      <c r="J1369" s="832" t="s">
        <v>2926</v>
      </c>
      <c r="K1369" s="832" t="s">
        <v>2927</v>
      </c>
      <c r="L1369" s="835">
        <v>122.73</v>
      </c>
      <c r="M1369" s="835">
        <v>1350.03</v>
      </c>
      <c r="N1369" s="832">
        <v>11</v>
      </c>
      <c r="O1369" s="836">
        <v>1.5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18</v>
      </c>
      <c r="B1370" s="832" t="s">
        <v>1807</v>
      </c>
      <c r="C1370" s="832" t="s">
        <v>1814</v>
      </c>
      <c r="D1370" s="833" t="s">
        <v>3109</v>
      </c>
      <c r="E1370" s="834" t="s">
        <v>1828</v>
      </c>
      <c r="F1370" s="832" t="s">
        <v>1808</v>
      </c>
      <c r="G1370" s="832" t="s">
        <v>2182</v>
      </c>
      <c r="H1370" s="832" t="s">
        <v>601</v>
      </c>
      <c r="I1370" s="832" t="s">
        <v>1560</v>
      </c>
      <c r="J1370" s="832" t="s">
        <v>943</v>
      </c>
      <c r="K1370" s="832" t="s">
        <v>1561</v>
      </c>
      <c r="L1370" s="835">
        <v>0</v>
      </c>
      <c r="M1370" s="835">
        <v>0</v>
      </c>
      <c r="N1370" s="832">
        <v>1</v>
      </c>
      <c r="O1370" s="836">
        <v>1</v>
      </c>
      <c r="P1370" s="835">
        <v>0</v>
      </c>
      <c r="Q1370" s="837"/>
      <c r="R1370" s="832">
        <v>1</v>
      </c>
      <c r="S1370" s="837">
        <v>1</v>
      </c>
      <c r="T1370" s="836">
        <v>1</v>
      </c>
      <c r="U1370" s="838">
        <v>1</v>
      </c>
    </row>
    <row r="1371" spans="1:21" ht="14.4" customHeight="1" x14ac:dyDescent="0.3">
      <c r="A1371" s="831">
        <v>18</v>
      </c>
      <c r="B1371" s="832" t="s">
        <v>1807</v>
      </c>
      <c r="C1371" s="832" t="s">
        <v>1814</v>
      </c>
      <c r="D1371" s="833" t="s">
        <v>3109</v>
      </c>
      <c r="E1371" s="834" t="s">
        <v>1839</v>
      </c>
      <c r="F1371" s="832" t="s">
        <v>1808</v>
      </c>
      <c r="G1371" s="832" t="s">
        <v>2426</v>
      </c>
      <c r="H1371" s="832" t="s">
        <v>556</v>
      </c>
      <c r="I1371" s="832" t="s">
        <v>2928</v>
      </c>
      <c r="J1371" s="832" t="s">
        <v>2428</v>
      </c>
      <c r="K1371" s="832" t="s">
        <v>2929</v>
      </c>
      <c r="L1371" s="835">
        <v>38.5</v>
      </c>
      <c r="M1371" s="835">
        <v>38.5</v>
      </c>
      <c r="N1371" s="832">
        <v>1</v>
      </c>
      <c r="O1371" s="836">
        <v>1</v>
      </c>
      <c r="P1371" s="835">
        <v>38.5</v>
      </c>
      <c r="Q1371" s="837">
        <v>1</v>
      </c>
      <c r="R1371" s="832">
        <v>1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18</v>
      </c>
      <c r="B1372" s="832" t="s">
        <v>1807</v>
      </c>
      <c r="C1372" s="832" t="s">
        <v>1814</v>
      </c>
      <c r="D1372" s="833" t="s">
        <v>3109</v>
      </c>
      <c r="E1372" s="834" t="s">
        <v>1833</v>
      </c>
      <c r="F1372" s="832" t="s">
        <v>1808</v>
      </c>
      <c r="G1372" s="832" t="s">
        <v>1847</v>
      </c>
      <c r="H1372" s="832" t="s">
        <v>601</v>
      </c>
      <c r="I1372" s="832" t="s">
        <v>1556</v>
      </c>
      <c r="J1372" s="832" t="s">
        <v>1557</v>
      </c>
      <c r="K1372" s="832" t="s">
        <v>1558</v>
      </c>
      <c r="L1372" s="835">
        <v>4.7</v>
      </c>
      <c r="M1372" s="835">
        <v>4.7</v>
      </c>
      <c r="N1372" s="832">
        <v>1</v>
      </c>
      <c r="O1372" s="836">
        <v>0.5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18</v>
      </c>
      <c r="B1373" s="832" t="s">
        <v>1807</v>
      </c>
      <c r="C1373" s="832" t="s">
        <v>1814</v>
      </c>
      <c r="D1373" s="833" t="s">
        <v>3109</v>
      </c>
      <c r="E1373" s="834" t="s">
        <v>1833</v>
      </c>
      <c r="F1373" s="832" t="s">
        <v>1808</v>
      </c>
      <c r="G1373" s="832" t="s">
        <v>1850</v>
      </c>
      <c r="H1373" s="832" t="s">
        <v>556</v>
      </c>
      <c r="I1373" s="832" t="s">
        <v>1855</v>
      </c>
      <c r="J1373" s="832" t="s">
        <v>1856</v>
      </c>
      <c r="K1373" s="832" t="s">
        <v>1540</v>
      </c>
      <c r="L1373" s="835">
        <v>295.22000000000003</v>
      </c>
      <c r="M1373" s="835">
        <v>2361.7600000000002</v>
      </c>
      <c r="N1373" s="832">
        <v>8</v>
      </c>
      <c r="O1373" s="836">
        <v>1.5</v>
      </c>
      <c r="P1373" s="835">
        <v>1180.8800000000001</v>
      </c>
      <c r="Q1373" s="837">
        <v>0.5</v>
      </c>
      <c r="R1373" s="832">
        <v>4</v>
      </c>
      <c r="S1373" s="837">
        <v>0.5</v>
      </c>
      <c r="T1373" s="836">
        <v>1</v>
      </c>
      <c r="U1373" s="838">
        <v>0.66666666666666663</v>
      </c>
    </row>
    <row r="1374" spans="1:21" ht="14.4" customHeight="1" x14ac:dyDescent="0.3">
      <c r="A1374" s="831">
        <v>18</v>
      </c>
      <c r="B1374" s="832" t="s">
        <v>1807</v>
      </c>
      <c r="C1374" s="832" t="s">
        <v>1814</v>
      </c>
      <c r="D1374" s="833" t="s">
        <v>3109</v>
      </c>
      <c r="E1374" s="834" t="s">
        <v>1833</v>
      </c>
      <c r="F1374" s="832" t="s">
        <v>1808</v>
      </c>
      <c r="G1374" s="832" t="s">
        <v>1867</v>
      </c>
      <c r="H1374" s="832" t="s">
        <v>601</v>
      </c>
      <c r="I1374" s="832" t="s">
        <v>1552</v>
      </c>
      <c r="J1374" s="832" t="s">
        <v>1553</v>
      </c>
      <c r="K1374" s="832" t="s">
        <v>1554</v>
      </c>
      <c r="L1374" s="835">
        <v>1296.7</v>
      </c>
      <c r="M1374" s="835">
        <v>3890.1000000000004</v>
      </c>
      <c r="N1374" s="832">
        <v>3</v>
      </c>
      <c r="O1374" s="836">
        <v>1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18</v>
      </c>
      <c r="B1375" s="832" t="s">
        <v>1807</v>
      </c>
      <c r="C1375" s="832" t="s">
        <v>1814</v>
      </c>
      <c r="D1375" s="833" t="s">
        <v>3109</v>
      </c>
      <c r="E1375" s="834" t="s">
        <v>1833</v>
      </c>
      <c r="F1375" s="832" t="s">
        <v>1808</v>
      </c>
      <c r="G1375" s="832" t="s">
        <v>1870</v>
      </c>
      <c r="H1375" s="832" t="s">
        <v>556</v>
      </c>
      <c r="I1375" s="832" t="s">
        <v>2911</v>
      </c>
      <c r="J1375" s="832" t="s">
        <v>1872</v>
      </c>
      <c r="K1375" s="832" t="s">
        <v>2912</v>
      </c>
      <c r="L1375" s="835">
        <v>2487.31</v>
      </c>
      <c r="M1375" s="835">
        <v>134314.74000000002</v>
      </c>
      <c r="N1375" s="832">
        <v>54</v>
      </c>
      <c r="O1375" s="836">
        <v>16.5</v>
      </c>
      <c r="P1375" s="835">
        <v>64670.060000000005</v>
      </c>
      <c r="Q1375" s="837">
        <v>0.48148148148148145</v>
      </c>
      <c r="R1375" s="832">
        <v>26</v>
      </c>
      <c r="S1375" s="837">
        <v>0.48148148148148145</v>
      </c>
      <c r="T1375" s="836">
        <v>7.5</v>
      </c>
      <c r="U1375" s="838">
        <v>0.45454545454545453</v>
      </c>
    </row>
    <row r="1376" spans="1:21" ht="14.4" customHeight="1" x14ac:dyDescent="0.3">
      <c r="A1376" s="831">
        <v>18</v>
      </c>
      <c r="B1376" s="832" t="s">
        <v>1807</v>
      </c>
      <c r="C1376" s="832" t="s">
        <v>1814</v>
      </c>
      <c r="D1376" s="833" t="s">
        <v>3109</v>
      </c>
      <c r="E1376" s="834" t="s">
        <v>1833</v>
      </c>
      <c r="F1376" s="832" t="s">
        <v>1808</v>
      </c>
      <c r="G1376" s="832" t="s">
        <v>1870</v>
      </c>
      <c r="H1376" s="832" t="s">
        <v>556</v>
      </c>
      <c r="I1376" s="832" t="s">
        <v>2233</v>
      </c>
      <c r="J1376" s="832" t="s">
        <v>1872</v>
      </c>
      <c r="K1376" s="832" t="s">
        <v>2234</v>
      </c>
      <c r="L1376" s="835">
        <v>2497.96</v>
      </c>
      <c r="M1376" s="835">
        <v>194840.88</v>
      </c>
      <c r="N1376" s="832">
        <v>78</v>
      </c>
      <c r="O1376" s="836">
        <v>18.5</v>
      </c>
      <c r="P1376" s="835">
        <v>64946.959999999985</v>
      </c>
      <c r="Q1376" s="837">
        <v>0.33333333333333326</v>
      </c>
      <c r="R1376" s="832">
        <v>26</v>
      </c>
      <c r="S1376" s="837">
        <v>0.33333333333333331</v>
      </c>
      <c r="T1376" s="836">
        <v>6.5</v>
      </c>
      <c r="U1376" s="838">
        <v>0.35135135135135137</v>
      </c>
    </row>
    <row r="1377" spans="1:21" ht="14.4" customHeight="1" x14ac:dyDescent="0.3">
      <c r="A1377" s="831">
        <v>18</v>
      </c>
      <c r="B1377" s="832" t="s">
        <v>1807</v>
      </c>
      <c r="C1377" s="832" t="s">
        <v>1814</v>
      </c>
      <c r="D1377" s="833" t="s">
        <v>3109</v>
      </c>
      <c r="E1377" s="834" t="s">
        <v>1833</v>
      </c>
      <c r="F1377" s="832" t="s">
        <v>1808</v>
      </c>
      <c r="G1377" s="832" t="s">
        <v>1870</v>
      </c>
      <c r="H1377" s="832" t="s">
        <v>556</v>
      </c>
      <c r="I1377" s="832" t="s">
        <v>1871</v>
      </c>
      <c r="J1377" s="832" t="s">
        <v>1872</v>
      </c>
      <c r="K1377" s="832" t="s">
        <v>1873</v>
      </c>
      <c r="L1377" s="835">
        <v>2520.79</v>
      </c>
      <c r="M1377" s="835">
        <v>173934.50999999998</v>
      </c>
      <c r="N1377" s="832">
        <v>69</v>
      </c>
      <c r="O1377" s="836">
        <v>19.5</v>
      </c>
      <c r="P1377" s="835">
        <v>110914.75999999998</v>
      </c>
      <c r="Q1377" s="837">
        <v>0.6376811594202898</v>
      </c>
      <c r="R1377" s="832">
        <v>44</v>
      </c>
      <c r="S1377" s="837">
        <v>0.6376811594202898</v>
      </c>
      <c r="T1377" s="836">
        <v>10</v>
      </c>
      <c r="U1377" s="838">
        <v>0.51282051282051277</v>
      </c>
    </row>
    <row r="1378" spans="1:21" ht="14.4" customHeight="1" x14ac:dyDescent="0.3">
      <c r="A1378" s="831">
        <v>18</v>
      </c>
      <c r="B1378" s="832" t="s">
        <v>1807</v>
      </c>
      <c r="C1378" s="832" t="s">
        <v>1814</v>
      </c>
      <c r="D1378" s="833" t="s">
        <v>3109</v>
      </c>
      <c r="E1378" s="834" t="s">
        <v>1833</v>
      </c>
      <c r="F1378" s="832" t="s">
        <v>1808</v>
      </c>
      <c r="G1378" s="832" t="s">
        <v>1870</v>
      </c>
      <c r="H1378" s="832" t="s">
        <v>556</v>
      </c>
      <c r="I1378" s="832" t="s">
        <v>1874</v>
      </c>
      <c r="J1378" s="832" t="s">
        <v>1872</v>
      </c>
      <c r="K1378" s="832" t="s">
        <v>1875</v>
      </c>
      <c r="L1378" s="835">
        <v>2551.2199999999998</v>
      </c>
      <c r="M1378" s="835">
        <v>165829.30000000005</v>
      </c>
      <c r="N1378" s="832">
        <v>65</v>
      </c>
      <c r="O1378" s="836">
        <v>18</v>
      </c>
      <c r="P1378" s="835">
        <v>99497.580000000031</v>
      </c>
      <c r="Q1378" s="837">
        <v>0.6</v>
      </c>
      <c r="R1378" s="832">
        <v>39</v>
      </c>
      <c r="S1378" s="837">
        <v>0.6</v>
      </c>
      <c r="T1378" s="836">
        <v>11.5</v>
      </c>
      <c r="U1378" s="838">
        <v>0.63888888888888884</v>
      </c>
    </row>
    <row r="1379" spans="1:21" ht="14.4" customHeight="1" x14ac:dyDescent="0.3">
      <c r="A1379" s="831">
        <v>18</v>
      </c>
      <c r="B1379" s="832" t="s">
        <v>1807</v>
      </c>
      <c r="C1379" s="832" t="s">
        <v>1814</v>
      </c>
      <c r="D1379" s="833" t="s">
        <v>3109</v>
      </c>
      <c r="E1379" s="834" t="s">
        <v>1833</v>
      </c>
      <c r="F1379" s="832" t="s">
        <v>1808</v>
      </c>
      <c r="G1379" s="832" t="s">
        <v>1870</v>
      </c>
      <c r="H1379" s="832" t="s">
        <v>556</v>
      </c>
      <c r="I1379" s="832" t="s">
        <v>1876</v>
      </c>
      <c r="J1379" s="832" t="s">
        <v>1872</v>
      </c>
      <c r="K1379" s="832" t="s">
        <v>1877</v>
      </c>
      <c r="L1379" s="835">
        <v>2760.38</v>
      </c>
      <c r="M1379" s="835">
        <v>63488.74</v>
      </c>
      <c r="N1379" s="832">
        <v>23</v>
      </c>
      <c r="O1379" s="836">
        <v>7</v>
      </c>
      <c r="P1379" s="835">
        <v>49686.84</v>
      </c>
      <c r="Q1379" s="837">
        <v>0.78260869565217384</v>
      </c>
      <c r="R1379" s="832">
        <v>18</v>
      </c>
      <c r="S1379" s="837">
        <v>0.78260869565217395</v>
      </c>
      <c r="T1379" s="836">
        <v>6</v>
      </c>
      <c r="U1379" s="838">
        <v>0.8571428571428571</v>
      </c>
    </row>
    <row r="1380" spans="1:21" ht="14.4" customHeight="1" x14ac:dyDescent="0.3">
      <c r="A1380" s="831">
        <v>18</v>
      </c>
      <c r="B1380" s="832" t="s">
        <v>1807</v>
      </c>
      <c r="C1380" s="832" t="s">
        <v>1814</v>
      </c>
      <c r="D1380" s="833" t="s">
        <v>3109</v>
      </c>
      <c r="E1380" s="834" t="s">
        <v>1833</v>
      </c>
      <c r="F1380" s="832" t="s">
        <v>1808</v>
      </c>
      <c r="G1380" s="832" t="s">
        <v>1870</v>
      </c>
      <c r="H1380" s="832" t="s">
        <v>556</v>
      </c>
      <c r="I1380" s="832" t="s">
        <v>2546</v>
      </c>
      <c r="J1380" s="832" t="s">
        <v>1872</v>
      </c>
      <c r="K1380" s="832" t="s">
        <v>2547</v>
      </c>
      <c r="L1380" s="835">
        <v>2475.14</v>
      </c>
      <c r="M1380" s="835">
        <v>247513.99999999997</v>
      </c>
      <c r="N1380" s="832">
        <v>100</v>
      </c>
      <c r="O1380" s="836">
        <v>28.5</v>
      </c>
      <c r="P1380" s="835">
        <v>128707.27999999998</v>
      </c>
      <c r="Q1380" s="837">
        <v>0.52</v>
      </c>
      <c r="R1380" s="832">
        <v>52</v>
      </c>
      <c r="S1380" s="837">
        <v>0.52</v>
      </c>
      <c r="T1380" s="836">
        <v>13.5</v>
      </c>
      <c r="U1380" s="838">
        <v>0.47368421052631576</v>
      </c>
    </row>
    <row r="1381" spans="1:21" ht="14.4" customHeight="1" x14ac:dyDescent="0.3">
      <c r="A1381" s="831">
        <v>18</v>
      </c>
      <c r="B1381" s="832" t="s">
        <v>1807</v>
      </c>
      <c r="C1381" s="832" t="s">
        <v>1814</v>
      </c>
      <c r="D1381" s="833" t="s">
        <v>3109</v>
      </c>
      <c r="E1381" s="834" t="s">
        <v>1833</v>
      </c>
      <c r="F1381" s="832" t="s">
        <v>1808</v>
      </c>
      <c r="G1381" s="832" t="s">
        <v>1882</v>
      </c>
      <c r="H1381" s="832" t="s">
        <v>556</v>
      </c>
      <c r="I1381" s="832" t="s">
        <v>1883</v>
      </c>
      <c r="J1381" s="832" t="s">
        <v>611</v>
      </c>
      <c r="K1381" s="832" t="s">
        <v>1884</v>
      </c>
      <c r="L1381" s="835">
        <v>66.17</v>
      </c>
      <c r="M1381" s="835">
        <v>198.51</v>
      </c>
      <c r="N1381" s="832">
        <v>3</v>
      </c>
      <c r="O1381" s="836">
        <v>1.5</v>
      </c>
      <c r="P1381" s="835">
        <v>198.51</v>
      </c>
      <c r="Q1381" s="837">
        <v>1</v>
      </c>
      <c r="R1381" s="832">
        <v>3</v>
      </c>
      <c r="S1381" s="837">
        <v>1</v>
      </c>
      <c r="T1381" s="836">
        <v>1.5</v>
      </c>
      <c r="U1381" s="838">
        <v>1</v>
      </c>
    </row>
    <row r="1382" spans="1:21" ht="14.4" customHeight="1" x14ac:dyDescent="0.3">
      <c r="A1382" s="831">
        <v>18</v>
      </c>
      <c r="B1382" s="832" t="s">
        <v>1807</v>
      </c>
      <c r="C1382" s="832" t="s">
        <v>1814</v>
      </c>
      <c r="D1382" s="833" t="s">
        <v>3109</v>
      </c>
      <c r="E1382" s="834" t="s">
        <v>1833</v>
      </c>
      <c r="F1382" s="832" t="s">
        <v>1808</v>
      </c>
      <c r="G1382" s="832" t="s">
        <v>1899</v>
      </c>
      <c r="H1382" s="832" t="s">
        <v>601</v>
      </c>
      <c r="I1382" s="832" t="s">
        <v>1564</v>
      </c>
      <c r="J1382" s="832" t="s">
        <v>673</v>
      </c>
      <c r="K1382" s="832" t="s">
        <v>1565</v>
      </c>
      <c r="L1382" s="835">
        <v>132</v>
      </c>
      <c r="M1382" s="835">
        <v>1716</v>
      </c>
      <c r="N1382" s="832">
        <v>13</v>
      </c>
      <c r="O1382" s="836">
        <v>3</v>
      </c>
      <c r="P1382" s="835">
        <v>1188</v>
      </c>
      <c r="Q1382" s="837">
        <v>0.69230769230769229</v>
      </c>
      <c r="R1382" s="832">
        <v>9</v>
      </c>
      <c r="S1382" s="837">
        <v>0.69230769230769229</v>
      </c>
      <c r="T1382" s="836">
        <v>2.5</v>
      </c>
      <c r="U1382" s="838">
        <v>0.83333333333333337</v>
      </c>
    </row>
    <row r="1383" spans="1:21" ht="14.4" customHeight="1" x14ac:dyDescent="0.3">
      <c r="A1383" s="831">
        <v>18</v>
      </c>
      <c r="B1383" s="832" t="s">
        <v>1807</v>
      </c>
      <c r="C1383" s="832" t="s">
        <v>1814</v>
      </c>
      <c r="D1383" s="833" t="s">
        <v>3109</v>
      </c>
      <c r="E1383" s="834" t="s">
        <v>1833</v>
      </c>
      <c r="F1383" s="832" t="s">
        <v>1808</v>
      </c>
      <c r="G1383" s="832" t="s">
        <v>1912</v>
      </c>
      <c r="H1383" s="832" t="s">
        <v>556</v>
      </c>
      <c r="I1383" s="832" t="s">
        <v>1913</v>
      </c>
      <c r="J1383" s="832" t="s">
        <v>692</v>
      </c>
      <c r="K1383" s="832" t="s">
        <v>1914</v>
      </c>
      <c r="L1383" s="835">
        <v>18.809999999999999</v>
      </c>
      <c r="M1383" s="835">
        <v>56.429999999999993</v>
      </c>
      <c r="N1383" s="832">
        <v>3</v>
      </c>
      <c r="O1383" s="836">
        <v>1.5</v>
      </c>
      <c r="P1383" s="835">
        <v>56.429999999999993</v>
      </c>
      <c r="Q1383" s="837">
        <v>1</v>
      </c>
      <c r="R1383" s="832">
        <v>3</v>
      </c>
      <c r="S1383" s="837">
        <v>1</v>
      </c>
      <c r="T1383" s="836">
        <v>1.5</v>
      </c>
      <c r="U1383" s="838">
        <v>1</v>
      </c>
    </row>
    <row r="1384" spans="1:21" ht="14.4" customHeight="1" x14ac:dyDescent="0.3">
      <c r="A1384" s="831">
        <v>18</v>
      </c>
      <c r="B1384" s="832" t="s">
        <v>1807</v>
      </c>
      <c r="C1384" s="832" t="s">
        <v>1814</v>
      </c>
      <c r="D1384" s="833" t="s">
        <v>3109</v>
      </c>
      <c r="E1384" s="834" t="s">
        <v>1833</v>
      </c>
      <c r="F1384" s="832" t="s">
        <v>1808</v>
      </c>
      <c r="G1384" s="832" t="s">
        <v>1934</v>
      </c>
      <c r="H1384" s="832" t="s">
        <v>556</v>
      </c>
      <c r="I1384" s="832" t="s">
        <v>1935</v>
      </c>
      <c r="J1384" s="832" t="s">
        <v>1029</v>
      </c>
      <c r="K1384" s="832" t="s">
        <v>1936</v>
      </c>
      <c r="L1384" s="835">
        <v>29.13</v>
      </c>
      <c r="M1384" s="835">
        <v>291.3</v>
      </c>
      <c r="N1384" s="832">
        <v>10</v>
      </c>
      <c r="O1384" s="836">
        <v>3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18</v>
      </c>
      <c r="B1385" s="832" t="s">
        <v>1807</v>
      </c>
      <c r="C1385" s="832" t="s">
        <v>1814</v>
      </c>
      <c r="D1385" s="833" t="s">
        <v>3109</v>
      </c>
      <c r="E1385" s="834" t="s">
        <v>1833</v>
      </c>
      <c r="F1385" s="832" t="s">
        <v>1808</v>
      </c>
      <c r="G1385" s="832" t="s">
        <v>1967</v>
      </c>
      <c r="H1385" s="832" t="s">
        <v>556</v>
      </c>
      <c r="I1385" s="832" t="s">
        <v>2930</v>
      </c>
      <c r="J1385" s="832" t="s">
        <v>1006</v>
      </c>
      <c r="K1385" s="832" t="s">
        <v>1665</v>
      </c>
      <c r="L1385" s="835">
        <v>65.989999999999995</v>
      </c>
      <c r="M1385" s="835">
        <v>395.93999999999994</v>
      </c>
      <c r="N1385" s="832">
        <v>6</v>
      </c>
      <c r="O1385" s="836">
        <v>2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18</v>
      </c>
      <c r="B1386" s="832" t="s">
        <v>1807</v>
      </c>
      <c r="C1386" s="832" t="s">
        <v>1814</v>
      </c>
      <c r="D1386" s="833" t="s">
        <v>3109</v>
      </c>
      <c r="E1386" s="834" t="s">
        <v>1833</v>
      </c>
      <c r="F1386" s="832" t="s">
        <v>1808</v>
      </c>
      <c r="G1386" s="832" t="s">
        <v>1967</v>
      </c>
      <c r="H1386" s="832" t="s">
        <v>601</v>
      </c>
      <c r="I1386" s="832" t="s">
        <v>1663</v>
      </c>
      <c r="J1386" s="832" t="s">
        <v>1664</v>
      </c>
      <c r="K1386" s="832" t="s">
        <v>1665</v>
      </c>
      <c r="L1386" s="835">
        <v>65.989999999999995</v>
      </c>
      <c r="M1386" s="835">
        <v>3101.5299999999997</v>
      </c>
      <c r="N1386" s="832">
        <v>47</v>
      </c>
      <c r="O1386" s="836">
        <v>10.5</v>
      </c>
      <c r="P1386" s="835">
        <v>725.88999999999987</v>
      </c>
      <c r="Q1386" s="837">
        <v>0.23404255319148934</v>
      </c>
      <c r="R1386" s="832">
        <v>11</v>
      </c>
      <c r="S1386" s="837">
        <v>0.23404255319148937</v>
      </c>
      <c r="T1386" s="836">
        <v>3</v>
      </c>
      <c r="U1386" s="838">
        <v>0.2857142857142857</v>
      </c>
    </row>
    <row r="1387" spans="1:21" ht="14.4" customHeight="1" x14ac:dyDescent="0.3">
      <c r="A1387" s="831">
        <v>18</v>
      </c>
      <c r="B1387" s="832" t="s">
        <v>1807</v>
      </c>
      <c r="C1387" s="832" t="s">
        <v>1814</v>
      </c>
      <c r="D1387" s="833" t="s">
        <v>3109</v>
      </c>
      <c r="E1387" s="834" t="s">
        <v>1833</v>
      </c>
      <c r="F1387" s="832" t="s">
        <v>1808</v>
      </c>
      <c r="G1387" s="832" t="s">
        <v>741</v>
      </c>
      <c r="H1387" s="832" t="s">
        <v>556</v>
      </c>
      <c r="I1387" s="832" t="s">
        <v>1979</v>
      </c>
      <c r="J1387" s="832" t="s">
        <v>1980</v>
      </c>
      <c r="K1387" s="832" t="s">
        <v>1981</v>
      </c>
      <c r="L1387" s="835">
        <v>51.51</v>
      </c>
      <c r="M1387" s="835">
        <v>515.1</v>
      </c>
      <c r="N1387" s="832">
        <v>10</v>
      </c>
      <c r="O1387" s="836">
        <v>5</v>
      </c>
      <c r="P1387" s="835">
        <v>309.06</v>
      </c>
      <c r="Q1387" s="837">
        <v>0.6</v>
      </c>
      <c r="R1387" s="832">
        <v>6</v>
      </c>
      <c r="S1387" s="837">
        <v>0.6</v>
      </c>
      <c r="T1387" s="836">
        <v>1.5</v>
      </c>
      <c r="U1387" s="838">
        <v>0.3</v>
      </c>
    </row>
    <row r="1388" spans="1:21" ht="14.4" customHeight="1" x14ac:dyDescent="0.3">
      <c r="A1388" s="831">
        <v>18</v>
      </c>
      <c r="B1388" s="832" t="s">
        <v>1807</v>
      </c>
      <c r="C1388" s="832" t="s">
        <v>1814</v>
      </c>
      <c r="D1388" s="833" t="s">
        <v>3109</v>
      </c>
      <c r="E1388" s="834" t="s">
        <v>1833</v>
      </c>
      <c r="F1388" s="832" t="s">
        <v>1808</v>
      </c>
      <c r="G1388" s="832" t="s">
        <v>1982</v>
      </c>
      <c r="H1388" s="832" t="s">
        <v>556</v>
      </c>
      <c r="I1388" s="832" t="s">
        <v>1983</v>
      </c>
      <c r="J1388" s="832" t="s">
        <v>1170</v>
      </c>
      <c r="K1388" s="832" t="s">
        <v>1984</v>
      </c>
      <c r="L1388" s="835">
        <v>107.27</v>
      </c>
      <c r="M1388" s="835">
        <v>214.54</v>
      </c>
      <c r="N1388" s="832">
        <v>2</v>
      </c>
      <c r="O1388" s="836">
        <v>0.5</v>
      </c>
      <c r="P1388" s="835">
        <v>214.54</v>
      </c>
      <c r="Q1388" s="837">
        <v>1</v>
      </c>
      <c r="R1388" s="832">
        <v>2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18</v>
      </c>
      <c r="B1389" s="832" t="s">
        <v>1807</v>
      </c>
      <c r="C1389" s="832" t="s">
        <v>1814</v>
      </c>
      <c r="D1389" s="833" t="s">
        <v>3109</v>
      </c>
      <c r="E1389" s="834" t="s">
        <v>1833</v>
      </c>
      <c r="F1389" s="832" t="s">
        <v>1808</v>
      </c>
      <c r="G1389" s="832" t="s">
        <v>1986</v>
      </c>
      <c r="H1389" s="832" t="s">
        <v>556</v>
      </c>
      <c r="I1389" s="832" t="s">
        <v>1987</v>
      </c>
      <c r="J1389" s="832" t="s">
        <v>639</v>
      </c>
      <c r="K1389" s="832" t="s">
        <v>1988</v>
      </c>
      <c r="L1389" s="835">
        <v>0</v>
      </c>
      <c r="M1389" s="835">
        <v>0</v>
      </c>
      <c r="N1389" s="832">
        <v>4</v>
      </c>
      <c r="O1389" s="836">
        <v>1</v>
      </c>
      <c r="P1389" s="835">
        <v>0</v>
      </c>
      <c r="Q1389" s="837"/>
      <c r="R1389" s="832">
        <v>4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18</v>
      </c>
      <c r="B1390" s="832" t="s">
        <v>1807</v>
      </c>
      <c r="C1390" s="832" t="s">
        <v>1814</v>
      </c>
      <c r="D1390" s="833" t="s">
        <v>3109</v>
      </c>
      <c r="E1390" s="834" t="s">
        <v>1833</v>
      </c>
      <c r="F1390" s="832" t="s">
        <v>1808</v>
      </c>
      <c r="G1390" s="832" t="s">
        <v>1989</v>
      </c>
      <c r="H1390" s="832" t="s">
        <v>556</v>
      </c>
      <c r="I1390" s="832" t="s">
        <v>1990</v>
      </c>
      <c r="J1390" s="832" t="s">
        <v>1991</v>
      </c>
      <c r="K1390" s="832" t="s">
        <v>1665</v>
      </c>
      <c r="L1390" s="835">
        <v>36.35</v>
      </c>
      <c r="M1390" s="835">
        <v>36.35</v>
      </c>
      <c r="N1390" s="832">
        <v>1</v>
      </c>
      <c r="O1390" s="836">
        <v>0.5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18</v>
      </c>
      <c r="B1391" s="832" t="s">
        <v>1807</v>
      </c>
      <c r="C1391" s="832" t="s">
        <v>1814</v>
      </c>
      <c r="D1391" s="833" t="s">
        <v>3109</v>
      </c>
      <c r="E1391" s="834" t="s">
        <v>1833</v>
      </c>
      <c r="F1391" s="832" t="s">
        <v>1808</v>
      </c>
      <c r="G1391" s="832" t="s">
        <v>1989</v>
      </c>
      <c r="H1391" s="832" t="s">
        <v>556</v>
      </c>
      <c r="I1391" s="832" t="s">
        <v>1992</v>
      </c>
      <c r="J1391" s="832" t="s">
        <v>1993</v>
      </c>
      <c r="K1391" s="832" t="s">
        <v>1994</v>
      </c>
      <c r="L1391" s="835">
        <v>22.06</v>
      </c>
      <c r="M1391" s="835">
        <v>794.16</v>
      </c>
      <c r="N1391" s="832">
        <v>36</v>
      </c>
      <c r="O1391" s="836">
        <v>4.5</v>
      </c>
      <c r="P1391" s="835">
        <v>330.9</v>
      </c>
      <c r="Q1391" s="837">
        <v>0.41666666666666663</v>
      </c>
      <c r="R1391" s="832">
        <v>15</v>
      </c>
      <c r="S1391" s="837">
        <v>0.41666666666666669</v>
      </c>
      <c r="T1391" s="836">
        <v>2.5</v>
      </c>
      <c r="U1391" s="838">
        <v>0.55555555555555558</v>
      </c>
    </row>
    <row r="1392" spans="1:21" ht="14.4" customHeight="1" x14ac:dyDescent="0.3">
      <c r="A1392" s="831">
        <v>18</v>
      </c>
      <c r="B1392" s="832" t="s">
        <v>1807</v>
      </c>
      <c r="C1392" s="832" t="s">
        <v>1814</v>
      </c>
      <c r="D1392" s="833" t="s">
        <v>3109</v>
      </c>
      <c r="E1392" s="834" t="s">
        <v>1833</v>
      </c>
      <c r="F1392" s="832" t="s">
        <v>1808</v>
      </c>
      <c r="G1392" s="832" t="s">
        <v>2410</v>
      </c>
      <c r="H1392" s="832" t="s">
        <v>556</v>
      </c>
      <c r="I1392" s="832" t="s">
        <v>2411</v>
      </c>
      <c r="J1392" s="832" t="s">
        <v>2412</v>
      </c>
      <c r="K1392" s="832" t="s">
        <v>2413</v>
      </c>
      <c r="L1392" s="835">
        <v>74.64</v>
      </c>
      <c r="M1392" s="835">
        <v>74.64</v>
      </c>
      <c r="N1392" s="832">
        <v>1</v>
      </c>
      <c r="O1392" s="836">
        <v>0.5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18</v>
      </c>
      <c r="B1393" s="832" t="s">
        <v>1807</v>
      </c>
      <c r="C1393" s="832" t="s">
        <v>1814</v>
      </c>
      <c r="D1393" s="833" t="s">
        <v>3109</v>
      </c>
      <c r="E1393" s="834" t="s">
        <v>1833</v>
      </c>
      <c r="F1393" s="832" t="s">
        <v>1808</v>
      </c>
      <c r="G1393" s="832" t="s">
        <v>2003</v>
      </c>
      <c r="H1393" s="832" t="s">
        <v>556</v>
      </c>
      <c r="I1393" s="832" t="s">
        <v>2004</v>
      </c>
      <c r="J1393" s="832" t="s">
        <v>862</v>
      </c>
      <c r="K1393" s="832" t="s">
        <v>2005</v>
      </c>
      <c r="L1393" s="835">
        <v>24.37</v>
      </c>
      <c r="M1393" s="835">
        <v>73.11</v>
      </c>
      <c r="N1393" s="832">
        <v>3</v>
      </c>
      <c r="O1393" s="836">
        <v>1.5</v>
      </c>
      <c r="P1393" s="835">
        <v>48.74</v>
      </c>
      <c r="Q1393" s="837">
        <v>0.66666666666666674</v>
      </c>
      <c r="R1393" s="832">
        <v>2</v>
      </c>
      <c r="S1393" s="837">
        <v>0.66666666666666663</v>
      </c>
      <c r="T1393" s="836">
        <v>1</v>
      </c>
      <c r="U1393" s="838">
        <v>0.66666666666666663</v>
      </c>
    </row>
    <row r="1394" spans="1:21" ht="14.4" customHeight="1" x14ac:dyDescent="0.3">
      <c r="A1394" s="831">
        <v>18</v>
      </c>
      <c r="B1394" s="832" t="s">
        <v>1807</v>
      </c>
      <c r="C1394" s="832" t="s">
        <v>1814</v>
      </c>
      <c r="D1394" s="833" t="s">
        <v>3109</v>
      </c>
      <c r="E1394" s="834" t="s">
        <v>1833</v>
      </c>
      <c r="F1394" s="832" t="s">
        <v>1808</v>
      </c>
      <c r="G1394" s="832" t="s">
        <v>2003</v>
      </c>
      <c r="H1394" s="832" t="s">
        <v>556</v>
      </c>
      <c r="I1394" s="832" t="s">
        <v>2007</v>
      </c>
      <c r="J1394" s="832" t="s">
        <v>862</v>
      </c>
      <c r="K1394" s="832" t="s">
        <v>2008</v>
      </c>
      <c r="L1394" s="835">
        <v>16.079999999999998</v>
      </c>
      <c r="M1394" s="835">
        <v>32.159999999999997</v>
      </c>
      <c r="N1394" s="832">
        <v>2</v>
      </c>
      <c r="O1394" s="836">
        <v>2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18</v>
      </c>
      <c r="B1395" s="832" t="s">
        <v>1807</v>
      </c>
      <c r="C1395" s="832" t="s">
        <v>1814</v>
      </c>
      <c r="D1395" s="833" t="s">
        <v>3109</v>
      </c>
      <c r="E1395" s="834" t="s">
        <v>1833</v>
      </c>
      <c r="F1395" s="832" t="s">
        <v>1808</v>
      </c>
      <c r="G1395" s="832" t="s">
        <v>2009</v>
      </c>
      <c r="H1395" s="832" t="s">
        <v>556</v>
      </c>
      <c r="I1395" s="832" t="s">
        <v>2424</v>
      </c>
      <c r="J1395" s="832" t="s">
        <v>2016</v>
      </c>
      <c r="K1395" s="832" t="s">
        <v>675</v>
      </c>
      <c r="L1395" s="835">
        <v>367.94</v>
      </c>
      <c r="M1395" s="835">
        <v>2943.52</v>
      </c>
      <c r="N1395" s="832">
        <v>8</v>
      </c>
      <c r="O1395" s="836">
        <v>1.5</v>
      </c>
      <c r="P1395" s="835">
        <v>1471.76</v>
      </c>
      <c r="Q1395" s="837">
        <v>0.5</v>
      </c>
      <c r="R1395" s="832">
        <v>4</v>
      </c>
      <c r="S1395" s="837">
        <v>0.5</v>
      </c>
      <c r="T1395" s="836">
        <v>1</v>
      </c>
      <c r="U1395" s="838">
        <v>0.66666666666666663</v>
      </c>
    </row>
    <row r="1396" spans="1:21" ht="14.4" customHeight="1" x14ac:dyDescent="0.3">
      <c r="A1396" s="831">
        <v>18</v>
      </c>
      <c r="B1396" s="832" t="s">
        <v>1807</v>
      </c>
      <c r="C1396" s="832" t="s">
        <v>1814</v>
      </c>
      <c r="D1396" s="833" t="s">
        <v>3109</v>
      </c>
      <c r="E1396" s="834" t="s">
        <v>1833</v>
      </c>
      <c r="F1396" s="832" t="s">
        <v>1808</v>
      </c>
      <c r="G1396" s="832" t="s">
        <v>2009</v>
      </c>
      <c r="H1396" s="832" t="s">
        <v>556</v>
      </c>
      <c r="I1396" s="832" t="s">
        <v>2425</v>
      </c>
      <c r="J1396" s="832" t="s">
        <v>2016</v>
      </c>
      <c r="K1396" s="832" t="s">
        <v>2047</v>
      </c>
      <c r="L1396" s="835">
        <v>91.99</v>
      </c>
      <c r="M1396" s="835">
        <v>551.93999999999994</v>
      </c>
      <c r="N1396" s="832">
        <v>6</v>
      </c>
      <c r="O1396" s="836">
        <v>1</v>
      </c>
      <c r="P1396" s="835">
        <v>183.98</v>
      </c>
      <c r="Q1396" s="837">
        <v>0.33333333333333337</v>
      </c>
      <c r="R1396" s="832">
        <v>2</v>
      </c>
      <c r="S1396" s="837">
        <v>0.33333333333333331</v>
      </c>
      <c r="T1396" s="836">
        <v>0.5</v>
      </c>
      <c r="U1396" s="838">
        <v>0.5</v>
      </c>
    </row>
    <row r="1397" spans="1:21" ht="14.4" customHeight="1" x14ac:dyDescent="0.3">
      <c r="A1397" s="831">
        <v>18</v>
      </c>
      <c r="B1397" s="832" t="s">
        <v>1807</v>
      </c>
      <c r="C1397" s="832" t="s">
        <v>1814</v>
      </c>
      <c r="D1397" s="833" t="s">
        <v>3109</v>
      </c>
      <c r="E1397" s="834" t="s">
        <v>1833</v>
      </c>
      <c r="F1397" s="832" t="s">
        <v>1808</v>
      </c>
      <c r="G1397" s="832" t="s">
        <v>2018</v>
      </c>
      <c r="H1397" s="832" t="s">
        <v>601</v>
      </c>
      <c r="I1397" s="832" t="s">
        <v>1524</v>
      </c>
      <c r="J1397" s="832" t="s">
        <v>1525</v>
      </c>
      <c r="K1397" s="832" t="s">
        <v>1526</v>
      </c>
      <c r="L1397" s="835">
        <v>88.92</v>
      </c>
      <c r="M1397" s="835">
        <v>266.76</v>
      </c>
      <c r="N1397" s="832">
        <v>3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18</v>
      </c>
      <c r="B1398" s="832" t="s">
        <v>1807</v>
      </c>
      <c r="C1398" s="832" t="s">
        <v>1814</v>
      </c>
      <c r="D1398" s="833" t="s">
        <v>3109</v>
      </c>
      <c r="E1398" s="834" t="s">
        <v>1833</v>
      </c>
      <c r="F1398" s="832" t="s">
        <v>1808</v>
      </c>
      <c r="G1398" s="832" t="s">
        <v>2896</v>
      </c>
      <c r="H1398" s="832" t="s">
        <v>556</v>
      </c>
      <c r="I1398" s="832" t="s">
        <v>2931</v>
      </c>
      <c r="J1398" s="832" t="s">
        <v>2932</v>
      </c>
      <c r="K1398" s="832" t="s">
        <v>2933</v>
      </c>
      <c r="L1398" s="835">
        <v>97.96</v>
      </c>
      <c r="M1398" s="835">
        <v>391.84</v>
      </c>
      <c r="N1398" s="832">
        <v>4</v>
      </c>
      <c r="O1398" s="836">
        <v>2.5</v>
      </c>
      <c r="P1398" s="835">
        <v>391.84</v>
      </c>
      <c r="Q1398" s="837">
        <v>1</v>
      </c>
      <c r="R1398" s="832">
        <v>4</v>
      </c>
      <c r="S1398" s="837">
        <v>1</v>
      </c>
      <c r="T1398" s="836">
        <v>2.5</v>
      </c>
      <c r="U1398" s="838">
        <v>1</v>
      </c>
    </row>
    <row r="1399" spans="1:21" ht="14.4" customHeight="1" x14ac:dyDescent="0.3">
      <c r="A1399" s="831">
        <v>18</v>
      </c>
      <c r="B1399" s="832" t="s">
        <v>1807</v>
      </c>
      <c r="C1399" s="832" t="s">
        <v>1814</v>
      </c>
      <c r="D1399" s="833" t="s">
        <v>3109</v>
      </c>
      <c r="E1399" s="834" t="s">
        <v>1833</v>
      </c>
      <c r="F1399" s="832" t="s">
        <v>1808</v>
      </c>
      <c r="G1399" s="832" t="s">
        <v>2048</v>
      </c>
      <c r="H1399" s="832" t="s">
        <v>556</v>
      </c>
      <c r="I1399" s="832" t="s">
        <v>2049</v>
      </c>
      <c r="J1399" s="832" t="s">
        <v>900</v>
      </c>
      <c r="K1399" s="832" t="s">
        <v>1862</v>
      </c>
      <c r="L1399" s="835">
        <v>57.6</v>
      </c>
      <c r="M1399" s="835">
        <v>633.6</v>
      </c>
      <c r="N1399" s="832">
        <v>11</v>
      </c>
      <c r="O1399" s="836">
        <v>1</v>
      </c>
      <c r="P1399" s="835">
        <v>633.6</v>
      </c>
      <c r="Q1399" s="837">
        <v>1</v>
      </c>
      <c r="R1399" s="832">
        <v>11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18</v>
      </c>
      <c r="B1400" s="832" t="s">
        <v>1807</v>
      </c>
      <c r="C1400" s="832" t="s">
        <v>1814</v>
      </c>
      <c r="D1400" s="833" t="s">
        <v>3109</v>
      </c>
      <c r="E1400" s="834" t="s">
        <v>1833</v>
      </c>
      <c r="F1400" s="832" t="s">
        <v>1808</v>
      </c>
      <c r="G1400" s="832" t="s">
        <v>2297</v>
      </c>
      <c r="H1400" s="832" t="s">
        <v>556</v>
      </c>
      <c r="I1400" s="832" t="s">
        <v>2474</v>
      </c>
      <c r="J1400" s="832" t="s">
        <v>2475</v>
      </c>
      <c r="K1400" s="832" t="s">
        <v>1414</v>
      </c>
      <c r="L1400" s="835">
        <v>130.41999999999999</v>
      </c>
      <c r="M1400" s="835">
        <v>391.26</v>
      </c>
      <c r="N1400" s="832">
        <v>3</v>
      </c>
      <c r="O1400" s="836">
        <v>0.5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18</v>
      </c>
      <c r="B1401" s="832" t="s">
        <v>1807</v>
      </c>
      <c r="C1401" s="832" t="s">
        <v>1814</v>
      </c>
      <c r="D1401" s="833" t="s">
        <v>3109</v>
      </c>
      <c r="E1401" s="834" t="s">
        <v>1833</v>
      </c>
      <c r="F1401" s="832" t="s">
        <v>1808</v>
      </c>
      <c r="G1401" s="832" t="s">
        <v>2297</v>
      </c>
      <c r="H1401" s="832" t="s">
        <v>556</v>
      </c>
      <c r="I1401" s="832" t="s">
        <v>2934</v>
      </c>
      <c r="J1401" s="832" t="s">
        <v>2299</v>
      </c>
      <c r="K1401" s="832" t="s">
        <v>2935</v>
      </c>
      <c r="L1401" s="835">
        <v>195.62</v>
      </c>
      <c r="M1401" s="835">
        <v>2151.8200000000002</v>
      </c>
      <c r="N1401" s="832">
        <v>11</v>
      </c>
      <c r="O1401" s="836">
        <v>3</v>
      </c>
      <c r="P1401" s="835">
        <v>1173.72</v>
      </c>
      <c r="Q1401" s="837">
        <v>0.54545454545454541</v>
      </c>
      <c r="R1401" s="832">
        <v>6</v>
      </c>
      <c r="S1401" s="837">
        <v>0.54545454545454541</v>
      </c>
      <c r="T1401" s="836">
        <v>1</v>
      </c>
      <c r="U1401" s="838">
        <v>0.33333333333333331</v>
      </c>
    </row>
    <row r="1402" spans="1:21" ht="14.4" customHeight="1" x14ac:dyDescent="0.3">
      <c r="A1402" s="831">
        <v>18</v>
      </c>
      <c r="B1402" s="832" t="s">
        <v>1807</v>
      </c>
      <c r="C1402" s="832" t="s">
        <v>1814</v>
      </c>
      <c r="D1402" s="833" t="s">
        <v>3109</v>
      </c>
      <c r="E1402" s="834" t="s">
        <v>1833</v>
      </c>
      <c r="F1402" s="832" t="s">
        <v>1808</v>
      </c>
      <c r="G1402" s="832" t="s">
        <v>2112</v>
      </c>
      <c r="H1402" s="832" t="s">
        <v>556</v>
      </c>
      <c r="I1402" s="832" t="s">
        <v>2113</v>
      </c>
      <c r="J1402" s="832" t="s">
        <v>841</v>
      </c>
      <c r="K1402" s="832" t="s">
        <v>2114</v>
      </c>
      <c r="L1402" s="835">
        <v>54.55</v>
      </c>
      <c r="M1402" s="835">
        <v>872.79999999999984</v>
      </c>
      <c r="N1402" s="832">
        <v>16</v>
      </c>
      <c r="O1402" s="836">
        <v>6</v>
      </c>
      <c r="P1402" s="835">
        <v>163.64999999999998</v>
      </c>
      <c r="Q1402" s="837">
        <v>0.1875</v>
      </c>
      <c r="R1402" s="832">
        <v>3</v>
      </c>
      <c r="S1402" s="837">
        <v>0.1875</v>
      </c>
      <c r="T1402" s="836">
        <v>2</v>
      </c>
      <c r="U1402" s="838">
        <v>0.33333333333333331</v>
      </c>
    </row>
    <row r="1403" spans="1:21" ht="14.4" customHeight="1" x14ac:dyDescent="0.3">
      <c r="A1403" s="831">
        <v>18</v>
      </c>
      <c r="B1403" s="832" t="s">
        <v>1807</v>
      </c>
      <c r="C1403" s="832" t="s">
        <v>1814</v>
      </c>
      <c r="D1403" s="833" t="s">
        <v>3109</v>
      </c>
      <c r="E1403" s="834" t="s">
        <v>1833</v>
      </c>
      <c r="F1403" s="832" t="s">
        <v>1808</v>
      </c>
      <c r="G1403" s="832" t="s">
        <v>2118</v>
      </c>
      <c r="H1403" s="832" t="s">
        <v>556</v>
      </c>
      <c r="I1403" s="832" t="s">
        <v>2119</v>
      </c>
      <c r="J1403" s="832" t="s">
        <v>2120</v>
      </c>
      <c r="K1403" s="832" t="s">
        <v>2121</v>
      </c>
      <c r="L1403" s="835">
        <v>59.36</v>
      </c>
      <c r="M1403" s="835">
        <v>7598.08</v>
      </c>
      <c r="N1403" s="832">
        <v>128</v>
      </c>
      <c r="O1403" s="836">
        <v>22.5</v>
      </c>
      <c r="P1403" s="835">
        <v>4748.7999999999993</v>
      </c>
      <c r="Q1403" s="837">
        <v>0.62499999999999989</v>
      </c>
      <c r="R1403" s="832">
        <v>80</v>
      </c>
      <c r="S1403" s="837">
        <v>0.625</v>
      </c>
      <c r="T1403" s="836">
        <v>13</v>
      </c>
      <c r="U1403" s="838">
        <v>0.57777777777777772</v>
      </c>
    </row>
    <row r="1404" spans="1:21" ht="14.4" customHeight="1" x14ac:dyDescent="0.3">
      <c r="A1404" s="831">
        <v>18</v>
      </c>
      <c r="B1404" s="832" t="s">
        <v>1807</v>
      </c>
      <c r="C1404" s="832" t="s">
        <v>1814</v>
      </c>
      <c r="D1404" s="833" t="s">
        <v>3109</v>
      </c>
      <c r="E1404" s="834" t="s">
        <v>1833</v>
      </c>
      <c r="F1404" s="832" t="s">
        <v>1808</v>
      </c>
      <c r="G1404" s="832" t="s">
        <v>2118</v>
      </c>
      <c r="H1404" s="832" t="s">
        <v>556</v>
      </c>
      <c r="I1404" s="832" t="s">
        <v>2122</v>
      </c>
      <c r="J1404" s="832" t="s">
        <v>2120</v>
      </c>
      <c r="K1404" s="832" t="s">
        <v>2123</v>
      </c>
      <c r="L1404" s="835">
        <v>91.78</v>
      </c>
      <c r="M1404" s="835">
        <v>550.68000000000006</v>
      </c>
      <c r="N1404" s="832">
        <v>6</v>
      </c>
      <c r="O1404" s="836">
        <v>1</v>
      </c>
      <c r="P1404" s="835">
        <v>550.68000000000006</v>
      </c>
      <c r="Q1404" s="837">
        <v>1</v>
      </c>
      <c r="R1404" s="832">
        <v>6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18</v>
      </c>
      <c r="B1405" s="832" t="s">
        <v>1807</v>
      </c>
      <c r="C1405" s="832" t="s">
        <v>1814</v>
      </c>
      <c r="D1405" s="833" t="s">
        <v>3109</v>
      </c>
      <c r="E1405" s="834" t="s">
        <v>1833</v>
      </c>
      <c r="F1405" s="832" t="s">
        <v>1808</v>
      </c>
      <c r="G1405" s="832" t="s">
        <v>2118</v>
      </c>
      <c r="H1405" s="832" t="s">
        <v>556</v>
      </c>
      <c r="I1405" s="832" t="s">
        <v>2923</v>
      </c>
      <c r="J1405" s="832" t="s">
        <v>1548</v>
      </c>
      <c r="K1405" s="832" t="s">
        <v>2924</v>
      </c>
      <c r="L1405" s="835">
        <v>84.51</v>
      </c>
      <c r="M1405" s="835">
        <v>169.02</v>
      </c>
      <c r="N1405" s="832">
        <v>2</v>
      </c>
      <c r="O1405" s="836">
        <v>1.5</v>
      </c>
      <c r="P1405" s="835">
        <v>84.51</v>
      </c>
      <c r="Q1405" s="837">
        <v>0.5</v>
      </c>
      <c r="R1405" s="832">
        <v>1</v>
      </c>
      <c r="S1405" s="837">
        <v>0.5</v>
      </c>
      <c r="T1405" s="836">
        <v>1</v>
      </c>
      <c r="U1405" s="838">
        <v>0.66666666666666663</v>
      </c>
    </row>
    <row r="1406" spans="1:21" ht="14.4" customHeight="1" x14ac:dyDescent="0.3">
      <c r="A1406" s="831">
        <v>18</v>
      </c>
      <c r="B1406" s="832" t="s">
        <v>1807</v>
      </c>
      <c r="C1406" s="832" t="s">
        <v>1814</v>
      </c>
      <c r="D1406" s="833" t="s">
        <v>3109</v>
      </c>
      <c r="E1406" s="834" t="s">
        <v>1833</v>
      </c>
      <c r="F1406" s="832" t="s">
        <v>1808</v>
      </c>
      <c r="G1406" s="832" t="s">
        <v>2118</v>
      </c>
      <c r="H1406" s="832" t="s">
        <v>601</v>
      </c>
      <c r="I1406" s="832" t="s">
        <v>1542</v>
      </c>
      <c r="J1406" s="832" t="s">
        <v>1543</v>
      </c>
      <c r="K1406" s="832" t="s">
        <v>1544</v>
      </c>
      <c r="L1406" s="835">
        <v>183.54</v>
      </c>
      <c r="M1406" s="835">
        <v>5873.28</v>
      </c>
      <c r="N1406" s="832">
        <v>32</v>
      </c>
      <c r="O1406" s="836">
        <v>10</v>
      </c>
      <c r="P1406" s="835">
        <v>4221.42</v>
      </c>
      <c r="Q1406" s="837">
        <v>0.71875</v>
      </c>
      <c r="R1406" s="832">
        <v>23</v>
      </c>
      <c r="S1406" s="837">
        <v>0.71875</v>
      </c>
      <c r="T1406" s="836">
        <v>7</v>
      </c>
      <c r="U1406" s="838">
        <v>0.7</v>
      </c>
    </row>
    <row r="1407" spans="1:21" ht="14.4" customHeight="1" x14ac:dyDescent="0.3">
      <c r="A1407" s="831">
        <v>18</v>
      </c>
      <c r="B1407" s="832" t="s">
        <v>1807</v>
      </c>
      <c r="C1407" s="832" t="s">
        <v>1814</v>
      </c>
      <c r="D1407" s="833" t="s">
        <v>3109</v>
      </c>
      <c r="E1407" s="834" t="s">
        <v>1833</v>
      </c>
      <c r="F1407" s="832" t="s">
        <v>1808</v>
      </c>
      <c r="G1407" s="832" t="s">
        <v>2118</v>
      </c>
      <c r="H1407" s="832" t="s">
        <v>556</v>
      </c>
      <c r="I1407" s="832" t="s">
        <v>2257</v>
      </c>
      <c r="J1407" s="832" t="s">
        <v>2258</v>
      </c>
      <c r="K1407" s="832" t="s">
        <v>2259</v>
      </c>
      <c r="L1407" s="835">
        <v>118.71</v>
      </c>
      <c r="M1407" s="835">
        <v>237.42</v>
      </c>
      <c r="N1407" s="832">
        <v>2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18</v>
      </c>
      <c r="B1408" s="832" t="s">
        <v>1807</v>
      </c>
      <c r="C1408" s="832" t="s">
        <v>1814</v>
      </c>
      <c r="D1408" s="833" t="s">
        <v>3109</v>
      </c>
      <c r="E1408" s="834" t="s">
        <v>1833</v>
      </c>
      <c r="F1408" s="832" t="s">
        <v>1808</v>
      </c>
      <c r="G1408" s="832" t="s">
        <v>2118</v>
      </c>
      <c r="H1408" s="832" t="s">
        <v>556</v>
      </c>
      <c r="I1408" s="832" t="s">
        <v>2513</v>
      </c>
      <c r="J1408" s="832" t="s">
        <v>2514</v>
      </c>
      <c r="K1408" s="832" t="s">
        <v>2515</v>
      </c>
      <c r="L1408" s="835">
        <v>152.96</v>
      </c>
      <c r="M1408" s="835">
        <v>305.92</v>
      </c>
      <c r="N1408" s="832">
        <v>2</v>
      </c>
      <c r="O1408" s="836"/>
      <c r="P1408" s="835"/>
      <c r="Q1408" s="837">
        <v>0</v>
      </c>
      <c r="R1408" s="832"/>
      <c r="S1408" s="837">
        <v>0</v>
      </c>
      <c r="T1408" s="836"/>
      <c r="U1408" s="838"/>
    </row>
    <row r="1409" spans="1:21" ht="14.4" customHeight="1" x14ac:dyDescent="0.3">
      <c r="A1409" s="831">
        <v>18</v>
      </c>
      <c r="B1409" s="832" t="s">
        <v>1807</v>
      </c>
      <c r="C1409" s="832" t="s">
        <v>1814</v>
      </c>
      <c r="D1409" s="833" t="s">
        <v>3109</v>
      </c>
      <c r="E1409" s="834" t="s">
        <v>1833</v>
      </c>
      <c r="F1409" s="832" t="s">
        <v>1808</v>
      </c>
      <c r="G1409" s="832" t="s">
        <v>2137</v>
      </c>
      <c r="H1409" s="832" t="s">
        <v>601</v>
      </c>
      <c r="I1409" s="832" t="s">
        <v>1569</v>
      </c>
      <c r="J1409" s="832" t="s">
        <v>1570</v>
      </c>
      <c r="K1409" s="832" t="s">
        <v>1571</v>
      </c>
      <c r="L1409" s="835">
        <v>122.96</v>
      </c>
      <c r="M1409" s="835">
        <v>10574.560000000001</v>
      </c>
      <c r="N1409" s="832">
        <v>86</v>
      </c>
      <c r="O1409" s="836">
        <v>30</v>
      </c>
      <c r="P1409" s="835">
        <v>4549.5200000000004</v>
      </c>
      <c r="Q1409" s="837">
        <v>0.43023255813953487</v>
      </c>
      <c r="R1409" s="832">
        <v>37</v>
      </c>
      <c r="S1409" s="837">
        <v>0.43023255813953487</v>
      </c>
      <c r="T1409" s="836">
        <v>11</v>
      </c>
      <c r="U1409" s="838">
        <v>0.36666666666666664</v>
      </c>
    </row>
    <row r="1410" spans="1:21" ht="14.4" customHeight="1" x14ac:dyDescent="0.3">
      <c r="A1410" s="831">
        <v>18</v>
      </c>
      <c r="B1410" s="832" t="s">
        <v>1807</v>
      </c>
      <c r="C1410" s="832" t="s">
        <v>1814</v>
      </c>
      <c r="D1410" s="833" t="s">
        <v>3109</v>
      </c>
      <c r="E1410" s="834" t="s">
        <v>1833</v>
      </c>
      <c r="F1410" s="832" t="s">
        <v>1808</v>
      </c>
      <c r="G1410" s="832" t="s">
        <v>2137</v>
      </c>
      <c r="H1410" s="832" t="s">
        <v>601</v>
      </c>
      <c r="I1410" s="832" t="s">
        <v>1660</v>
      </c>
      <c r="J1410" s="832" t="s">
        <v>1570</v>
      </c>
      <c r="K1410" s="832" t="s">
        <v>1661</v>
      </c>
      <c r="L1410" s="835">
        <v>245.91</v>
      </c>
      <c r="M1410" s="835">
        <v>14016.869999999999</v>
      </c>
      <c r="N1410" s="832">
        <v>57</v>
      </c>
      <c r="O1410" s="836">
        <v>13</v>
      </c>
      <c r="P1410" s="835">
        <v>7131.3899999999994</v>
      </c>
      <c r="Q1410" s="837">
        <v>0.50877192982456143</v>
      </c>
      <c r="R1410" s="832">
        <v>29</v>
      </c>
      <c r="S1410" s="837">
        <v>0.50877192982456143</v>
      </c>
      <c r="T1410" s="836">
        <v>6</v>
      </c>
      <c r="U1410" s="838">
        <v>0.46153846153846156</v>
      </c>
    </row>
    <row r="1411" spans="1:21" ht="14.4" customHeight="1" x14ac:dyDescent="0.3">
      <c r="A1411" s="831">
        <v>18</v>
      </c>
      <c r="B1411" s="832" t="s">
        <v>1807</v>
      </c>
      <c r="C1411" s="832" t="s">
        <v>1814</v>
      </c>
      <c r="D1411" s="833" t="s">
        <v>3109</v>
      </c>
      <c r="E1411" s="834" t="s">
        <v>1833</v>
      </c>
      <c r="F1411" s="832" t="s">
        <v>1808</v>
      </c>
      <c r="G1411" s="832" t="s">
        <v>2137</v>
      </c>
      <c r="H1411" s="832" t="s">
        <v>556</v>
      </c>
      <c r="I1411" s="832" t="s">
        <v>2231</v>
      </c>
      <c r="J1411" s="832" t="s">
        <v>2232</v>
      </c>
      <c r="K1411" s="832" t="s">
        <v>1665</v>
      </c>
      <c r="L1411" s="835">
        <v>132</v>
      </c>
      <c r="M1411" s="835">
        <v>528</v>
      </c>
      <c r="N1411" s="832">
        <v>4</v>
      </c>
      <c r="O1411" s="836">
        <v>0.5</v>
      </c>
      <c r="P1411" s="835">
        <v>528</v>
      </c>
      <c r="Q1411" s="837">
        <v>1</v>
      </c>
      <c r="R1411" s="832">
        <v>4</v>
      </c>
      <c r="S1411" s="837">
        <v>1</v>
      </c>
      <c r="T1411" s="836">
        <v>0.5</v>
      </c>
      <c r="U1411" s="838">
        <v>1</v>
      </c>
    </row>
    <row r="1412" spans="1:21" ht="14.4" customHeight="1" x14ac:dyDescent="0.3">
      <c r="A1412" s="831">
        <v>18</v>
      </c>
      <c r="B1412" s="832" t="s">
        <v>1807</v>
      </c>
      <c r="C1412" s="832" t="s">
        <v>1814</v>
      </c>
      <c r="D1412" s="833" t="s">
        <v>3109</v>
      </c>
      <c r="E1412" s="834" t="s">
        <v>1833</v>
      </c>
      <c r="F1412" s="832" t="s">
        <v>1808</v>
      </c>
      <c r="G1412" s="832" t="s">
        <v>2145</v>
      </c>
      <c r="H1412" s="832" t="s">
        <v>601</v>
      </c>
      <c r="I1412" s="832" t="s">
        <v>1652</v>
      </c>
      <c r="J1412" s="832" t="s">
        <v>1191</v>
      </c>
      <c r="K1412" s="832" t="s">
        <v>1653</v>
      </c>
      <c r="L1412" s="835">
        <v>145.15</v>
      </c>
      <c r="M1412" s="835">
        <v>145.15</v>
      </c>
      <c r="N1412" s="832">
        <v>1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18</v>
      </c>
      <c r="B1413" s="832" t="s">
        <v>1807</v>
      </c>
      <c r="C1413" s="832" t="s">
        <v>1814</v>
      </c>
      <c r="D1413" s="833" t="s">
        <v>3109</v>
      </c>
      <c r="E1413" s="834" t="s">
        <v>1833</v>
      </c>
      <c r="F1413" s="832" t="s">
        <v>1808</v>
      </c>
      <c r="G1413" s="832" t="s">
        <v>2155</v>
      </c>
      <c r="H1413" s="832" t="s">
        <v>556</v>
      </c>
      <c r="I1413" s="832" t="s">
        <v>2156</v>
      </c>
      <c r="J1413" s="832" t="s">
        <v>898</v>
      </c>
      <c r="K1413" s="832" t="s">
        <v>2157</v>
      </c>
      <c r="L1413" s="835">
        <v>103.09</v>
      </c>
      <c r="M1413" s="835">
        <v>3092.7000000000003</v>
      </c>
      <c r="N1413" s="832">
        <v>30</v>
      </c>
      <c r="O1413" s="836">
        <v>14.5</v>
      </c>
      <c r="P1413" s="835">
        <v>927.81</v>
      </c>
      <c r="Q1413" s="837">
        <v>0.29999999999999993</v>
      </c>
      <c r="R1413" s="832">
        <v>9</v>
      </c>
      <c r="S1413" s="837">
        <v>0.3</v>
      </c>
      <c r="T1413" s="836">
        <v>3</v>
      </c>
      <c r="U1413" s="838">
        <v>0.20689655172413793</v>
      </c>
    </row>
    <row r="1414" spans="1:21" ht="14.4" customHeight="1" x14ac:dyDescent="0.3">
      <c r="A1414" s="831">
        <v>18</v>
      </c>
      <c r="B1414" s="832" t="s">
        <v>1807</v>
      </c>
      <c r="C1414" s="832" t="s">
        <v>1814</v>
      </c>
      <c r="D1414" s="833" t="s">
        <v>3109</v>
      </c>
      <c r="E1414" s="834" t="s">
        <v>1833</v>
      </c>
      <c r="F1414" s="832" t="s">
        <v>1808</v>
      </c>
      <c r="G1414" s="832" t="s">
        <v>2155</v>
      </c>
      <c r="H1414" s="832" t="s">
        <v>556</v>
      </c>
      <c r="I1414" s="832" t="s">
        <v>2158</v>
      </c>
      <c r="J1414" s="832" t="s">
        <v>898</v>
      </c>
      <c r="K1414" s="832" t="s">
        <v>2014</v>
      </c>
      <c r="L1414" s="835">
        <v>122.73</v>
      </c>
      <c r="M1414" s="835">
        <v>1840.9499999999998</v>
      </c>
      <c r="N1414" s="832">
        <v>15</v>
      </c>
      <c r="O1414" s="836">
        <v>8.5</v>
      </c>
      <c r="P1414" s="835">
        <v>613.65</v>
      </c>
      <c r="Q1414" s="837">
        <v>0.33333333333333337</v>
      </c>
      <c r="R1414" s="832">
        <v>5</v>
      </c>
      <c r="S1414" s="837">
        <v>0.33333333333333331</v>
      </c>
      <c r="T1414" s="836">
        <v>1.5</v>
      </c>
      <c r="U1414" s="838">
        <v>0.17647058823529413</v>
      </c>
    </row>
    <row r="1415" spans="1:21" ht="14.4" customHeight="1" x14ac:dyDescent="0.3">
      <c r="A1415" s="831">
        <v>18</v>
      </c>
      <c r="B1415" s="832" t="s">
        <v>1807</v>
      </c>
      <c r="C1415" s="832" t="s">
        <v>1814</v>
      </c>
      <c r="D1415" s="833" t="s">
        <v>3109</v>
      </c>
      <c r="E1415" s="834" t="s">
        <v>1833</v>
      </c>
      <c r="F1415" s="832" t="s">
        <v>1808</v>
      </c>
      <c r="G1415" s="832" t="s">
        <v>2161</v>
      </c>
      <c r="H1415" s="832" t="s">
        <v>556</v>
      </c>
      <c r="I1415" s="832" t="s">
        <v>2164</v>
      </c>
      <c r="J1415" s="832" t="s">
        <v>908</v>
      </c>
      <c r="K1415" s="832" t="s">
        <v>2165</v>
      </c>
      <c r="L1415" s="835">
        <v>65.989999999999995</v>
      </c>
      <c r="M1415" s="835">
        <v>197.96999999999997</v>
      </c>
      <c r="N1415" s="832">
        <v>3</v>
      </c>
      <c r="O1415" s="836">
        <v>1</v>
      </c>
      <c r="P1415" s="835">
        <v>197.96999999999997</v>
      </c>
      <c r="Q1415" s="837">
        <v>1</v>
      </c>
      <c r="R1415" s="832">
        <v>3</v>
      </c>
      <c r="S1415" s="837">
        <v>1</v>
      </c>
      <c r="T1415" s="836">
        <v>1</v>
      </c>
      <c r="U1415" s="838">
        <v>1</v>
      </c>
    </row>
    <row r="1416" spans="1:21" ht="14.4" customHeight="1" x14ac:dyDescent="0.3">
      <c r="A1416" s="831">
        <v>18</v>
      </c>
      <c r="B1416" s="832" t="s">
        <v>1807</v>
      </c>
      <c r="C1416" s="832" t="s">
        <v>1814</v>
      </c>
      <c r="D1416" s="833" t="s">
        <v>3109</v>
      </c>
      <c r="E1416" s="834" t="s">
        <v>1833</v>
      </c>
      <c r="F1416" s="832" t="s">
        <v>1808</v>
      </c>
      <c r="G1416" s="832" t="s">
        <v>2531</v>
      </c>
      <c r="H1416" s="832" t="s">
        <v>601</v>
      </c>
      <c r="I1416" s="832" t="s">
        <v>1513</v>
      </c>
      <c r="J1416" s="832" t="s">
        <v>1514</v>
      </c>
      <c r="K1416" s="832" t="s">
        <v>1515</v>
      </c>
      <c r="L1416" s="835">
        <v>153.65</v>
      </c>
      <c r="M1416" s="835">
        <v>921.90000000000009</v>
      </c>
      <c r="N1416" s="832">
        <v>6</v>
      </c>
      <c r="O1416" s="836">
        <v>2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18</v>
      </c>
      <c r="B1417" s="832" t="s">
        <v>1807</v>
      </c>
      <c r="C1417" s="832" t="s">
        <v>1814</v>
      </c>
      <c r="D1417" s="833" t="s">
        <v>3109</v>
      </c>
      <c r="E1417" s="834" t="s">
        <v>1833</v>
      </c>
      <c r="F1417" s="832" t="s">
        <v>1808</v>
      </c>
      <c r="G1417" s="832" t="s">
        <v>2531</v>
      </c>
      <c r="H1417" s="832" t="s">
        <v>601</v>
      </c>
      <c r="I1417" s="832" t="s">
        <v>2936</v>
      </c>
      <c r="J1417" s="832" t="s">
        <v>1514</v>
      </c>
      <c r="K1417" s="832" t="s">
        <v>2937</v>
      </c>
      <c r="L1417" s="835">
        <v>76.819999999999993</v>
      </c>
      <c r="M1417" s="835">
        <v>307.27999999999997</v>
      </c>
      <c r="N1417" s="832">
        <v>4</v>
      </c>
      <c r="O1417" s="836">
        <v>2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18</v>
      </c>
      <c r="B1418" s="832" t="s">
        <v>1807</v>
      </c>
      <c r="C1418" s="832" t="s">
        <v>1814</v>
      </c>
      <c r="D1418" s="833" t="s">
        <v>3109</v>
      </c>
      <c r="E1418" s="834" t="s">
        <v>1833</v>
      </c>
      <c r="F1418" s="832" t="s">
        <v>1808</v>
      </c>
      <c r="G1418" s="832" t="s">
        <v>2196</v>
      </c>
      <c r="H1418" s="832" t="s">
        <v>556</v>
      </c>
      <c r="I1418" s="832" t="s">
        <v>2197</v>
      </c>
      <c r="J1418" s="832" t="s">
        <v>2198</v>
      </c>
      <c r="K1418" s="832" t="s">
        <v>2199</v>
      </c>
      <c r="L1418" s="835">
        <v>153.61000000000001</v>
      </c>
      <c r="M1418" s="835">
        <v>153.61000000000001</v>
      </c>
      <c r="N1418" s="832">
        <v>1</v>
      </c>
      <c r="O1418" s="836">
        <v>0.5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18</v>
      </c>
      <c r="B1419" s="832" t="s">
        <v>1807</v>
      </c>
      <c r="C1419" s="832" t="s">
        <v>1814</v>
      </c>
      <c r="D1419" s="833" t="s">
        <v>3109</v>
      </c>
      <c r="E1419" s="834" t="s">
        <v>1842</v>
      </c>
      <c r="F1419" s="832" t="s">
        <v>1808</v>
      </c>
      <c r="G1419" s="832" t="s">
        <v>1847</v>
      </c>
      <c r="H1419" s="832" t="s">
        <v>601</v>
      </c>
      <c r="I1419" s="832" t="s">
        <v>1556</v>
      </c>
      <c r="J1419" s="832" t="s">
        <v>1557</v>
      </c>
      <c r="K1419" s="832" t="s">
        <v>1558</v>
      </c>
      <c r="L1419" s="835">
        <v>4.7</v>
      </c>
      <c r="M1419" s="835">
        <v>4.7</v>
      </c>
      <c r="N1419" s="832">
        <v>1</v>
      </c>
      <c r="O1419" s="836">
        <v>0.5</v>
      </c>
      <c r="P1419" s="835">
        <v>4.7</v>
      </c>
      <c r="Q1419" s="837">
        <v>1</v>
      </c>
      <c r="R1419" s="832">
        <v>1</v>
      </c>
      <c r="S1419" s="837">
        <v>1</v>
      </c>
      <c r="T1419" s="836">
        <v>0.5</v>
      </c>
      <c r="U1419" s="838">
        <v>1</v>
      </c>
    </row>
    <row r="1420" spans="1:21" ht="14.4" customHeight="1" x14ac:dyDescent="0.3">
      <c r="A1420" s="831">
        <v>18</v>
      </c>
      <c r="B1420" s="832" t="s">
        <v>1807</v>
      </c>
      <c r="C1420" s="832" t="s">
        <v>1814</v>
      </c>
      <c r="D1420" s="833" t="s">
        <v>3109</v>
      </c>
      <c r="E1420" s="834" t="s">
        <v>1842</v>
      </c>
      <c r="F1420" s="832" t="s">
        <v>1808</v>
      </c>
      <c r="G1420" s="832" t="s">
        <v>1870</v>
      </c>
      <c r="H1420" s="832" t="s">
        <v>556</v>
      </c>
      <c r="I1420" s="832" t="s">
        <v>1871</v>
      </c>
      <c r="J1420" s="832" t="s">
        <v>1872</v>
      </c>
      <c r="K1420" s="832" t="s">
        <v>1873</v>
      </c>
      <c r="L1420" s="835">
        <v>2520.79</v>
      </c>
      <c r="M1420" s="835">
        <v>25207.9</v>
      </c>
      <c r="N1420" s="832">
        <v>10</v>
      </c>
      <c r="O1420" s="836">
        <v>4</v>
      </c>
      <c r="P1420" s="835">
        <v>15124.74</v>
      </c>
      <c r="Q1420" s="837">
        <v>0.6</v>
      </c>
      <c r="R1420" s="832">
        <v>6</v>
      </c>
      <c r="S1420" s="837">
        <v>0.6</v>
      </c>
      <c r="T1420" s="836">
        <v>3</v>
      </c>
      <c r="U1420" s="838">
        <v>0.75</v>
      </c>
    </row>
    <row r="1421" spans="1:21" ht="14.4" customHeight="1" x14ac:dyDescent="0.3">
      <c r="A1421" s="831">
        <v>18</v>
      </c>
      <c r="B1421" s="832" t="s">
        <v>1807</v>
      </c>
      <c r="C1421" s="832" t="s">
        <v>1814</v>
      </c>
      <c r="D1421" s="833" t="s">
        <v>3109</v>
      </c>
      <c r="E1421" s="834" t="s">
        <v>1842</v>
      </c>
      <c r="F1421" s="832" t="s">
        <v>1808</v>
      </c>
      <c r="G1421" s="832" t="s">
        <v>1870</v>
      </c>
      <c r="H1421" s="832" t="s">
        <v>556</v>
      </c>
      <c r="I1421" s="832" t="s">
        <v>1874</v>
      </c>
      <c r="J1421" s="832" t="s">
        <v>1872</v>
      </c>
      <c r="K1421" s="832" t="s">
        <v>1875</v>
      </c>
      <c r="L1421" s="835">
        <v>2551.2199999999998</v>
      </c>
      <c r="M1421" s="835">
        <v>2551.2199999999998</v>
      </c>
      <c r="N1421" s="832">
        <v>1</v>
      </c>
      <c r="O1421" s="836">
        <v>1</v>
      </c>
      <c r="P1421" s="835">
        <v>2551.2199999999998</v>
      </c>
      <c r="Q1421" s="837">
        <v>1</v>
      </c>
      <c r="R1421" s="832">
        <v>1</v>
      </c>
      <c r="S1421" s="837">
        <v>1</v>
      </c>
      <c r="T1421" s="836">
        <v>1</v>
      </c>
      <c r="U1421" s="838">
        <v>1</v>
      </c>
    </row>
    <row r="1422" spans="1:21" ht="14.4" customHeight="1" x14ac:dyDescent="0.3">
      <c r="A1422" s="831">
        <v>18</v>
      </c>
      <c r="B1422" s="832" t="s">
        <v>1807</v>
      </c>
      <c r="C1422" s="832" t="s">
        <v>1814</v>
      </c>
      <c r="D1422" s="833" t="s">
        <v>3109</v>
      </c>
      <c r="E1422" s="834" t="s">
        <v>1842</v>
      </c>
      <c r="F1422" s="832" t="s">
        <v>1808</v>
      </c>
      <c r="G1422" s="832" t="s">
        <v>1870</v>
      </c>
      <c r="H1422" s="832" t="s">
        <v>556</v>
      </c>
      <c r="I1422" s="832" t="s">
        <v>2546</v>
      </c>
      <c r="J1422" s="832" t="s">
        <v>1872</v>
      </c>
      <c r="K1422" s="832" t="s">
        <v>2547</v>
      </c>
      <c r="L1422" s="835">
        <v>2475.14</v>
      </c>
      <c r="M1422" s="835">
        <v>4950.28</v>
      </c>
      <c r="N1422" s="832">
        <v>2</v>
      </c>
      <c r="O1422" s="836">
        <v>1</v>
      </c>
      <c r="P1422" s="835">
        <v>2475.14</v>
      </c>
      <c r="Q1422" s="837">
        <v>0.5</v>
      </c>
      <c r="R1422" s="832">
        <v>1</v>
      </c>
      <c r="S1422" s="837">
        <v>0.5</v>
      </c>
      <c r="T1422" s="836">
        <v>0.5</v>
      </c>
      <c r="U1422" s="838">
        <v>0.5</v>
      </c>
    </row>
    <row r="1423" spans="1:21" ht="14.4" customHeight="1" x14ac:dyDescent="0.3">
      <c r="A1423" s="831">
        <v>18</v>
      </c>
      <c r="B1423" s="832" t="s">
        <v>1807</v>
      </c>
      <c r="C1423" s="832" t="s">
        <v>1814</v>
      </c>
      <c r="D1423" s="833" t="s">
        <v>3109</v>
      </c>
      <c r="E1423" s="834" t="s">
        <v>1842</v>
      </c>
      <c r="F1423" s="832" t="s">
        <v>1808</v>
      </c>
      <c r="G1423" s="832" t="s">
        <v>1967</v>
      </c>
      <c r="H1423" s="832" t="s">
        <v>601</v>
      </c>
      <c r="I1423" s="832" t="s">
        <v>1663</v>
      </c>
      <c r="J1423" s="832" t="s">
        <v>1664</v>
      </c>
      <c r="K1423" s="832" t="s">
        <v>1665</v>
      </c>
      <c r="L1423" s="835">
        <v>65.989999999999995</v>
      </c>
      <c r="M1423" s="835">
        <v>65.989999999999995</v>
      </c>
      <c r="N1423" s="832">
        <v>1</v>
      </c>
      <c r="O1423" s="836">
        <v>0.5</v>
      </c>
      <c r="P1423" s="835">
        <v>65.989999999999995</v>
      </c>
      <c r="Q1423" s="837">
        <v>1</v>
      </c>
      <c r="R1423" s="832">
        <v>1</v>
      </c>
      <c r="S1423" s="837">
        <v>1</v>
      </c>
      <c r="T1423" s="836">
        <v>0.5</v>
      </c>
      <c r="U1423" s="838">
        <v>1</v>
      </c>
    </row>
    <row r="1424" spans="1:21" ht="14.4" customHeight="1" x14ac:dyDescent="0.3">
      <c r="A1424" s="831">
        <v>18</v>
      </c>
      <c r="B1424" s="832" t="s">
        <v>1807</v>
      </c>
      <c r="C1424" s="832" t="s">
        <v>1814</v>
      </c>
      <c r="D1424" s="833" t="s">
        <v>3109</v>
      </c>
      <c r="E1424" s="834" t="s">
        <v>1842</v>
      </c>
      <c r="F1424" s="832" t="s">
        <v>1808</v>
      </c>
      <c r="G1424" s="832" t="s">
        <v>1982</v>
      </c>
      <c r="H1424" s="832" t="s">
        <v>556</v>
      </c>
      <c r="I1424" s="832" t="s">
        <v>1983</v>
      </c>
      <c r="J1424" s="832" t="s">
        <v>1170</v>
      </c>
      <c r="K1424" s="832" t="s">
        <v>1984</v>
      </c>
      <c r="L1424" s="835">
        <v>107.27</v>
      </c>
      <c r="M1424" s="835">
        <v>107.27</v>
      </c>
      <c r="N1424" s="832">
        <v>1</v>
      </c>
      <c r="O1424" s="836">
        <v>0.5</v>
      </c>
      <c r="P1424" s="835">
        <v>107.27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18</v>
      </c>
      <c r="B1425" s="832" t="s">
        <v>1807</v>
      </c>
      <c r="C1425" s="832" t="s">
        <v>1814</v>
      </c>
      <c r="D1425" s="833" t="s">
        <v>3109</v>
      </c>
      <c r="E1425" s="834" t="s">
        <v>1842</v>
      </c>
      <c r="F1425" s="832" t="s">
        <v>1808</v>
      </c>
      <c r="G1425" s="832" t="s">
        <v>1986</v>
      </c>
      <c r="H1425" s="832" t="s">
        <v>556</v>
      </c>
      <c r="I1425" s="832" t="s">
        <v>1987</v>
      </c>
      <c r="J1425" s="832" t="s">
        <v>639</v>
      </c>
      <c r="K1425" s="832" t="s">
        <v>1988</v>
      </c>
      <c r="L1425" s="835">
        <v>0</v>
      </c>
      <c r="M1425" s="835">
        <v>0</v>
      </c>
      <c r="N1425" s="832">
        <v>1</v>
      </c>
      <c r="O1425" s="836">
        <v>1</v>
      </c>
      <c r="P1425" s="835"/>
      <c r="Q1425" s="837"/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18</v>
      </c>
      <c r="B1426" s="832" t="s">
        <v>1807</v>
      </c>
      <c r="C1426" s="832" t="s">
        <v>1814</v>
      </c>
      <c r="D1426" s="833" t="s">
        <v>3109</v>
      </c>
      <c r="E1426" s="834" t="s">
        <v>1842</v>
      </c>
      <c r="F1426" s="832" t="s">
        <v>1808</v>
      </c>
      <c r="G1426" s="832" t="s">
        <v>2118</v>
      </c>
      <c r="H1426" s="832" t="s">
        <v>556</v>
      </c>
      <c r="I1426" s="832" t="s">
        <v>2119</v>
      </c>
      <c r="J1426" s="832" t="s">
        <v>2120</v>
      </c>
      <c r="K1426" s="832" t="s">
        <v>2121</v>
      </c>
      <c r="L1426" s="835">
        <v>59.36</v>
      </c>
      <c r="M1426" s="835">
        <v>652.96</v>
      </c>
      <c r="N1426" s="832">
        <v>11</v>
      </c>
      <c r="O1426" s="836">
        <v>3.5</v>
      </c>
      <c r="P1426" s="835">
        <v>178.07999999999998</v>
      </c>
      <c r="Q1426" s="837">
        <v>0.27272727272727271</v>
      </c>
      <c r="R1426" s="832">
        <v>3</v>
      </c>
      <c r="S1426" s="837">
        <v>0.27272727272727271</v>
      </c>
      <c r="T1426" s="836">
        <v>1</v>
      </c>
      <c r="U1426" s="838">
        <v>0.2857142857142857</v>
      </c>
    </row>
    <row r="1427" spans="1:21" ht="14.4" customHeight="1" x14ac:dyDescent="0.3">
      <c r="A1427" s="831">
        <v>18</v>
      </c>
      <c r="B1427" s="832" t="s">
        <v>1807</v>
      </c>
      <c r="C1427" s="832" t="s">
        <v>1814</v>
      </c>
      <c r="D1427" s="833" t="s">
        <v>3109</v>
      </c>
      <c r="E1427" s="834" t="s">
        <v>1842</v>
      </c>
      <c r="F1427" s="832" t="s">
        <v>1808</v>
      </c>
      <c r="G1427" s="832" t="s">
        <v>2118</v>
      </c>
      <c r="H1427" s="832" t="s">
        <v>556</v>
      </c>
      <c r="I1427" s="832" t="s">
        <v>2923</v>
      </c>
      <c r="J1427" s="832" t="s">
        <v>1548</v>
      </c>
      <c r="K1427" s="832" t="s">
        <v>2924</v>
      </c>
      <c r="L1427" s="835">
        <v>84.51</v>
      </c>
      <c r="M1427" s="835">
        <v>676.08</v>
      </c>
      <c r="N1427" s="832">
        <v>8</v>
      </c>
      <c r="O1427" s="836">
        <v>7</v>
      </c>
      <c r="P1427" s="835">
        <v>338.04</v>
      </c>
      <c r="Q1427" s="837">
        <v>0.5</v>
      </c>
      <c r="R1427" s="832">
        <v>4</v>
      </c>
      <c r="S1427" s="837">
        <v>0.5</v>
      </c>
      <c r="T1427" s="836">
        <v>3</v>
      </c>
      <c r="U1427" s="838">
        <v>0.42857142857142855</v>
      </c>
    </row>
    <row r="1428" spans="1:21" ht="14.4" customHeight="1" x14ac:dyDescent="0.3">
      <c r="A1428" s="831">
        <v>18</v>
      </c>
      <c r="B1428" s="832" t="s">
        <v>1807</v>
      </c>
      <c r="C1428" s="832" t="s">
        <v>1814</v>
      </c>
      <c r="D1428" s="833" t="s">
        <v>3109</v>
      </c>
      <c r="E1428" s="834" t="s">
        <v>1842</v>
      </c>
      <c r="F1428" s="832" t="s">
        <v>1808</v>
      </c>
      <c r="G1428" s="832" t="s">
        <v>2137</v>
      </c>
      <c r="H1428" s="832" t="s">
        <v>601</v>
      </c>
      <c r="I1428" s="832" t="s">
        <v>1569</v>
      </c>
      <c r="J1428" s="832" t="s">
        <v>1570</v>
      </c>
      <c r="K1428" s="832" t="s">
        <v>1571</v>
      </c>
      <c r="L1428" s="835">
        <v>122.96</v>
      </c>
      <c r="M1428" s="835">
        <v>368.88</v>
      </c>
      <c r="N1428" s="832">
        <v>3</v>
      </c>
      <c r="O1428" s="836">
        <v>1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18</v>
      </c>
      <c r="B1429" s="832" t="s">
        <v>1807</v>
      </c>
      <c r="C1429" s="832" t="s">
        <v>1814</v>
      </c>
      <c r="D1429" s="833" t="s">
        <v>3109</v>
      </c>
      <c r="E1429" s="834" t="s">
        <v>1835</v>
      </c>
      <c r="F1429" s="832" t="s">
        <v>1808</v>
      </c>
      <c r="G1429" s="832" t="s">
        <v>2155</v>
      </c>
      <c r="H1429" s="832" t="s">
        <v>556</v>
      </c>
      <c r="I1429" s="832" t="s">
        <v>2158</v>
      </c>
      <c r="J1429" s="832" t="s">
        <v>898</v>
      </c>
      <c r="K1429" s="832" t="s">
        <v>2014</v>
      </c>
      <c r="L1429" s="835">
        <v>122.73</v>
      </c>
      <c r="M1429" s="835">
        <v>122.73</v>
      </c>
      <c r="N1429" s="832">
        <v>1</v>
      </c>
      <c r="O1429" s="836">
        <v>1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18</v>
      </c>
      <c r="B1430" s="832" t="s">
        <v>1807</v>
      </c>
      <c r="C1430" s="832" t="s">
        <v>1816</v>
      </c>
      <c r="D1430" s="833" t="s">
        <v>3110</v>
      </c>
      <c r="E1430" s="834" t="s">
        <v>1825</v>
      </c>
      <c r="F1430" s="832" t="s">
        <v>1808</v>
      </c>
      <c r="G1430" s="832" t="s">
        <v>2349</v>
      </c>
      <c r="H1430" s="832" t="s">
        <v>556</v>
      </c>
      <c r="I1430" s="832" t="s">
        <v>2350</v>
      </c>
      <c r="J1430" s="832" t="s">
        <v>2351</v>
      </c>
      <c r="K1430" s="832" t="s">
        <v>2352</v>
      </c>
      <c r="L1430" s="835">
        <v>637.15</v>
      </c>
      <c r="M1430" s="835">
        <v>637.15</v>
      </c>
      <c r="N1430" s="832">
        <v>1</v>
      </c>
      <c r="O1430" s="836">
        <v>1</v>
      </c>
      <c r="P1430" s="835">
        <v>637.15</v>
      </c>
      <c r="Q1430" s="837">
        <v>1</v>
      </c>
      <c r="R1430" s="832">
        <v>1</v>
      </c>
      <c r="S1430" s="837">
        <v>1</v>
      </c>
      <c r="T1430" s="836">
        <v>1</v>
      </c>
      <c r="U1430" s="838">
        <v>1</v>
      </c>
    </row>
    <row r="1431" spans="1:21" ht="14.4" customHeight="1" x14ac:dyDescent="0.3">
      <c r="A1431" s="831">
        <v>18</v>
      </c>
      <c r="B1431" s="832" t="s">
        <v>1807</v>
      </c>
      <c r="C1431" s="832" t="s">
        <v>1816</v>
      </c>
      <c r="D1431" s="833" t="s">
        <v>3110</v>
      </c>
      <c r="E1431" s="834" t="s">
        <v>1825</v>
      </c>
      <c r="F1431" s="832" t="s">
        <v>1808</v>
      </c>
      <c r="G1431" s="832" t="s">
        <v>2003</v>
      </c>
      <c r="H1431" s="832" t="s">
        <v>556</v>
      </c>
      <c r="I1431" s="832" t="s">
        <v>2006</v>
      </c>
      <c r="J1431" s="832" t="s">
        <v>862</v>
      </c>
      <c r="K1431" s="832" t="s">
        <v>1378</v>
      </c>
      <c r="L1431" s="835">
        <v>38.590000000000003</v>
      </c>
      <c r="M1431" s="835">
        <v>77.180000000000007</v>
      </c>
      <c r="N1431" s="832">
        <v>2</v>
      </c>
      <c r="O1431" s="836">
        <v>1</v>
      </c>
      <c r="P1431" s="835">
        <v>77.180000000000007</v>
      </c>
      <c r="Q1431" s="837">
        <v>1</v>
      </c>
      <c r="R1431" s="832">
        <v>2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18</v>
      </c>
      <c r="B1432" s="832" t="s">
        <v>1807</v>
      </c>
      <c r="C1432" s="832" t="s">
        <v>1816</v>
      </c>
      <c r="D1432" s="833" t="s">
        <v>3110</v>
      </c>
      <c r="E1432" s="834" t="s">
        <v>1825</v>
      </c>
      <c r="F1432" s="832" t="s">
        <v>1808</v>
      </c>
      <c r="G1432" s="832" t="s">
        <v>2070</v>
      </c>
      <c r="H1432" s="832" t="s">
        <v>601</v>
      </c>
      <c r="I1432" s="832" t="s">
        <v>1580</v>
      </c>
      <c r="J1432" s="832" t="s">
        <v>1581</v>
      </c>
      <c r="K1432" s="832" t="s">
        <v>1582</v>
      </c>
      <c r="L1432" s="835">
        <v>241.59</v>
      </c>
      <c r="M1432" s="835">
        <v>483.18</v>
      </c>
      <c r="N1432" s="832">
        <v>2</v>
      </c>
      <c r="O1432" s="836">
        <v>1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18</v>
      </c>
      <c r="B1433" s="832" t="s">
        <v>1807</v>
      </c>
      <c r="C1433" s="832" t="s">
        <v>1816</v>
      </c>
      <c r="D1433" s="833" t="s">
        <v>3110</v>
      </c>
      <c r="E1433" s="834" t="s">
        <v>1828</v>
      </c>
      <c r="F1433" s="832" t="s">
        <v>1808</v>
      </c>
      <c r="G1433" s="832" t="s">
        <v>1934</v>
      </c>
      <c r="H1433" s="832" t="s">
        <v>556</v>
      </c>
      <c r="I1433" s="832" t="s">
        <v>1935</v>
      </c>
      <c r="J1433" s="832" t="s">
        <v>1029</v>
      </c>
      <c r="K1433" s="832" t="s">
        <v>1936</v>
      </c>
      <c r="L1433" s="835">
        <v>29.13</v>
      </c>
      <c r="M1433" s="835">
        <v>87.39</v>
      </c>
      <c r="N1433" s="832">
        <v>3</v>
      </c>
      <c r="O1433" s="836">
        <v>0.5</v>
      </c>
      <c r="P1433" s="835">
        <v>87.39</v>
      </c>
      <c r="Q1433" s="837">
        <v>1</v>
      </c>
      <c r="R1433" s="832">
        <v>3</v>
      </c>
      <c r="S1433" s="837">
        <v>1</v>
      </c>
      <c r="T1433" s="836">
        <v>0.5</v>
      </c>
      <c r="U1433" s="838">
        <v>1</v>
      </c>
    </row>
    <row r="1434" spans="1:21" ht="14.4" customHeight="1" x14ac:dyDescent="0.3">
      <c r="A1434" s="831">
        <v>18</v>
      </c>
      <c r="B1434" s="832" t="s">
        <v>1807</v>
      </c>
      <c r="C1434" s="832" t="s">
        <v>1816</v>
      </c>
      <c r="D1434" s="833" t="s">
        <v>3110</v>
      </c>
      <c r="E1434" s="834" t="s">
        <v>1828</v>
      </c>
      <c r="F1434" s="832" t="s">
        <v>1808</v>
      </c>
      <c r="G1434" s="832" t="s">
        <v>1943</v>
      </c>
      <c r="H1434" s="832" t="s">
        <v>556</v>
      </c>
      <c r="I1434" s="832" t="s">
        <v>1949</v>
      </c>
      <c r="J1434" s="832" t="s">
        <v>1950</v>
      </c>
      <c r="K1434" s="832" t="s">
        <v>1078</v>
      </c>
      <c r="L1434" s="835">
        <v>132</v>
      </c>
      <c r="M1434" s="835">
        <v>396</v>
      </c>
      <c r="N1434" s="832">
        <v>3</v>
      </c>
      <c r="O1434" s="836">
        <v>0.5</v>
      </c>
      <c r="P1434" s="835">
        <v>396</v>
      </c>
      <c r="Q1434" s="837">
        <v>1</v>
      </c>
      <c r="R1434" s="832">
        <v>3</v>
      </c>
      <c r="S1434" s="837">
        <v>1</v>
      </c>
      <c r="T1434" s="836">
        <v>0.5</v>
      </c>
      <c r="U1434" s="838">
        <v>1</v>
      </c>
    </row>
    <row r="1435" spans="1:21" ht="14.4" customHeight="1" x14ac:dyDescent="0.3">
      <c r="A1435" s="831">
        <v>18</v>
      </c>
      <c r="B1435" s="832" t="s">
        <v>1807</v>
      </c>
      <c r="C1435" s="832" t="s">
        <v>1816</v>
      </c>
      <c r="D1435" s="833" t="s">
        <v>3110</v>
      </c>
      <c r="E1435" s="834" t="s">
        <v>1837</v>
      </c>
      <c r="F1435" s="832" t="s">
        <v>1808</v>
      </c>
      <c r="G1435" s="832" t="s">
        <v>2938</v>
      </c>
      <c r="H1435" s="832" t="s">
        <v>556</v>
      </c>
      <c r="I1435" s="832" t="s">
        <v>2939</v>
      </c>
      <c r="J1435" s="832" t="s">
        <v>2940</v>
      </c>
      <c r="K1435" s="832" t="s">
        <v>2024</v>
      </c>
      <c r="L1435" s="835">
        <v>96.84</v>
      </c>
      <c r="M1435" s="835">
        <v>484.2</v>
      </c>
      <c r="N1435" s="832">
        <v>5</v>
      </c>
      <c r="O1435" s="836">
        <v>2</v>
      </c>
      <c r="P1435" s="835">
        <v>290.52</v>
      </c>
      <c r="Q1435" s="837">
        <v>0.6</v>
      </c>
      <c r="R1435" s="832">
        <v>3</v>
      </c>
      <c r="S1435" s="837">
        <v>0.6</v>
      </c>
      <c r="T1435" s="836">
        <v>1.5</v>
      </c>
      <c r="U1435" s="838">
        <v>0.75</v>
      </c>
    </row>
    <row r="1436" spans="1:21" ht="14.4" customHeight="1" x14ac:dyDescent="0.3">
      <c r="A1436" s="831">
        <v>18</v>
      </c>
      <c r="B1436" s="832" t="s">
        <v>1807</v>
      </c>
      <c r="C1436" s="832" t="s">
        <v>1816</v>
      </c>
      <c r="D1436" s="833" t="s">
        <v>3110</v>
      </c>
      <c r="E1436" s="834" t="s">
        <v>1837</v>
      </c>
      <c r="F1436" s="832" t="s">
        <v>1808</v>
      </c>
      <c r="G1436" s="832" t="s">
        <v>1843</v>
      </c>
      <c r="H1436" s="832" t="s">
        <v>556</v>
      </c>
      <c r="I1436" s="832" t="s">
        <v>2277</v>
      </c>
      <c r="J1436" s="832" t="s">
        <v>1845</v>
      </c>
      <c r="K1436" s="832" t="s">
        <v>2278</v>
      </c>
      <c r="L1436" s="835">
        <v>1048.3499999999999</v>
      </c>
      <c r="M1436" s="835">
        <v>46127.399999999994</v>
      </c>
      <c r="N1436" s="832">
        <v>44</v>
      </c>
      <c r="O1436" s="836">
        <v>11.5</v>
      </c>
      <c r="P1436" s="835">
        <v>25160.399999999994</v>
      </c>
      <c r="Q1436" s="837">
        <v>0.54545454545454541</v>
      </c>
      <c r="R1436" s="832">
        <v>24</v>
      </c>
      <c r="S1436" s="837">
        <v>0.54545454545454541</v>
      </c>
      <c r="T1436" s="836">
        <v>5</v>
      </c>
      <c r="U1436" s="838">
        <v>0.43478260869565216</v>
      </c>
    </row>
    <row r="1437" spans="1:21" ht="14.4" customHeight="1" x14ac:dyDescent="0.3">
      <c r="A1437" s="831">
        <v>18</v>
      </c>
      <c r="B1437" s="832" t="s">
        <v>1807</v>
      </c>
      <c r="C1437" s="832" t="s">
        <v>1816</v>
      </c>
      <c r="D1437" s="833" t="s">
        <v>3110</v>
      </c>
      <c r="E1437" s="834" t="s">
        <v>1837</v>
      </c>
      <c r="F1437" s="832" t="s">
        <v>1808</v>
      </c>
      <c r="G1437" s="832" t="s">
        <v>1843</v>
      </c>
      <c r="H1437" s="832" t="s">
        <v>556</v>
      </c>
      <c r="I1437" s="832" t="s">
        <v>1844</v>
      </c>
      <c r="J1437" s="832" t="s">
        <v>1845</v>
      </c>
      <c r="K1437" s="832" t="s">
        <v>1846</v>
      </c>
      <c r="L1437" s="835">
        <v>3145.05</v>
      </c>
      <c r="M1437" s="835">
        <v>12580.2</v>
      </c>
      <c r="N1437" s="832">
        <v>4</v>
      </c>
      <c r="O1437" s="836">
        <v>1.5</v>
      </c>
      <c r="P1437" s="835">
        <v>3145.05</v>
      </c>
      <c r="Q1437" s="837">
        <v>0.25</v>
      </c>
      <c r="R1437" s="832">
        <v>1</v>
      </c>
      <c r="S1437" s="837">
        <v>0.25</v>
      </c>
      <c r="T1437" s="836">
        <v>0.5</v>
      </c>
      <c r="U1437" s="838">
        <v>0.33333333333333331</v>
      </c>
    </row>
    <row r="1438" spans="1:21" ht="14.4" customHeight="1" x14ac:dyDescent="0.3">
      <c r="A1438" s="831">
        <v>18</v>
      </c>
      <c r="B1438" s="832" t="s">
        <v>1807</v>
      </c>
      <c r="C1438" s="832" t="s">
        <v>1816</v>
      </c>
      <c r="D1438" s="833" t="s">
        <v>3110</v>
      </c>
      <c r="E1438" s="834" t="s">
        <v>1837</v>
      </c>
      <c r="F1438" s="832" t="s">
        <v>1808</v>
      </c>
      <c r="G1438" s="832" t="s">
        <v>1847</v>
      </c>
      <c r="H1438" s="832" t="s">
        <v>601</v>
      </c>
      <c r="I1438" s="832" t="s">
        <v>1768</v>
      </c>
      <c r="J1438" s="832" t="s">
        <v>1769</v>
      </c>
      <c r="K1438" s="832" t="s">
        <v>1770</v>
      </c>
      <c r="L1438" s="835">
        <v>9.4</v>
      </c>
      <c r="M1438" s="835">
        <v>112.80000000000001</v>
      </c>
      <c r="N1438" s="832">
        <v>12</v>
      </c>
      <c r="O1438" s="836">
        <v>3</v>
      </c>
      <c r="P1438" s="835">
        <v>56.400000000000006</v>
      </c>
      <c r="Q1438" s="837">
        <v>0.5</v>
      </c>
      <c r="R1438" s="832">
        <v>6</v>
      </c>
      <c r="S1438" s="837">
        <v>0.5</v>
      </c>
      <c r="T1438" s="836">
        <v>1.5</v>
      </c>
      <c r="U1438" s="838">
        <v>0.5</v>
      </c>
    </row>
    <row r="1439" spans="1:21" ht="14.4" customHeight="1" x14ac:dyDescent="0.3">
      <c r="A1439" s="831">
        <v>18</v>
      </c>
      <c r="B1439" s="832" t="s">
        <v>1807</v>
      </c>
      <c r="C1439" s="832" t="s">
        <v>1816</v>
      </c>
      <c r="D1439" s="833" t="s">
        <v>3110</v>
      </c>
      <c r="E1439" s="834" t="s">
        <v>1837</v>
      </c>
      <c r="F1439" s="832" t="s">
        <v>1808</v>
      </c>
      <c r="G1439" s="832" t="s">
        <v>1847</v>
      </c>
      <c r="H1439" s="832" t="s">
        <v>556</v>
      </c>
      <c r="I1439" s="832" t="s">
        <v>2661</v>
      </c>
      <c r="J1439" s="832" t="s">
        <v>2662</v>
      </c>
      <c r="K1439" s="832" t="s">
        <v>2663</v>
      </c>
      <c r="L1439" s="835">
        <v>14.11</v>
      </c>
      <c r="M1439" s="835">
        <v>169.32</v>
      </c>
      <c r="N1439" s="832">
        <v>12</v>
      </c>
      <c r="O1439" s="836">
        <v>3.5</v>
      </c>
      <c r="P1439" s="835">
        <v>141.1</v>
      </c>
      <c r="Q1439" s="837">
        <v>0.83333333333333337</v>
      </c>
      <c r="R1439" s="832">
        <v>10</v>
      </c>
      <c r="S1439" s="837">
        <v>0.83333333333333337</v>
      </c>
      <c r="T1439" s="836">
        <v>2.5</v>
      </c>
      <c r="U1439" s="838">
        <v>0.7142857142857143</v>
      </c>
    </row>
    <row r="1440" spans="1:21" ht="14.4" customHeight="1" x14ac:dyDescent="0.3">
      <c r="A1440" s="831">
        <v>18</v>
      </c>
      <c r="B1440" s="832" t="s">
        <v>1807</v>
      </c>
      <c r="C1440" s="832" t="s">
        <v>1816</v>
      </c>
      <c r="D1440" s="833" t="s">
        <v>3110</v>
      </c>
      <c r="E1440" s="834" t="s">
        <v>1837</v>
      </c>
      <c r="F1440" s="832" t="s">
        <v>1808</v>
      </c>
      <c r="G1440" s="832" t="s">
        <v>1847</v>
      </c>
      <c r="H1440" s="832" t="s">
        <v>556</v>
      </c>
      <c r="I1440" s="832" t="s">
        <v>2941</v>
      </c>
      <c r="J1440" s="832" t="s">
        <v>2662</v>
      </c>
      <c r="K1440" s="832" t="s">
        <v>2942</v>
      </c>
      <c r="L1440" s="835">
        <v>28.21</v>
      </c>
      <c r="M1440" s="835">
        <v>84.63</v>
      </c>
      <c r="N1440" s="832">
        <v>3</v>
      </c>
      <c r="O1440" s="836">
        <v>0.5</v>
      </c>
      <c r="P1440" s="835">
        <v>84.63</v>
      </c>
      <c r="Q1440" s="837">
        <v>1</v>
      </c>
      <c r="R1440" s="832">
        <v>3</v>
      </c>
      <c r="S1440" s="837">
        <v>1</v>
      </c>
      <c r="T1440" s="836">
        <v>0.5</v>
      </c>
      <c r="U1440" s="838">
        <v>1</v>
      </c>
    </row>
    <row r="1441" spans="1:21" ht="14.4" customHeight="1" x14ac:dyDescent="0.3">
      <c r="A1441" s="831">
        <v>18</v>
      </c>
      <c r="B1441" s="832" t="s">
        <v>1807</v>
      </c>
      <c r="C1441" s="832" t="s">
        <v>1816</v>
      </c>
      <c r="D1441" s="833" t="s">
        <v>3110</v>
      </c>
      <c r="E1441" s="834" t="s">
        <v>1837</v>
      </c>
      <c r="F1441" s="832" t="s">
        <v>1808</v>
      </c>
      <c r="G1441" s="832" t="s">
        <v>1847</v>
      </c>
      <c r="H1441" s="832" t="s">
        <v>601</v>
      </c>
      <c r="I1441" s="832" t="s">
        <v>1655</v>
      </c>
      <c r="J1441" s="832" t="s">
        <v>1656</v>
      </c>
      <c r="K1441" s="832" t="s">
        <v>1657</v>
      </c>
      <c r="L1441" s="835">
        <v>18.809999999999999</v>
      </c>
      <c r="M1441" s="835">
        <v>37.619999999999997</v>
      </c>
      <c r="N1441" s="832">
        <v>2</v>
      </c>
      <c r="O1441" s="836">
        <v>0.5</v>
      </c>
      <c r="P1441" s="835">
        <v>37.619999999999997</v>
      </c>
      <c r="Q1441" s="837">
        <v>1</v>
      </c>
      <c r="R1441" s="832">
        <v>2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18</v>
      </c>
      <c r="B1442" s="832" t="s">
        <v>1807</v>
      </c>
      <c r="C1442" s="832" t="s">
        <v>1816</v>
      </c>
      <c r="D1442" s="833" t="s">
        <v>3110</v>
      </c>
      <c r="E1442" s="834" t="s">
        <v>1837</v>
      </c>
      <c r="F1442" s="832" t="s">
        <v>1808</v>
      </c>
      <c r="G1442" s="832" t="s">
        <v>1847</v>
      </c>
      <c r="H1442" s="832" t="s">
        <v>556</v>
      </c>
      <c r="I1442" s="832" t="s">
        <v>1848</v>
      </c>
      <c r="J1442" s="832" t="s">
        <v>1849</v>
      </c>
      <c r="K1442" s="832" t="s">
        <v>1770</v>
      </c>
      <c r="L1442" s="835">
        <v>9.4</v>
      </c>
      <c r="M1442" s="835">
        <v>18.8</v>
      </c>
      <c r="N1442" s="832">
        <v>2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18</v>
      </c>
      <c r="B1443" s="832" t="s">
        <v>1807</v>
      </c>
      <c r="C1443" s="832" t="s">
        <v>1816</v>
      </c>
      <c r="D1443" s="833" t="s">
        <v>3110</v>
      </c>
      <c r="E1443" s="834" t="s">
        <v>1837</v>
      </c>
      <c r="F1443" s="832" t="s">
        <v>1808</v>
      </c>
      <c r="G1443" s="832" t="s">
        <v>1847</v>
      </c>
      <c r="H1443" s="832" t="s">
        <v>601</v>
      </c>
      <c r="I1443" s="832" t="s">
        <v>1556</v>
      </c>
      <c r="J1443" s="832" t="s">
        <v>1557</v>
      </c>
      <c r="K1443" s="832" t="s">
        <v>1558</v>
      </c>
      <c r="L1443" s="835">
        <v>4.7</v>
      </c>
      <c r="M1443" s="835">
        <v>65.8</v>
      </c>
      <c r="N1443" s="832">
        <v>14</v>
      </c>
      <c r="O1443" s="836">
        <v>5</v>
      </c>
      <c r="P1443" s="835">
        <v>51.699999999999996</v>
      </c>
      <c r="Q1443" s="837">
        <v>0.7857142857142857</v>
      </c>
      <c r="R1443" s="832">
        <v>11</v>
      </c>
      <c r="S1443" s="837">
        <v>0.7857142857142857</v>
      </c>
      <c r="T1443" s="836">
        <v>3.5</v>
      </c>
      <c r="U1443" s="838">
        <v>0.7</v>
      </c>
    </row>
    <row r="1444" spans="1:21" ht="14.4" customHeight="1" x14ac:dyDescent="0.3">
      <c r="A1444" s="831">
        <v>18</v>
      </c>
      <c r="B1444" s="832" t="s">
        <v>1807</v>
      </c>
      <c r="C1444" s="832" t="s">
        <v>1816</v>
      </c>
      <c r="D1444" s="833" t="s">
        <v>3110</v>
      </c>
      <c r="E1444" s="834" t="s">
        <v>1837</v>
      </c>
      <c r="F1444" s="832" t="s">
        <v>1808</v>
      </c>
      <c r="G1444" s="832" t="s">
        <v>1847</v>
      </c>
      <c r="H1444" s="832" t="s">
        <v>556</v>
      </c>
      <c r="I1444" s="832" t="s">
        <v>2943</v>
      </c>
      <c r="J1444" s="832" t="s">
        <v>2539</v>
      </c>
      <c r="K1444" s="832" t="s">
        <v>2944</v>
      </c>
      <c r="L1444" s="835">
        <v>62.69</v>
      </c>
      <c r="M1444" s="835">
        <v>62.69</v>
      </c>
      <c r="N1444" s="832">
        <v>1</v>
      </c>
      <c r="O1444" s="836">
        <v>0.5</v>
      </c>
      <c r="P1444" s="835"/>
      <c r="Q1444" s="837">
        <v>0</v>
      </c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18</v>
      </c>
      <c r="B1445" s="832" t="s">
        <v>1807</v>
      </c>
      <c r="C1445" s="832" t="s">
        <v>1816</v>
      </c>
      <c r="D1445" s="833" t="s">
        <v>3110</v>
      </c>
      <c r="E1445" s="834" t="s">
        <v>1837</v>
      </c>
      <c r="F1445" s="832" t="s">
        <v>1808</v>
      </c>
      <c r="G1445" s="832" t="s">
        <v>1859</v>
      </c>
      <c r="H1445" s="832" t="s">
        <v>556</v>
      </c>
      <c r="I1445" s="832" t="s">
        <v>1860</v>
      </c>
      <c r="J1445" s="832" t="s">
        <v>1861</v>
      </c>
      <c r="K1445" s="832" t="s">
        <v>1862</v>
      </c>
      <c r="L1445" s="835">
        <v>55.77</v>
      </c>
      <c r="M1445" s="835">
        <v>501.93</v>
      </c>
      <c r="N1445" s="832">
        <v>9</v>
      </c>
      <c r="O1445" s="836">
        <v>3</v>
      </c>
      <c r="P1445" s="835">
        <v>55.77</v>
      </c>
      <c r="Q1445" s="837">
        <v>0.11111111111111112</v>
      </c>
      <c r="R1445" s="832">
        <v>1</v>
      </c>
      <c r="S1445" s="837">
        <v>0.1111111111111111</v>
      </c>
      <c r="T1445" s="836">
        <v>1</v>
      </c>
      <c r="U1445" s="838">
        <v>0.33333333333333331</v>
      </c>
    </row>
    <row r="1446" spans="1:21" ht="14.4" customHeight="1" x14ac:dyDescent="0.3">
      <c r="A1446" s="831">
        <v>18</v>
      </c>
      <c r="B1446" s="832" t="s">
        <v>1807</v>
      </c>
      <c r="C1446" s="832" t="s">
        <v>1816</v>
      </c>
      <c r="D1446" s="833" t="s">
        <v>3110</v>
      </c>
      <c r="E1446" s="834" t="s">
        <v>1837</v>
      </c>
      <c r="F1446" s="832" t="s">
        <v>1808</v>
      </c>
      <c r="G1446" s="832" t="s">
        <v>2904</v>
      </c>
      <c r="H1446" s="832" t="s">
        <v>556</v>
      </c>
      <c r="I1446" s="832" t="s">
        <v>2945</v>
      </c>
      <c r="J1446" s="832" t="s">
        <v>2946</v>
      </c>
      <c r="K1446" s="832" t="s">
        <v>1698</v>
      </c>
      <c r="L1446" s="835">
        <v>103.64</v>
      </c>
      <c r="M1446" s="835">
        <v>103.64</v>
      </c>
      <c r="N1446" s="832">
        <v>1</v>
      </c>
      <c r="O1446" s="836">
        <v>0.5</v>
      </c>
      <c r="P1446" s="835">
        <v>103.64</v>
      </c>
      <c r="Q1446" s="837">
        <v>1</v>
      </c>
      <c r="R1446" s="832">
        <v>1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18</v>
      </c>
      <c r="B1447" s="832" t="s">
        <v>1807</v>
      </c>
      <c r="C1447" s="832" t="s">
        <v>1816</v>
      </c>
      <c r="D1447" s="833" t="s">
        <v>3110</v>
      </c>
      <c r="E1447" s="834" t="s">
        <v>1837</v>
      </c>
      <c r="F1447" s="832" t="s">
        <v>1808</v>
      </c>
      <c r="G1447" s="832" t="s">
        <v>1870</v>
      </c>
      <c r="H1447" s="832" t="s">
        <v>556</v>
      </c>
      <c r="I1447" s="832" t="s">
        <v>1874</v>
      </c>
      <c r="J1447" s="832" t="s">
        <v>1872</v>
      </c>
      <c r="K1447" s="832" t="s">
        <v>1875</v>
      </c>
      <c r="L1447" s="835">
        <v>2551.2199999999998</v>
      </c>
      <c r="M1447" s="835">
        <v>5102.4399999999996</v>
      </c>
      <c r="N1447" s="832">
        <v>2</v>
      </c>
      <c r="O1447" s="836">
        <v>1</v>
      </c>
      <c r="P1447" s="835">
        <v>5102.4399999999996</v>
      </c>
      <c r="Q1447" s="837">
        <v>1</v>
      </c>
      <c r="R1447" s="832">
        <v>2</v>
      </c>
      <c r="S1447" s="837">
        <v>1</v>
      </c>
      <c r="T1447" s="836">
        <v>1</v>
      </c>
      <c r="U1447" s="838">
        <v>1</v>
      </c>
    </row>
    <row r="1448" spans="1:21" ht="14.4" customHeight="1" x14ac:dyDescent="0.3">
      <c r="A1448" s="831">
        <v>18</v>
      </c>
      <c r="B1448" s="832" t="s">
        <v>1807</v>
      </c>
      <c r="C1448" s="832" t="s">
        <v>1816</v>
      </c>
      <c r="D1448" s="833" t="s">
        <v>3110</v>
      </c>
      <c r="E1448" s="834" t="s">
        <v>1837</v>
      </c>
      <c r="F1448" s="832" t="s">
        <v>1808</v>
      </c>
      <c r="G1448" s="832" t="s">
        <v>1870</v>
      </c>
      <c r="H1448" s="832" t="s">
        <v>556</v>
      </c>
      <c r="I1448" s="832" t="s">
        <v>1876</v>
      </c>
      <c r="J1448" s="832" t="s">
        <v>1872</v>
      </c>
      <c r="K1448" s="832" t="s">
        <v>1877</v>
      </c>
      <c r="L1448" s="835">
        <v>2760.38</v>
      </c>
      <c r="M1448" s="835">
        <v>38645.320000000007</v>
      </c>
      <c r="N1448" s="832">
        <v>14</v>
      </c>
      <c r="O1448" s="836">
        <v>9.5</v>
      </c>
      <c r="P1448" s="835">
        <v>35884.94000000001</v>
      </c>
      <c r="Q1448" s="837">
        <v>0.9285714285714286</v>
      </c>
      <c r="R1448" s="832">
        <v>13</v>
      </c>
      <c r="S1448" s="837">
        <v>0.9285714285714286</v>
      </c>
      <c r="T1448" s="836">
        <v>9</v>
      </c>
      <c r="U1448" s="838">
        <v>0.94736842105263153</v>
      </c>
    </row>
    <row r="1449" spans="1:21" ht="14.4" customHeight="1" x14ac:dyDescent="0.3">
      <c r="A1449" s="831">
        <v>18</v>
      </c>
      <c r="B1449" s="832" t="s">
        <v>1807</v>
      </c>
      <c r="C1449" s="832" t="s">
        <v>1816</v>
      </c>
      <c r="D1449" s="833" t="s">
        <v>3110</v>
      </c>
      <c r="E1449" s="834" t="s">
        <v>1837</v>
      </c>
      <c r="F1449" s="832" t="s">
        <v>1808</v>
      </c>
      <c r="G1449" s="832" t="s">
        <v>2947</v>
      </c>
      <c r="H1449" s="832" t="s">
        <v>556</v>
      </c>
      <c r="I1449" s="832" t="s">
        <v>2948</v>
      </c>
      <c r="J1449" s="832" t="s">
        <v>2949</v>
      </c>
      <c r="K1449" s="832" t="s">
        <v>2950</v>
      </c>
      <c r="L1449" s="835">
        <v>103.8</v>
      </c>
      <c r="M1449" s="835">
        <v>207.6</v>
      </c>
      <c r="N1449" s="832">
        <v>2</v>
      </c>
      <c r="O1449" s="836">
        <v>0.5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18</v>
      </c>
      <c r="B1450" s="832" t="s">
        <v>1807</v>
      </c>
      <c r="C1450" s="832" t="s">
        <v>1816</v>
      </c>
      <c r="D1450" s="833" t="s">
        <v>3110</v>
      </c>
      <c r="E1450" s="834" t="s">
        <v>1837</v>
      </c>
      <c r="F1450" s="832" t="s">
        <v>1808</v>
      </c>
      <c r="G1450" s="832" t="s">
        <v>1882</v>
      </c>
      <c r="H1450" s="832" t="s">
        <v>556</v>
      </c>
      <c r="I1450" s="832" t="s">
        <v>1883</v>
      </c>
      <c r="J1450" s="832" t="s">
        <v>611</v>
      </c>
      <c r="K1450" s="832" t="s">
        <v>1884</v>
      </c>
      <c r="L1450" s="835">
        <v>66.17</v>
      </c>
      <c r="M1450" s="835">
        <v>595.53</v>
      </c>
      <c r="N1450" s="832">
        <v>9</v>
      </c>
      <c r="O1450" s="836">
        <v>6</v>
      </c>
      <c r="P1450" s="835">
        <v>66.17</v>
      </c>
      <c r="Q1450" s="837">
        <v>0.11111111111111112</v>
      </c>
      <c r="R1450" s="832">
        <v>1</v>
      </c>
      <c r="S1450" s="837">
        <v>0.1111111111111111</v>
      </c>
      <c r="T1450" s="836">
        <v>1</v>
      </c>
      <c r="U1450" s="838">
        <v>0.16666666666666666</v>
      </c>
    </row>
    <row r="1451" spans="1:21" ht="14.4" customHeight="1" x14ac:dyDescent="0.3">
      <c r="A1451" s="831">
        <v>18</v>
      </c>
      <c r="B1451" s="832" t="s">
        <v>1807</v>
      </c>
      <c r="C1451" s="832" t="s">
        <v>1816</v>
      </c>
      <c r="D1451" s="833" t="s">
        <v>3110</v>
      </c>
      <c r="E1451" s="834" t="s">
        <v>1837</v>
      </c>
      <c r="F1451" s="832" t="s">
        <v>1808</v>
      </c>
      <c r="G1451" s="832" t="s">
        <v>2951</v>
      </c>
      <c r="H1451" s="832" t="s">
        <v>601</v>
      </c>
      <c r="I1451" s="832" t="s">
        <v>2952</v>
      </c>
      <c r="J1451" s="832" t="s">
        <v>1077</v>
      </c>
      <c r="K1451" s="832" t="s">
        <v>1125</v>
      </c>
      <c r="L1451" s="835">
        <v>117.03</v>
      </c>
      <c r="M1451" s="835">
        <v>117.03</v>
      </c>
      <c r="N1451" s="832">
        <v>1</v>
      </c>
      <c r="O1451" s="836">
        <v>0.5</v>
      </c>
      <c r="P1451" s="835">
        <v>117.03</v>
      </c>
      <c r="Q1451" s="837">
        <v>1</v>
      </c>
      <c r="R1451" s="832">
        <v>1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18</v>
      </c>
      <c r="B1452" s="832" t="s">
        <v>1807</v>
      </c>
      <c r="C1452" s="832" t="s">
        <v>1816</v>
      </c>
      <c r="D1452" s="833" t="s">
        <v>3110</v>
      </c>
      <c r="E1452" s="834" t="s">
        <v>1837</v>
      </c>
      <c r="F1452" s="832" t="s">
        <v>1808</v>
      </c>
      <c r="G1452" s="832" t="s">
        <v>2951</v>
      </c>
      <c r="H1452" s="832" t="s">
        <v>601</v>
      </c>
      <c r="I1452" s="832" t="s">
        <v>1405</v>
      </c>
      <c r="J1452" s="832" t="s">
        <v>1077</v>
      </c>
      <c r="K1452" s="832" t="s">
        <v>1406</v>
      </c>
      <c r="L1452" s="835">
        <v>35.11</v>
      </c>
      <c r="M1452" s="835">
        <v>35.11</v>
      </c>
      <c r="N1452" s="832">
        <v>1</v>
      </c>
      <c r="O1452" s="836">
        <v>0.5</v>
      </c>
      <c r="P1452" s="835">
        <v>35.11</v>
      </c>
      <c r="Q1452" s="837">
        <v>1</v>
      </c>
      <c r="R1452" s="832">
        <v>1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18</v>
      </c>
      <c r="B1453" s="832" t="s">
        <v>1807</v>
      </c>
      <c r="C1453" s="832" t="s">
        <v>1816</v>
      </c>
      <c r="D1453" s="833" t="s">
        <v>3110</v>
      </c>
      <c r="E1453" s="834" t="s">
        <v>1837</v>
      </c>
      <c r="F1453" s="832" t="s">
        <v>1808</v>
      </c>
      <c r="G1453" s="832" t="s">
        <v>1885</v>
      </c>
      <c r="H1453" s="832" t="s">
        <v>556</v>
      </c>
      <c r="I1453" s="832" t="s">
        <v>1888</v>
      </c>
      <c r="J1453" s="832" t="s">
        <v>1160</v>
      </c>
      <c r="K1453" s="832" t="s">
        <v>1161</v>
      </c>
      <c r="L1453" s="835">
        <v>0</v>
      </c>
      <c r="M1453" s="835">
        <v>0</v>
      </c>
      <c r="N1453" s="832">
        <v>26</v>
      </c>
      <c r="O1453" s="836">
        <v>8.5</v>
      </c>
      <c r="P1453" s="835">
        <v>0</v>
      </c>
      <c r="Q1453" s="837"/>
      <c r="R1453" s="832">
        <v>4</v>
      </c>
      <c r="S1453" s="837">
        <v>0.15384615384615385</v>
      </c>
      <c r="T1453" s="836">
        <v>2</v>
      </c>
      <c r="U1453" s="838">
        <v>0.23529411764705882</v>
      </c>
    </row>
    <row r="1454" spans="1:21" ht="14.4" customHeight="1" x14ac:dyDescent="0.3">
      <c r="A1454" s="831">
        <v>18</v>
      </c>
      <c r="B1454" s="832" t="s">
        <v>1807</v>
      </c>
      <c r="C1454" s="832" t="s">
        <v>1816</v>
      </c>
      <c r="D1454" s="833" t="s">
        <v>3110</v>
      </c>
      <c r="E1454" s="834" t="s">
        <v>1837</v>
      </c>
      <c r="F1454" s="832" t="s">
        <v>1808</v>
      </c>
      <c r="G1454" s="832" t="s">
        <v>1885</v>
      </c>
      <c r="H1454" s="832" t="s">
        <v>556</v>
      </c>
      <c r="I1454" s="832" t="s">
        <v>1889</v>
      </c>
      <c r="J1454" s="832" t="s">
        <v>1160</v>
      </c>
      <c r="K1454" s="832" t="s">
        <v>1161</v>
      </c>
      <c r="L1454" s="835">
        <v>0</v>
      </c>
      <c r="M1454" s="835">
        <v>0</v>
      </c>
      <c r="N1454" s="832">
        <v>3</v>
      </c>
      <c r="O1454" s="836">
        <v>2</v>
      </c>
      <c r="P1454" s="835"/>
      <c r="Q1454" s="837"/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18</v>
      </c>
      <c r="B1455" s="832" t="s">
        <v>1807</v>
      </c>
      <c r="C1455" s="832" t="s">
        <v>1816</v>
      </c>
      <c r="D1455" s="833" t="s">
        <v>3110</v>
      </c>
      <c r="E1455" s="834" t="s">
        <v>1837</v>
      </c>
      <c r="F1455" s="832" t="s">
        <v>1808</v>
      </c>
      <c r="G1455" s="832" t="s">
        <v>2349</v>
      </c>
      <c r="H1455" s="832" t="s">
        <v>556</v>
      </c>
      <c r="I1455" s="832" t="s">
        <v>2350</v>
      </c>
      <c r="J1455" s="832" t="s">
        <v>2351</v>
      </c>
      <c r="K1455" s="832" t="s">
        <v>2352</v>
      </c>
      <c r="L1455" s="835">
        <v>637.15</v>
      </c>
      <c r="M1455" s="835">
        <v>19751.650000000001</v>
      </c>
      <c r="N1455" s="832">
        <v>31</v>
      </c>
      <c r="O1455" s="836">
        <v>7.5</v>
      </c>
      <c r="P1455" s="835">
        <v>19751.650000000001</v>
      </c>
      <c r="Q1455" s="837">
        <v>1</v>
      </c>
      <c r="R1455" s="832">
        <v>31</v>
      </c>
      <c r="S1455" s="837">
        <v>1</v>
      </c>
      <c r="T1455" s="836">
        <v>7.5</v>
      </c>
      <c r="U1455" s="838">
        <v>1</v>
      </c>
    </row>
    <row r="1456" spans="1:21" ht="14.4" customHeight="1" x14ac:dyDescent="0.3">
      <c r="A1456" s="831">
        <v>18</v>
      </c>
      <c r="B1456" s="832" t="s">
        <v>1807</v>
      </c>
      <c r="C1456" s="832" t="s">
        <v>1816</v>
      </c>
      <c r="D1456" s="833" t="s">
        <v>3110</v>
      </c>
      <c r="E1456" s="834" t="s">
        <v>1837</v>
      </c>
      <c r="F1456" s="832" t="s">
        <v>1808</v>
      </c>
      <c r="G1456" s="832" t="s">
        <v>1892</v>
      </c>
      <c r="H1456" s="832" t="s">
        <v>556</v>
      </c>
      <c r="I1456" s="832" t="s">
        <v>1893</v>
      </c>
      <c r="J1456" s="832" t="s">
        <v>1225</v>
      </c>
      <c r="K1456" s="832" t="s">
        <v>1894</v>
      </c>
      <c r="L1456" s="835">
        <v>161.06</v>
      </c>
      <c r="M1456" s="835">
        <v>4187.5599999999995</v>
      </c>
      <c r="N1456" s="832">
        <v>26</v>
      </c>
      <c r="O1456" s="836">
        <v>15</v>
      </c>
      <c r="P1456" s="835">
        <v>1610.6</v>
      </c>
      <c r="Q1456" s="837">
        <v>0.38461538461538464</v>
      </c>
      <c r="R1456" s="832">
        <v>10</v>
      </c>
      <c r="S1456" s="837">
        <v>0.38461538461538464</v>
      </c>
      <c r="T1456" s="836">
        <v>6.5</v>
      </c>
      <c r="U1456" s="838">
        <v>0.43333333333333335</v>
      </c>
    </row>
    <row r="1457" spans="1:21" ht="14.4" customHeight="1" x14ac:dyDescent="0.3">
      <c r="A1457" s="831">
        <v>18</v>
      </c>
      <c r="B1457" s="832" t="s">
        <v>1807</v>
      </c>
      <c r="C1457" s="832" t="s">
        <v>1816</v>
      </c>
      <c r="D1457" s="833" t="s">
        <v>3110</v>
      </c>
      <c r="E1457" s="834" t="s">
        <v>1837</v>
      </c>
      <c r="F1457" s="832" t="s">
        <v>1808</v>
      </c>
      <c r="G1457" s="832" t="s">
        <v>2353</v>
      </c>
      <c r="H1457" s="832" t="s">
        <v>556</v>
      </c>
      <c r="I1457" s="832" t="s">
        <v>2354</v>
      </c>
      <c r="J1457" s="832" t="s">
        <v>2355</v>
      </c>
      <c r="K1457" s="832" t="s">
        <v>2356</v>
      </c>
      <c r="L1457" s="835">
        <v>45.92</v>
      </c>
      <c r="M1457" s="835">
        <v>734.72</v>
      </c>
      <c r="N1457" s="832">
        <v>16</v>
      </c>
      <c r="O1457" s="836">
        <v>3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18</v>
      </c>
      <c r="B1458" s="832" t="s">
        <v>1807</v>
      </c>
      <c r="C1458" s="832" t="s">
        <v>1816</v>
      </c>
      <c r="D1458" s="833" t="s">
        <v>3110</v>
      </c>
      <c r="E1458" s="834" t="s">
        <v>1837</v>
      </c>
      <c r="F1458" s="832" t="s">
        <v>1808</v>
      </c>
      <c r="G1458" s="832" t="s">
        <v>2353</v>
      </c>
      <c r="H1458" s="832" t="s">
        <v>556</v>
      </c>
      <c r="I1458" s="832" t="s">
        <v>2953</v>
      </c>
      <c r="J1458" s="832" t="s">
        <v>2355</v>
      </c>
      <c r="K1458" s="832" t="s">
        <v>2954</v>
      </c>
      <c r="L1458" s="835">
        <v>91.82</v>
      </c>
      <c r="M1458" s="835">
        <v>550.91999999999996</v>
      </c>
      <c r="N1458" s="832">
        <v>6</v>
      </c>
      <c r="O1458" s="836">
        <v>2</v>
      </c>
      <c r="P1458" s="835">
        <v>183.64</v>
      </c>
      <c r="Q1458" s="837">
        <v>0.33333333333333331</v>
      </c>
      <c r="R1458" s="832">
        <v>2</v>
      </c>
      <c r="S1458" s="837">
        <v>0.33333333333333331</v>
      </c>
      <c r="T1458" s="836">
        <v>0.5</v>
      </c>
      <c r="U1458" s="838">
        <v>0.25</v>
      </c>
    </row>
    <row r="1459" spans="1:21" ht="14.4" customHeight="1" x14ac:dyDescent="0.3">
      <c r="A1459" s="831">
        <v>18</v>
      </c>
      <c r="B1459" s="832" t="s">
        <v>1807</v>
      </c>
      <c r="C1459" s="832" t="s">
        <v>1816</v>
      </c>
      <c r="D1459" s="833" t="s">
        <v>3110</v>
      </c>
      <c r="E1459" s="834" t="s">
        <v>1837</v>
      </c>
      <c r="F1459" s="832" t="s">
        <v>1808</v>
      </c>
      <c r="G1459" s="832" t="s">
        <v>2242</v>
      </c>
      <c r="H1459" s="832" t="s">
        <v>601</v>
      </c>
      <c r="I1459" s="832" t="s">
        <v>2955</v>
      </c>
      <c r="J1459" s="832" t="s">
        <v>939</v>
      </c>
      <c r="K1459" s="832" t="s">
        <v>2956</v>
      </c>
      <c r="L1459" s="835">
        <v>117.55</v>
      </c>
      <c r="M1459" s="835">
        <v>117.55</v>
      </c>
      <c r="N1459" s="832">
        <v>1</v>
      </c>
      <c r="O1459" s="836">
        <v>1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18</v>
      </c>
      <c r="B1460" s="832" t="s">
        <v>1807</v>
      </c>
      <c r="C1460" s="832" t="s">
        <v>1816</v>
      </c>
      <c r="D1460" s="833" t="s">
        <v>3110</v>
      </c>
      <c r="E1460" s="834" t="s">
        <v>1837</v>
      </c>
      <c r="F1460" s="832" t="s">
        <v>1808</v>
      </c>
      <c r="G1460" s="832" t="s">
        <v>1899</v>
      </c>
      <c r="H1460" s="832" t="s">
        <v>601</v>
      </c>
      <c r="I1460" s="832" t="s">
        <v>1900</v>
      </c>
      <c r="J1460" s="832" t="s">
        <v>673</v>
      </c>
      <c r="K1460" s="832" t="s">
        <v>1565</v>
      </c>
      <c r="L1460" s="835">
        <v>132</v>
      </c>
      <c r="M1460" s="835">
        <v>528</v>
      </c>
      <c r="N1460" s="832">
        <v>4</v>
      </c>
      <c r="O1460" s="836">
        <v>1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18</v>
      </c>
      <c r="B1461" s="832" t="s">
        <v>1807</v>
      </c>
      <c r="C1461" s="832" t="s">
        <v>1816</v>
      </c>
      <c r="D1461" s="833" t="s">
        <v>3110</v>
      </c>
      <c r="E1461" s="834" t="s">
        <v>1837</v>
      </c>
      <c r="F1461" s="832" t="s">
        <v>1808</v>
      </c>
      <c r="G1461" s="832" t="s">
        <v>1899</v>
      </c>
      <c r="H1461" s="832" t="s">
        <v>601</v>
      </c>
      <c r="I1461" s="832" t="s">
        <v>1901</v>
      </c>
      <c r="J1461" s="832" t="s">
        <v>673</v>
      </c>
      <c r="K1461" s="832" t="s">
        <v>1902</v>
      </c>
      <c r="L1461" s="835">
        <v>264</v>
      </c>
      <c r="M1461" s="835">
        <v>1056</v>
      </c>
      <c r="N1461" s="832">
        <v>4</v>
      </c>
      <c r="O1461" s="836">
        <v>2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18</v>
      </c>
      <c r="B1462" s="832" t="s">
        <v>1807</v>
      </c>
      <c r="C1462" s="832" t="s">
        <v>1816</v>
      </c>
      <c r="D1462" s="833" t="s">
        <v>3110</v>
      </c>
      <c r="E1462" s="834" t="s">
        <v>1837</v>
      </c>
      <c r="F1462" s="832" t="s">
        <v>1808</v>
      </c>
      <c r="G1462" s="832" t="s">
        <v>1899</v>
      </c>
      <c r="H1462" s="832" t="s">
        <v>601</v>
      </c>
      <c r="I1462" s="832" t="s">
        <v>1564</v>
      </c>
      <c r="J1462" s="832" t="s">
        <v>673</v>
      </c>
      <c r="K1462" s="832" t="s">
        <v>1565</v>
      </c>
      <c r="L1462" s="835">
        <v>132</v>
      </c>
      <c r="M1462" s="835">
        <v>6600</v>
      </c>
      <c r="N1462" s="832">
        <v>50</v>
      </c>
      <c r="O1462" s="836">
        <v>11</v>
      </c>
      <c r="P1462" s="835">
        <v>3432</v>
      </c>
      <c r="Q1462" s="837">
        <v>0.52</v>
      </c>
      <c r="R1462" s="832">
        <v>26</v>
      </c>
      <c r="S1462" s="837">
        <v>0.52</v>
      </c>
      <c r="T1462" s="836">
        <v>6</v>
      </c>
      <c r="U1462" s="838">
        <v>0.54545454545454541</v>
      </c>
    </row>
    <row r="1463" spans="1:21" ht="14.4" customHeight="1" x14ac:dyDescent="0.3">
      <c r="A1463" s="831">
        <v>18</v>
      </c>
      <c r="B1463" s="832" t="s">
        <v>1807</v>
      </c>
      <c r="C1463" s="832" t="s">
        <v>1816</v>
      </c>
      <c r="D1463" s="833" t="s">
        <v>3110</v>
      </c>
      <c r="E1463" s="834" t="s">
        <v>1837</v>
      </c>
      <c r="F1463" s="832" t="s">
        <v>1808</v>
      </c>
      <c r="G1463" s="832" t="s">
        <v>1899</v>
      </c>
      <c r="H1463" s="832" t="s">
        <v>601</v>
      </c>
      <c r="I1463" s="832" t="s">
        <v>1903</v>
      </c>
      <c r="J1463" s="832" t="s">
        <v>673</v>
      </c>
      <c r="K1463" s="832" t="s">
        <v>1902</v>
      </c>
      <c r="L1463" s="835">
        <v>264</v>
      </c>
      <c r="M1463" s="835">
        <v>792</v>
      </c>
      <c r="N1463" s="832">
        <v>3</v>
      </c>
      <c r="O1463" s="836">
        <v>2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18</v>
      </c>
      <c r="B1464" s="832" t="s">
        <v>1807</v>
      </c>
      <c r="C1464" s="832" t="s">
        <v>1816</v>
      </c>
      <c r="D1464" s="833" t="s">
        <v>3110</v>
      </c>
      <c r="E1464" s="834" t="s">
        <v>1837</v>
      </c>
      <c r="F1464" s="832" t="s">
        <v>1808</v>
      </c>
      <c r="G1464" s="832" t="s">
        <v>1899</v>
      </c>
      <c r="H1464" s="832" t="s">
        <v>556</v>
      </c>
      <c r="I1464" s="832" t="s">
        <v>1904</v>
      </c>
      <c r="J1464" s="832" t="s">
        <v>1905</v>
      </c>
      <c r="K1464" s="832" t="s">
        <v>1617</v>
      </c>
      <c r="L1464" s="835">
        <v>123.2</v>
      </c>
      <c r="M1464" s="835">
        <v>1478.4</v>
      </c>
      <c r="N1464" s="832">
        <v>12</v>
      </c>
      <c r="O1464" s="836">
        <v>2.5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18</v>
      </c>
      <c r="B1465" s="832" t="s">
        <v>1807</v>
      </c>
      <c r="C1465" s="832" t="s">
        <v>1816</v>
      </c>
      <c r="D1465" s="833" t="s">
        <v>3110</v>
      </c>
      <c r="E1465" s="834" t="s">
        <v>1837</v>
      </c>
      <c r="F1465" s="832" t="s">
        <v>1808</v>
      </c>
      <c r="G1465" s="832" t="s">
        <v>1912</v>
      </c>
      <c r="H1465" s="832" t="s">
        <v>556</v>
      </c>
      <c r="I1465" s="832" t="s">
        <v>1913</v>
      </c>
      <c r="J1465" s="832" t="s">
        <v>692</v>
      </c>
      <c r="K1465" s="832" t="s">
        <v>1914</v>
      </c>
      <c r="L1465" s="835">
        <v>18.809999999999999</v>
      </c>
      <c r="M1465" s="835">
        <v>37.619999999999997</v>
      </c>
      <c r="N1465" s="832">
        <v>2</v>
      </c>
      <c r="O1465" s="836">
        <v>1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18</v>
      </c>
      <c r="B1466" s="832" t="s">
        <v>1807</v>
      </c>
      <c r="C1466" s="832" t="s">
        <v>1816</v>
      </c>
      <c r="D1466" s="833" t="s">
        <v>3110</v>
      </c>
      <c r="E1466" s="834" t="s">
        <v>1837</v>
      </c>
      <c r="F1466" s="832" t="s">
        <v>1808</v>
      </c>
      <c r="G1466" s="832" t="s">
        <v>1912</v>
      </c>
      <c r="H1466" s="832" t="s">
        <v>556</v>
      </c>
      <c r="I1466" s="832" t="s">
        <v>1915</v>
      </c>
      <c r="J1466" s="832" t="s">
        <v>692</v>
      </c>
      <c r="K1466" s="832" t="s">
        <v>1916</v>
      </c>
      <c r="L1466" s="835">
        <v>37.61</v>
      </c>
      <c r="M1466" s="835">
        <v>1767.67</v>
      </c>
      <c r="N1466" s="832">
        <v>47</v>
      </c>
      <c r="O1466" s="836">
        <v>11</v>
      </c>
      <c r="P1466" s="835">
        <v>789.81000000000006</v>
      </c>
      <c r="Q1466" s="837">
        <v>0.44680851063829791</v>
      </c>
      <c r="R1466" s="832">
        <v>21</v>
      </c>
      <c r="S1466" s="837">
        <v>0.44680851063829785</v>
      </c>
      <c r="T1466" s="836">
        <v>4.5</v>
      </c>
      <c r="U1466" s="838">
        <v>0.40909090909090912</v>
      </c>
    </row>
    <row r="1467" spans="1:21" ht="14.4" customHeight="1" x14ac:dyDescent="0.3">
      <c r="A1467" s="831">
        <v>18</v>
      </c>
      <c r="B1467" s="832" t="s">
        <v>1807</v>
      </c>
      <c r="C1467" s="832" t="s">
        <v>1816</v>
      </c>
      <c r="D1467" s="833" t="s">
        <v>3110</v>
      </c>
      <c r="E1467" s="834" t="s">
        <v>1837</v>
      </c>
      <c r="F1467" s="832" t="s">
        <v>1808</v>
      </c>
      <c r="G1467" s="832" t="s">
        <v>1912</v>
      </c>
      <c r="H1467" s="832" t="s">
        <v>556</v>
      </c>
      <c r="I1467" s="832" t="s">
        <v>2552</v>
      </c>
      <c r="J1467" s="832" t="s">
        <v>692</v>
      </c>
      <c r="K1467" s="832" t="s">
        <v>2553</v>
      </c>
      <c r="L1467" s="835">
        <v>18.809999999999999</v>
      </c>
      <c r="M1467" s="835">
        <v>18.809999999999999</v>
      </c>
      <c r="N1467" s="832">
        <v>1</v>
      </c>
      <c r="O1467" s="836">
        <v>0.5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18</v>
      </c>
      <c r="B1468" s="832" t="s">
        <v>1807</v>
      </c>
      <c r="C1468" s="832" t="s">
        <v>1816</v>
      </c>
      <c r="D1468" s="833" t="s">
        <v>3110</v>
      </c>
      <c r="E1468" s="834" t="s">
        <v>1837</v>
      </c>
      <c r="F1468" s="832" t="s">
        <v>1808</v>
      </c>
      <c r="G1468" s="832" t="s">
        <v>2245</v>
      </c>
      <c r="H1468" s="832" t="s">
        <v>556</v>
      </c>
      <c r="I1468" s="832" t="s">
        <v>2246</v>
      </c>
      <c r="J1468" s="832" t="s">
        <v>688</v>
      </c>
      <c r="K1468" s="832" t="s">
        <v>2247</v>
      </c>
      <c r="L1468" s="835">
        <v>182.22</v>
      </c>
      <c r="M1468" s="835">
        <v>546.66</v>
      </c>
      <c r="N1468" s="832">
        <v>3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18</v>
      </c>
      <c r="B1469" s="832" t="s">
        <v>1807</v>
      </c>
      <c r="C1469" s="832" t="s">
        <v>1816</v>
      </c>
      <c r="D1469" s="833" t="s">
        <v>3110</v>
      </c>
      <c r="E1469" s="834" t="s">
        <v>1837</v>
      </c>
      <c r="F1469" s="832" t="s">
        <v>1808</v>
      </c>
      <c r="G1469" s="832" t="s">
        <v>2361</v>
      </c>
      <c r="H1469" s="832" t="s">
        <v>556</v>
      </c>
      <c r="I1469" s="832" t="s">
        <v>2362</v>
      </c>
      <c r="J1469" s="832" t="s">
        <v>2363</v>
      </c>
      <c r="K1469" s="832" t="s">
        <v>2364</v>
      </c>
      <c r="L1469" s="835">
        <v>0</v>
      </c>
      <c r="M1469" s="835">
        <v>0</v>
      </c>
      <c r="N1469" s="832">
        <v>11</v>
      </c>
      <c r="O1469" s="836">
        <v>10</v>
      </c>
      <c r="P1469" s="835">
        <v>0</v>
      </c>
      <c r="Q1469" s="837"/>
      <c r="R1469" s="832">
        <v>4</v>
      </c>
      <c r="S1469" s="837">
        <v>0.36363636363636365</v>
      </c>
      <c r="T1469" s="836">
        <v>4</v>
      </c>
      <c r="U1469" s="838">
        <v>0.4</v>
      </c>
    </row>
    <row r="1470" spans="1:21" ht="14.4" customHeight="1" x14ac:dyDescent="0.3">
      <c r="A1470" s="831">
        <v>18</v>
      </c>
      <c r="B1470" s="832" t="s">
        <v>1807</v>
      </c>
      <c r="C1470" s="832" t="s">
        <v>1816</v>
      </c>
      <c r="D1470" s="833" t="s">
        <v>3110</v>
      </c>
      <c r="E1470" s="834" t="s">
        <v>1837</v>
      </c>
      <c r="F1470" s="832" t="s">
        <v>1808</v>
      </c>
      <c r="G1470" s="832" t="s">
        <v>1934</v>
      </c>
      <c r="H1470" s="832" t="s">
        <v>556</v>
      </c>
      <c r="I1470" s="832" t="s">
        <v>1935</v>
      </c>
      <c r="J1470" s="832" t="s">
        <v>1029</v>
      </c>
      <c r="K1470" s="832" t="s">
        <v>1936</v>
      </c>
      <c r="L1470" s="835">
        <v>29.13</v>
      </c>
      <c r="M1470" s="835">
        <v>1048.68</v>
      </c>
      <c r="N1470" s="832">
        <v>36</v>
      </c>
      <c r="O1470" s="836">
        <v>8.5</v>
      </c>
      <c r="P1470" s="835">
        <v>611.73</v>
      </c>
      <c r="Q1470" s="837">
        <v>0.58333333333333337</v>
      </c>
      <c r="R1470" s="832">
        <v>21</v>
      </c>
      <c r="S1470" s="837">
        <v>0.58333333333333337</v>
      </c>
      <c r="T1470" s="836">
        <v>4</v>
      </c>
      <c r="U1470" s="838">
        <v>0.47058823529411764</v>
      </c>
    </row>
    <row r="1471" spans="1:21" ht="14.4" customHeight="1" x14ac:dyDescent="0.3">
      <c r="A1471" s="831">
        <v>18</v>
      </c>
      <c r="B1471" s="832" t="s">
        <v>1807</v>
      </c>
      <c r="C1471" s="832" t="s">
        <v>1816</v>
      </c>
      <c r="D1471" s="833" t="s">
        <v>3110</v>
      </c>
      <c r="E1471" s="834" t="s">
        <v>1837</v>
      </c>
      <c r="F1471" s="832" t="s">
        <v>1808</v>
      </c>
      <c r="G1471" s="832" t="s">
        <v>1934</v>
      </c>
      <c r="H1471" s="832" t="s">
        <v>556</v>
      </c>
      <c r="I1471" s="832" t="s">
        <v>1937</v>
      </c>
      <c r="J1471" s="832" t="s">
        <v>1029</v>
      </c>
      <c r="K1471" s="832" t="s">
        <v>1938</v>
      </c>
      <c r="L1471" s="835">
        <v>80.319999999999993</v>
      </c>
      <c r="M1471" s="835">
        <v>2168.6399999999994</v>
      </c>
      <c r="N1471" s="832">
        <v>27</v>
      </c>
      <c r="O1471" s="836">
        <v>5.5</v>
      </c>
      <c r="P1471" s="835">
        <v>481.91999999999996</v>
      </c>
      <c r="Q1471" s="837">
        <v>0.22222222222222227</v>
      </c>
      <c r="R1471" s="832">
        <v>6</v>
      </c>
      <c r="S1471" s="837">
        <v>0.22222222222222221</v>
      </c>
      <c r="T1471" s="836">
        <v>1</v>
      </c>
      <c r="U1471" s="838">
        <v>0.18181818181818182</v>
      </c>
    </row>
    <row r="1472" spans="1:21" ht="14.4" customHeight="1" x14ac:dyDescent="0.3">
      <c r="A1472" s="831">
        <v>18</v>
      </c>
      <c r="B1472" s="832" t="s">
        <v>1807</v>
      </c>
      <c r="C1472" s="832" t="s">
        <v>1816</v>
      </c>
      <c r="D1472" s="833" t="s">
        <v>3110</v>
      </c>
      <c r="E1472" s="834" t="s">
        <v>1837</v>
      </c>
      <c r="F1472" s="832" t="s">
        <v>1808</v>
      </c>
      <c r="G1472" s="832" t="s">
        <v>2555</v>
      </c>
      <c r="H1472" s="832" t="s">
        <v>601</v>
      </c>
      <c r="I1472" s="832" t="s">
        <v>2957</v>
      </c>
      <c r="J1472" s="832" t="s">
        <v>2958</v>
      </c>
      <c r="K1472" s="832" t="s">
        <v>2959</v>
      </c>
      <c r="L1472" s="835">
        <v>561.76</v>
      </c>
      <c r="M1472" s="835">
        <v>561.76</v>
      </c>
      <c r="N1472" s="832">
        <v>1</v>
      </c>
      <c r="O1472" s="836">
        <v>0.5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18</v>
      </c>
      <c r="B1473" s="832" t="s">
        <v>1807</v>
      </c>
      <c r="C1473" s="832" t="s">
        <v>1816</v>
      </c>
      <c r="D1473" s="833" t="s">
        <v>3110</v>
      </c>
      <c r="E1473" s="834" t="s">
        <v>1837</v>
      </c>
      <c r="F1473" s="832" t="s">
        <v>1808</v>
      </c>
      <c r="G1473" s="832" t="s">
        <v>2555</v>
      </c>
      <c r="H1473" s="832" t="s">
        <v>601</v>
      </c>
      <c r="I1473" s="832" t="s">
        <v>2960</v>
      </c>
      <c r="J1473" s="832" t="s">
        <v>2958</v>
      </c>
      <c r="K1473" s="832" t="s">
        <v>2961</v>
      </c>
      <c r="L1473" s="835">
        <v>70.23</v>
      </c>
      <c r="M1473" s="835">
        <v>70.23</v>
      </c>
      <c r="N1473" s="832">
        <v>1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18</v>
      </c>
      <c r="B1474" s="832" t="s">
        <v>1807</v>
      </c>
      <c r="C1474" s="832" t="s">
        <v>1816</v>
      </c>
      <c r="D1474" s="833" t="s">
        <v>3110</v>
      </c>
      <c r="E1474" s="834" t="s">
        <v>1837</v>
      </c>
      <c r="F1474" s="832" t="s">
        <v>1808</v>
      </c>
      <c r="G1474" s="832" t="s">
        <v>2962</v>
      </c>
      <c r="H1474" s="832" t="s">
        <v>556</v>
      </c>
      <c r="I1474" s="832" t="s">
        <v>2963</v>
      </c>
      <c r="J1474" s="832" t="s">
        <v>2964</v>
      </c>
      <c r="K1474" s="832" t="s">
        <v>2965</v>
      </c>
      <c r="L1474" s="835">
        <v>40.25</v>
      </c>
      <c r="M1474" s="835">
        <v>80.5</v>
      </c>
      <c r="N1474" s="832">
        <v>2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18</v>
      </c>
      <c r="B1475" s="832" t="s">
        <v>1807</v>
      </c>
      <c r="C1475" s="832" t="s">
        <v>1816</v>
      </c>
      <c r="D1475" s="833" t="s">
        <v>3110</v>
      </c>
      <c r="E1475" s="834" t="s">
        <v>1837</v>
      </c>
      <c r="F1475" s="832" t="s">
        <v>1808</v>
      </c>
      <c r="G1475" s="832" t="s">
        <v>1943</v>
      </c>
      <c r="H1475" s="832" t="s">
        <v>601</v>
      </c>
      <c r="I1475" s="832" t="s">
        <v>1573</v>
      </c>
      <c r="J1475" s="832" t="s">
        <v>711</v>
      </c>
      <c r="K1475" s="832" t="s">
        <v>1574</v>
      </c>
      <c r="L1475" s="835">
        <v>123.2</v>
      </c>
      <c r="M1475" s="835">
        <v>23161.600000000006</v>
      </c>
      <c r="N1475" s="832">
        <v>188</v>
      </c>
      <c r="O1475" s="836">
        <v>69.5</v>
      </c>
      <c r="P1475" s="835">
        <v>5543.9999999999991</v>
      </c>
      <c r="Q1475" s="837">
        <v>0.23936170212765948</v>
      </c>
      <c r="R1475" s="832">
        <v>45</v>
      </c>
      <c r="S1475" s="837">
        <v>0.23936170212765959</v>
      </c>
      <c r="T1475" s="836">
        <v>18.5</v>
      </c>
      <c r="U1475" s="838">
        <v>0.26618705035971224</v>
      </c>
    </row>
    <row r="1476" spans="1:21" ht="14.4" customHeight="1" x14ac:dyDescent="0.3">
      <c r="A1476" s="831">
        <v>18</v>
      </c>
      <c r="B1476" s="832" t="s">
        <v>1807</v>
      </c>
      <c r="C1476" s="832" t="s">
        <v>1816</v>
      </c>
      <c r="D1476" s="833" t="s">
        <v>3110</v>
      </c>
      <c r="E1476" s="834" t="s">
        <v>1837</v>
      </c>
      <c r="F1476" s="832" t="s">
        <v>1808</v>
      </c>
      <c r="G1476" s="832" t="s">
        <v>1943</v>
      </c>
      <c r="H1476" s="832" t="s">
        <v>556</v>
      </c>
      <c r="I1476" s="832" t="s">
        <v>2285</v>
      </c>
      <c r="J1476" s="832" t="s">
        <v>711</v>
      </c>
      <c r="K1476" s="832" t="s">
        <v>1677</v>
      </c>
      <c r="L1476" s="835">
        <v>395.98</v>
      </c>
      <c r="M1476" s="835">
        <v>395.98</v>
      </c>
      <c r="N1476" s="832">
        <v>1</v>
      </c>
      <c r="O1476" s="836">
        <v>1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18</v>
      </c>
      <c r="B1477" s="832" t="s">
        <v>1807</v>
      </c>
      <c r="C1477" s="832" t="s">
        <v>1816</v>
      </c>
      <c r="D1477" s="833" t="s">
        <v>3110</v>
      </c>
      <c r="E1477" s="834" t="s">
        <v>1837</v>
      </c>
      <c r="F1477" s="832" t="s">
        <v>1808</v>
      </c>
      <c r="G1477" s="832" t="s">
        <v>1943</v>
      </c>
      <c r="H1477" s="832" t="s">
        <v>556</v>
      </c>
      <c r="I1477" s="832" t="s">
        <v>1949</v>
      </c>
      <c r="J1477" s="832" t="s">
        <v>1950</v>
      </c>
      <c r="K1477" s="832" t="s">
        <v>1078</v>
      </c>
      <c r="L1477" s="835">
        <v>132</v>
      </c>
      <c r="M1477" s="835">
        <v>7128</v>
      </c>
      <c r="N1477" s="832">
        <v>54</v>
      </c>
      <c r="O1477" s="836">
        <v>15.5</v>
      </c>
      <c r="P1477" s="835">
        <v>2376</v>
      </c>
      <c r="Q1477" s="837">
        <v>0.33333333333333331</v>
      </c>
      <c r="R1477" s="832">
        <v>18</v>
      </c>
      <c r="S1477" s="837">
        <v>0.33333333333333331</v>
      </c>
      <c r="T1477" s="836">
        <v>6</v>
      </c>
      <c r="U1477" s="838">
        <v>0.38709677419354838</v>
      </c>
    </row>
    <row r="1478" spans="1:21" ht="14.4" customHeight="1" x14ac:dyDescent="0.3">
      <c r="A1478" s="831">
        <v>18</v>
      </c>
      <c r="B1478" s="832" t="s">
        <v>1807</v>
      </c>
      <c r="C1478" s="832" t="s">
        <v>1816</v>
      </c>
      <c r="D1478" s="833" t="s">
        <v>3110</v>
      </c>
      <c r="E1478" s="834" t="s">
        <v>1837</v>
      </c>
      <c r="F1478" s="832" t="s">
        <v>1808</v>
      </c>
      <c r="G1478" s="832" t="s">
        <v>1943</v>
      </c>
      <c r="H1478" s="832" t="s">
        <v>556</v>
      </c>
      <c r="I1478" s="832" t="s">
        <v>2286</v>
      </c>
      <c r="J1478" s="832" t="s">
        <v>1945</v>
      </c>
      <c r="K1478" s="832" t="s">
        <v>2287</v>
      </c>
      <c r="L1478" s="835">
        <v>123.2</v>
      </c>
      <c r="M1478" s="835">
        <v>739.2</v>
      </c>
      <c r="N1478" s="832">
        <v>6</v>
      </c>
      <c r="O1478" s="836">
        <v>2</v>
      </c>
      <c r="P1478" s="835">
        <v>492.8</v>
      </c>
      <c r="Q1478" s="837">
        <v>0.66666666666666663</v>
      </c>
      <c r="R1478" s="832">
        <v>4</v>
      </c>
      <c r="S1478" s="837">
        <v>0.66666666666666663</v>
      </c>
      <c r="T1478" s="836">
        <v>1.5</v>
      </c>
      <c r="U1478" s="838">
        <v>0.75</v>
      </c>
    </row>
    <row r="1479" spans="1:21" ht="14.4" customHeight="1" x14ac:dyDescent="0.3">
      <c r="A1479" s="831">
        <v>18</v>
      </c>
      <c r="B1479" s="832" t="s">
        <v>1807</v>
      </c>
      <c r="C1479" s="832" t="s">
        <v>1816</v>
      </c>
      <c r="D1479" s="833" t="s">
        <v>3110</v>
      </c>
      <c r="E1479" s="834" t="s">
        <v>1837</v>
      </c>
      <c r="F1479" s="832" t="s">
        <v>1808</v>
      </c>
      <c r="G1479" s="832" t="s">
        <v>1943</v>
      </c>
      <c r="H1479" s="832" t="s">
        <v>601</v>
      </c>
      <c r="I1479" s="832" t="s">
        <v>1666</v>
      </c>
      <c r="J1479" s="832" t="s">
        <v>711</v>
      </c>
      <c r="K1479" s="832" t="s">
        <v>1667</v>
      </c>
      <c r="L1479" s="835">
        <v>726.27</v>
      </c>
      <c r="M1479" s="835">
        <v>4357.62</v>
      </c>
      <c r="N1479" s="832">
        <v>6</v>
      </c>
      <c r="O1479" s="836">
        <v>2</v>
      </c>
      <c r="P1479" s="835">
        <v>1452.54</v>
      </c>
      <c r="Q1479" s="837">
        <v>0.33333333333333331</v>
      </c>
      <c r="R1479" s="832">
        <v>2</v>
      </c>
      <c r="S1479" s="837">
        <v>0.33333333333333331</v>
      </c>
      <c r="T1479" s="836">
        <v>0.5</v>
      </c>
      <c r="U1479" s="838">
        <v>0.25</v>
      </c>
    </row>
    <row r="1480" spans="1:21" ht="14.4" customHeight="1" x14ac:dyDescent="0.3">
      <c r="A1480" s="831">
        <v>18</v>
      </c>
      <c r="B1480" s="832" t="s">
        <v>1807</v>
      </c>
      <c r="C1480" s="832" t="s">
        <v>1816</v>
      </c>
      <c r="D1480" s="833" t="s">
        <v>3110</v>
      </c>
      <c r="E1480" s="834" t="s">
        <v>1837</v>
      </c>
      <c r="F1480" s="832" t="s">
        <v>1808</v>
      </c>
      <c r="G1480" s="832" t="s">
        <v>1943</v>
      </c>
      <c r="H1480" s="832" t="s">
        <v>601</v>
      </c>
      <c r="I1480" s="832" t="s">
        <v>1668</v>
      </c>
      <c r="J1480" s="832" t="s">
        <v>711</v>
      </c>
      <c r="K1480" s="832" t="s">
        <v>1617</v>
      </c>
      <c r="L1480" s="835">
        <v>246.39</v>
      </c>
      <c r="M1480" s="835">
        <v>739.17</v>
      </c>
      <c r="N1480" s="832">
        <v>3</v>
      </c>
      <c r="O1480" s="836">
        <v>1</v>
      </c>
      <c r="P1480" s="835">
        <v>246.39</v>
      </c>
      <c r="Q1480" s="837">
        <v>0.33333333333333331</v>
      </c>
      <c r="R1480" s="832">
        <v>1</v>
      </c>
      <c r="S1480" s="837">
        <v>0.33333333333333331</v>
      </c>
      <c r="T1480" s="836">
        <v>0.5</v>
      </c>
      <c r="U1480" s="838">
        <v>0.5</v>
      </c>
    </row>
    <row r="1481" spans="1:21" ht="14.4" customHeight="1" x14ac:dyDescent="0.3">
      <c r="A1481" s="831">
        <v>18</v>
      </c>
      <c r="B1481" s="832" t="s">
        <v>1807</v>
      </c>
      <c r="C1481" s="832" t="s">
        <v>1816</v>
      </c>
      <c r="D1481" s="833" t="s">
        <v>3110</v>
      </c>
      <c r="E1481" s="834" t="s">
        <v>1837</v>
      </c>
      <c r="F1481" s="832" t="s">
        <v>1808</v>
      </c>
      <c r="G1481" s="832" t="s">
        <v>1943</v>
      </c>
      <c r="H1481" s="832" t="s">
        <v>601</v>
      </c>
      <c r="I1481" s="832" t="s">
        <v>2688</v>
      </c>
      <c r="J1481" s="832" t="s">
        <v>2373</v>
      </c>
      <c r="K1481" s="832" t="s">
        <v>2689</v>
      </c>
      <c r="L1481" s="835">
        <v>184.79</v>
      </c>
      <c r="M1481" s="835">
        <v>369.58</v>
      </c>
      <c r="N1481" s="832">
        <v>2</v>
      </c>
      <c r="O1481" s="836">
        <v>0.5</v>
      </c>
      <c r="P1481" s="835">
        <v>369.58</v>
      </c>
      <c r="Q1481" s="837">
        <v>1</v>
      </c>
      <c r="R1481" s="832">
        <v>2</v>
      </c>
      <c r="S1481" s="837">
        <v>1</v>
      </c>
      <c r="T1481" s="836">
        <v>0.5</v>
      </c>
      <c r="U1481" s="838">
        <v>1</v>
      </c>
    </row>
    <row r="1482" spans="1:21" ht="14.4" customHeight="1" x14ac:dyDescent="0.3">
      <c r="A1482" s="831">
        <v>18</v>
      </c>
      <c r="B1482" s="832" t="s">
        <v>1807</v>
      </c>
      <c r="C1482" s="832" t="s">
        <v>1816</v>
      </c>
      <c r="D1482" s="833" t="s">
        <v>3110</v>
      </c>
      <c r="E1482" s="834" t="s">
        <v>1837</v>
      </c>
      <c r="F1482" s="832" t="s">
        <v>1808</v>
      </c>
      <c r="G1482" s="832" t="s">
        <v>1967</v>
      </c>
      <c r="H1482" s="832" t="s">
        <v>556</v>
      </c>
      <c r="I1482" s="832" t="s">
        <v>2569</v>
      </c>
      <c r="J1482" s="832" t="s">
        <v>1110</v>
      </c>
      <c r="K1482" s="832" t="s">
        <v>1772</v>
      </c>
      <c r="L1482" s="835">
        <v>132</v>
      </c>
      <c r="M1482" s="835">
        <v>528</v>
      </c>
      <c r="N1482" s="832">
        <v>4</v>
      </c>
      <c r="O1482" s="836">
        <v>2</v>
      </c>
      <c r="P1482" s="835">
        <v>528</v>
      </c>
      <c r="Q1482" s="837">
        <v>1</v>
      </c>
      <c r="R1482" s="832">
        <v>4</v>
      </c>
      <c r="S1482" s="837">
        <v>1</v>
      </c>
      <c r="T1482" s="836">
        <v>2</v>
      </c>
      <c r="U1482" s="838">
        <v>1</v>
      </c>
    </row>
    <row r="1483" spans="1:21" ht="14.4" customHeight="1" x14ac:dyDescent="0.3">
      <c r="A1483" s="831">
        <v>18</v>
      </c>
      <c r="B1483" s="832" t="s">
        <v>1807</v>
      </c>
      <c r="C1483" s="832" t="s">
        <v>1816</v>
      </c>
      <c r="D1483" s="833" t="s">
        <v>3110</v>
      </c>
      <c r="E1483" s="834" t="s">
        <v>1837</v>
      </c>
      <c r="F1483" s="832" t="s">
        <v>1808</v>
      </c>
      <c r="G1483" s="832" t="s">
        <v>1967</v>
      </c>
      <c r="H1483" s="832" t="s">
        <v>601</v>
      </c>
      <c r="I1483" s="832" t="s">
        <v>1663</v>
      </c>
      <c r="J1483" s="832" t="s">
        <v>1664</v>
      </c>
      <c r="K1483" s="832" t="s">
        <v>1665</v>
      </c>
      <c r="L1483" s="835">
        <v>65.989999999999995</v>
      </c>
      <c r="M1483" s="835">
        <v>263.95999999999998</v>
      </c>
      <c r="N1483" s="832">
        <v>4</v>
      </c>
      <c r="O1483" s="836">
        <v>0.5</v>
      </c>
      <c r="P1483" s="835"/>
      <c r="Q1483" s="837">
        <v>0</v>
      </c>
      <c r="R1483" s="832"/>
      <c r="S1483" s="837">
        <v>0</v>
      </c>
      <c r="T1483" s="836"/>
      <c r="U1483" s="838">
        <v>0</v>
      </c>
    </row>
    <row r="1484" spans="1:21" ht="14.4" customHeight="1" x14ac:dyDescent="0.3">
      <c r="A1484" s="831">
        <v>18</v>
      </c>
      <c r="B1484" s="832" t="s">
        <v>1807</v>
      </c>
      <c r="C1484" s="832" t="s">
        <v>1816</v>
      </c>
      <c r="D1484" s="833" t="s">
        <v>3110</v>
      </c>
      <c r="E1484" s="834" t="s">
        <v>1837</v>
      </c>
      <c r="F1484" s="832" t="s">
        <v>1808</v>
      </c>
      <c r="G1484" s="832" t="s">
        <v>1972</v>
      </c>
      <c r="H1484" s="832" t="s">
        <v>556</v>
      </c>
      <c r="I1484" s="832" t="s">
        <v>1973</v>
      </c>
      <c r="J1484" s="832" t="s">
        <v>1974</v>
      </c>
      <c r="K1484" s="832" t="s">
        <v>1975</v>
      </c>
      <c r="L1484" s="835">
        <v>848.49</v>
      </c>
      <c r="M1484" s="835">
        <v>5090.9400000000005</v>
      </c>
      <c r="N1484" s="832">
        <v>6</v>
      </c>
      <c r="O1484" s="836">
        <v>2.5</v>
      </c>
      <c r="P1484" s="835">
        <v>2545.4700000000003</v>
      </c>
      <c r="Q1484" s="837">
        <v>0.5</v>
      </c>
      <c r="R1484" s="832">
        <v>3</v>
      </c>
      <c r="S1484" s="837">
        <v>0.5</v>
      </c>
      <c r="T1484" s="836">
        <v>1.5</v>
      </c>
      <c r="U1484" s="838">
        <v>0.6</v>
      </c>
    </row>
    <row r="1485" spans="1:21" ht="14.4" customHeight="1" x14ac:dyDescent="0.3">
      <c r="A1485" s="831">
        <v>18</v>
      </c>
      <c r="B1485" s="832" t="s">
        <v>1807</v>
      </c>
      <c r="C1485" s="832" t="s">
        <v>1816</v>
      </c>
      <c r="D1485" s="833" t="s">
        <v>3110</v>
      </c>
      <c r="E1485" s="834" t="s">
        <v>1837</v>
      </c>
      <c r="F1485" s="832" t="s">
        <v>1808</v>
      </c>
      <c r="G1485" s="832" t="s">
        <v>741</v>
      </c>
      <c r="H1485" s="832" t="s">
        <v>556</v>
      </c>
      <c r="I1485" s="832" t="s">
        <v>1979</v>
      </c>
      <c r="J1485" s="832" t="s">
        <v>1980</v>
      </c>
      <c r="K1485" s="832" t="s">
        <v>1981</v>
      </c>
      <c r="L1485" s="835">
        <v>51.51</v>
      </c>
      <c r="M1485" s="835">
        <v>1545.3000000000002</v>
      </c>
      <c r="N1485" s="832">
        <v>30</v>
      </c>
      <c r="O1485" s="836">
        <v>10.5</v>
      </c>
      <c r="P1485" s="835">
        <v>515.1</v>
      </c>
      <c r="Q1485" s="837">
        <v>0.33333333333333331</v>
      </c>
      <c r="R1485" s="832">
        <v>10</v>
      </c>
      <c r="S1485" s="837">
        <v>0.33333333333333331</v>
      </c>
      <c r="T1485" s="836">
        <v>5</v>
      </c>
      <c r="U1485" s="838">
        <v>0.47619047619047616</v>
      </c>
    </row>
    <row r="1486" spans="1:21" ht="14.4" customHeight="1" x14ac:dyDescent="0.3">
      <c r="A1486" s="831">
        <v>18</v>
      </c>
      <c r="B1486" s="832" t="s">
        <v>1807</v>
      </c>
      <c r="C1486" s="832" t="s">
        <v>1816</v>
      </c>
      <c r="D1486" s="833" t="s">
        <v>3110</v>
      </c>
      <c r="E1486" s="834" t="s">
        <v>1837</v>
      </c>
      <c r="F1486" s="832" t="s">
        <v>1808</v>
      </c>
      <c r="G1486" s="832" t="s">
        <v>1982</v>
      </c>
      <c r="H1486" s="832" t="s">
        <v>556</v>
      </c>
      <c r="I1486" s="832" t="s">
        <v>1983</v>
      </c>
      <c r="J1486" s="832" t="s">
        <v>1170</v>
      </c>
      <c r="K1486" s="832" t="s">
        <v>1984</v>
      </c>
      <c r="L1486" s="835">
        <v>107.27</v>
      </c>
      <c r="M1486" s="835">
        <v>18450.440000000021</v>
      </c>
      <c r="N1486" s="832">
        <v>172</v>
      </c>
      <c r="O1486" s="836">
        <v>59.5</v>
      </c>
      <c r="P1486" s="835">
        <v>5792.5800000000027</v>
      </c>
      <c r="Q1486" s="837">
        <v>0.3139534883720928</v>
      </c>
      <c r="R1486" s="832">
        <v>54</v>
      </c>
      <c r="S1486" s="837">
        <v>0.31395348837209303</v>
      </c>
      <c r="T1486" s="836">
        <v>22</v>
      </c>
      <c r="U1486" s="838">
        <v>0.36974789915966388</v>
      </c>
    </row>
    <row r="1487" spans="1:21" ht="14.4" customHeight="1" x14ac:dyDescent="0.3">
      <c r="A1487" s="831">
        <v>18</v>
      </c>
      <c r="B1487" s="832" t="s">
        <v>1807</v>
      </c>
      <c r="C1487" s="832" t="s">
        <v>1816</v>
      </c>
      <c r="D1487" s="833" t="s">
        <v>3110</v>
      </c>
      <c r="E1487" s="834" t="s">
        <v>1837</v>
      </c>
      <c r="F1487" s="832" t="s">
        <v>1808</v>
      </c>
      <c r="G1487" s="832" t="s">
        <v>1982</v>
      </c>
      <c r="H1487" s="832" t="s">
        <v>556</v>
      </c>
      <c r="I1487" s="832" t="s">
        <v>1985</v>
      </c>
      <c r="J1487" s="832" t="s">
        <v>1170</v>
      </c>
      <c r="K1487" s="832" t="s">
        <v>1984</v>
      </c>
      <c r="L1487" s="835">
        <v>107.27</v>
      </c>
      <c r="M1487" s="835">
        <v>1609.05</v>
      </c>
      <c r="N1487" s="832">
        <v>15</v>
      </c>
      <c r="O1487" s="836">
        <v>3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18</v>
      </c>
      <c r="B1488" s="832" t="s">
        <v>1807</v>
      </c>
      <c r="C1488" s="832" t="s">
        <v>1816</v>
      </c>
      <c r="D1488" s="833" t="s">
        <v>3110</v>
      </c>
      <c r="E1488" s="834" t="s">
        <v>1837</v>
      </c>
      <c r="F1488" s="832" t="s">
        <v>1808</v>
      </c>
      <c r="G1488" s="832" t="s">
        <v>1986</v>
      </c>
      <c r="H1488" s="832" t="s">
        <v>556</v>
      </c>
      <c r="I1488" s="832" t="s">
        <v>1987</v>
      </c>
      <c r="J1488" s="832" t="s">
        <v>639</v>
      </c>
      <c r="K1488" s="832" t="s">
        <v>1988</v>
      </c>
      <c r="L1488" s="835">
        <v>0</v>
      </c>
      <c r="M1488" s="835">
        <v>0</v>
      </c>
      <c r="N1488" s="832">
        <v>41</v>
      </c>
      <c r="O1488" s="836">
        <v>15.5</v>
      </c>
      <c r="P1488" s="835">
        <v>0</v>
      </c>
      <c r="Q1488" s="837"/>
      <c r="R1488" s="832">
        <v>13</v>
      </c>
      <c r="S1488" s="837">
        <v>0.31707317073170732</v>
      </c>
      <c r="T1488" s="836">
        <v>4.5</v>
      </c>
      <c r="U1488" s="838">
        <v>0.29032258064516131</v>
      </c>
    </row>
    <row r="1489" spans="1:21" ht="14.4" customHeight="1" x14ac:dyDescent="0.3">
      <c r="A1489" s="831">
        <v>18</v>
      </c>
      <c r="B1489" s="832" t="s">
        <v>1807</v>
      </c>
      <c r="C1489" s="832" t="s">
        <v>1816</v>
      </c>
      <c r="D1489" s="833" t="s">
        <v>3110</v>
      </c>
      <c r="E1489" s="834" t="s">
        <v>1837</v>
      </c>
      <c r="F1489" s="832" t="s">
        <v>1808</v>
      </c>
      <c r="G1489" s="832" t="s">
        <v>1989</v>
      </c>
      <c r="H1489" s="832" t="s">
        <v>556</v>
      </c>
      <c r="I1489" s="832" t="s">
        <v>1990</v>
      </c>
      <c r="J1489" s="832" t="s">
        <v>1991</v>
      </c>
      <c r="K1489" s="832" t="s">
        <v>1665</v>
      </c>
      <c r="L1489" s="835">
        <v>36.35</v>
      </c>
      <c r="M1489" s="835">
        <v>945.1</v>
      </c>
      <c r="N1489" s="832">
        <v>26</v>
      </c>
      <c r="O1489" s="836">
        <v>8.5</v>
      </c>
      <c r="P1489" s="835">
        <v>545.25</v>
      </c>
      <c r="Q1489" s="837">
        <v>0.57692307692307687</v>
      </c>
      <c r="R1489" s="832">
        <v>15</v>
      </c>
      <c r="S1489" s="837">
        <v>0.57692307692307687</v>
      </c>
      <c r="T1489" s="836">
        <v>5.5</v>
      </c>
      <c r="U1489" s="838">
        <v>0.6470588235294118</v>
      </c>
    </row>
    <row r="1490" spans="1:21" ht="14.4" customHeight="1" x14ac:dyDescent="0.3">
      <c r="A1490" s="831">
        <v>18</v>
      </c>
      <c r="B1490" s="832" t="s">
        <v>1807</v>
      </c>
      <c r="C1490" s="832" t="s">
        <v>1816</v>
      </c>
      <c r="D1490" s="833" t="s">
        <v>3110</v>
      </c>
      <c r="E1490" s="834" t="s">
        <v>1837</v>
      </c>
      <c r="F1490" s="832" t="s">
        <v>1808</v>
      </c>
      <c r="G1490" s="832" t="s">
        <v>1989</v>
      </c>
      <c r="H1490" s="832" t="s">
        <v>556</v>
      </c>
      <c r="I1490" s="832" t="s">
        <v>2393</v>
      </c>
      <c r="J1490" s="832" t="s">
        <v>1993</v>
      </c>
      <c r="K1490" s="832" t="s">
        <v>2394</v>
      </c>
      <c r="L1490" s="835">
        <v>0</v>
      </c>
      <c r="M1490" s="835">
        <v>0</v>
      </c>
      <c r="N1490" s="832">
        <v>4</v>
      </c>
      <c r="O1490" s="836">
        <v>1</v>
      </c>
      <c r="P1490" s="835"/>
      <c r="Q1490" s="837"/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18</v>
      </c>
      <c r="B1491" s="832" t="s">
        <v>1807</v>
      </c>
      <c r="C1491" s="832" t="s">
        <v>1816</v>
      </c>
      <c r="D1491" s="833" t="s">
        <v>3110</v>
      </c>
      <c r="E1491" s="834" t="s">
        <v>1837</v>
      </c>
      <c r="F1491" s="832" t="s">
        <v>1808</v>
      </c>
      <c r="G1491" s="832" t="s">
        <v>1989</v>
      </c>
      <c r="H1491" s="832" t="s">
        <v>556</v>
      </c>
      <c r="I1491" s="832" t="s">
        <v>1992</v>
      </c>
      <c r="J1491" s="832" t="s">
        <v>1993</v>
      </c>
      <c r="K1491" s="832" t="s">
        <v>1994</v>
      </c>
      <c r="L1491" s="835">
        <v>22.06</v>
      </c>
      <c r="M1491" s="835">
        <v>1279.4799999999998</v>
      </c>
      <c r="N1491" s="832">
        <v>58</v>
      </c>
      <c r="O1491" s="836">
        <v>14.5</v>
      </c>
      <c r="P1491" s="835">
        <v>485.32</v>
      </c>
      <c r="Q1491" s="837">
        <v>0.37931034482758624</v>
      </c>
      <c r="R1491" s="832">
        <v>22</v>
      </c>
      <c r="S1491" s="837">
        <v>0.37931034482758619</v>
      </c>
      <c r="T1491" s="836">
        <v>6.5</v>
      </c>
      <c r="U1491" s="838">
        <v>0.44827586206896552</v>
      </c>
    </row>
    <row r="1492" spans="1:21" ht="14.4" customHeight="1" x14ac:dyDescent="0.3">
      <c r="A1492" s="831">
        <v>18</v>
      </c>
      <c r="B1492" s="832" t="s">
        <v>1807</v>
      </c>
      <c r="C1492" s="832" t="s">
        <v>1816</v>
      </c>
      <c r="D1492" s="833" t="s">
        <v>3110</v>
      </c>
      <c r="E1492" s="834" t="s">
        <v>1837</v>
      </c>
      <c r="F1492" s="832" t="s">
        <v>1808</v>
      </c>
      <c r="G1492" s="832" t="s">
        <v>2966</v>
      </c>
      <c r="H1492" s="832" t="s">
        <v>556</v>
      </c>
      <c r="I1492" s="832" t="s">
        <v>2967</v>
      </c>
      <c r="J1492" s="832" t="s">
        <v>2968</v>
      </c>
      <c r="K1492" s="832" t="s">
        <v>2969</v>
      </c>
      <c r="L1492" s="835">
        <v>149.69</v>
      </c>
      <c r="M1492" s="835">
        <v>449.07</v>
      </c>
      <c r="N1492" s="832">
        <v>3</v>
      </c>
      <c r="O1492" s="836">
        <v>0.5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18</v>
      </c>
      <c r="B1493" s="832" t="s">
        <v>1807</v>
      </c>
      <c r="C1493" s="832" t="s">
        <v>1816</v>
      </c>
      <c r="D1493" s="833" t="s">
        <v>3110</v>
      </c>
      <c r="E1493" s="834" t="s">
        <v>1837</v>
      </c>
      <c r="F1493" s="832" t="s">
        <v>1808</v>
      </c>
      <c r="G1493" s="832" t="s">
        <v>2213</v>
      </c>
      <c r="H1493" s="832" t="s">
        <v>556</v>
      </c>
      <c r="I1493" s="832" t="s">
        <v>2404</v>
      </c>
      <c r="J1493" s="832" t="s">
        <v>2215</v>
      </c>
      <c r="K1493" s="832"/>
      <c r="L1493" s="835">
        <v>393.63</v>
      </c>
      <c r="M1493" s="835">
        <v>1574.52</v>
      </c>
      <c r="N1493" s="832">
        <v>4</v>
      </c>
      <c r="O1493" s="836">
        <v>2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18</v>
      </c>
      <c r="B1494" s="832" t="s">
        <v>1807</v>
      </c>
      <c r="C1494" s="832" t="s">
        <v>1816</v>
      </c>
      <c r="D1494" s="833" t="s">
        <v>3110</v>
      </c>
      <c r="E1494" s="834" t="s">
        <v>1837</v>
      </c>
      <c r="F1494" s="832" t="s">
        <v>1808</v>
      </c>
      <c r="G1494" s="832" t="s">
        <v>2410</v>
      </c>
      <c r="H1494" s="832" t="s">
        <v>556</v>
      </c>
      <c r="I1494" s="832" t="s">
        <v>2411</v>
      </c>
      <c r="J1494" s="832" t="s">
        <v>2412</v>
      </c>
      <c r="K1494" s="832" t="s">
        <v>2413</v>
      </c>
      <c r="L1494" s="835">
        <v>74.64</v>
      </c>
      <c r="M1494" s="835">
        <v>74.64</v>
      </c>
      <c r="N1494" s="832">
        <v>1</v>
      </c>
      <c r="O1494" s="836">
        <v>0.5</v>
      </c>
      <c r="P1494" s="835">
        <v>74.64</v>
      </c>
      <c r="Q1494" s="837">
        <v>1</v>
      </c>
      <c r="R1494" s="832">
        <v>1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18</v>
      </c>
      <c r="B1495" s="832" t="s">
        <v>1807</v>
      </c>
      <c r="C1495" s="832" t="s">
        <v>1816</v>
      </c>
      <c r="D1495" s="833" t="s">
        <v>3110</v>
      </c>
      <c r="E1495" s="834" t="s">
        <v>1837</v>
      </c>
      <c r="F1495" s="832" t="s">
        <v>1808</v>
      </c>
      <c r="G1495" s="832" t="s">
        <v>2970</v>
      </c>
      <c r="H1495" s="832" t="s">
        <v>556</v>
      </c>
      <c r="I1495" s="832" t="s">
        <v>2971</v>
      </c>
      <c r="J1495" s="832" t="s">
        <v>2972</v>
      </c>
      <c r="K1495" s="832" t="s">
        <v>2047</v>
      </c>
      <c r="L1495" s="835">
        <v>35.11</v>
      </c>
      <c r="M1495" s="835">
        <v>245.76999999999998</v>
      </c>
      <c r="N1495" s="832">
        <v>7</v>
      </c>
      <c r="O1495" s="836">
        <v>0.5</v>
      </c>
      <c r="P1495" s="835"/>
      <c r="Q1495" s="837">
        <v>0</v>
      </c>
      <c r="R1495" s="832"/>
      <c r="S1495" s="837">
        <v>0</v>
      </c>
      <c r="T1495" s="836"/>
      <c r="U1495" s="838">
        <v>0</v>
      </c>
    </row>
    <row r="1496" spans="1:21" ht="14.4" customHeight="1" x14ac:dyDescent="0.3">
      <c r="A1496" s="831">
        <v>18</v>
      </c>
      <c r="B1496" s="832" t="s">
        <v>1807</v>
      </c>
      <c r="C1496" s="832" t="s">
        <v>1816</v>
      </c>
      <c r="D1496" s="833" t="s">
        <v>3110</v>
      </c>
      <c r="E1496" s="834" t="s">
        <v>1837</v>
      </c>
      <c r="F1496" s="832" t="s">
        <v>1808</v>
      </c>
      <c r="G1496" s="832" t="s">
        <v>1999</v>
      </c>
      <c r="H1496" s="832" t="s">
        <v>556</v>
      </c>
      <c r="I1496" s="832" t="s">
        <v>2000</v>
      </c>
      <c r="J1496" s="832" t="s">
        <v>625</v>
      </c>
      <c r="K1496" s="832" t="s">
        <v>2001</v>
      </c>
      <c r="L1496" s="835">
        <v>53.54</v>
      </c>
      <c r="M1496" s="835">
        <v>963.72</v>
      </c>
      <c r="N1496" s="832">
        <v>18</v>
      </c>
      <c r="O1496" s="836">
        <v>3</v>
      </c>
      <c r="P1496" s="835">
        <v>267.7</v>
      </c>
      <c r="Q1496" s="837">
        <v>0.27777777777777773</v>
      </c>
      <c r="R1496" s="832">
        <v>5</v>
      </c>
      <c r="S1496" s="837">
        <v>0.27777777777777779</v>
      </c>
      <c r="T1496" s="836">
        <v>0.5</v>
      </c>
      <c r="U1496" s="838">
        <v>0.16666666666666666</v>
      </c>
    </row>
    <row r="1497" spans="1:21" ht="14.4" customHeight="1" x14ac:dyDescent="0.3">
      <c r="A1497" s="831">
        <v>18</v>
      </c>
      <c r="B1497" s="832" t="s">
        <v>1807</v>
      </c>
      <c r="C1497" s="832" t="s">
        <v>1816</v>
      </c>
      <c r="D1497" s="833" t="s">
        <v>3110</v>
      </c>
      <c r="E1497" s="834" t="s">
        <v>1837</v>
      </c>
      <c r="F1497" s="832" t="s">
        <v>1808</v>
      </c>
      <c r="G1497" s="832" t="s">
        <v>2003</v>
      </c>
      <c r="H1497" s="832" t="s">
        <v>556</v>
      </c>
      <c r="I1497" s="832" t="s">
        <v>2004</v>
      </c>
      <c r="J1497" s="832" t="s">
        <v>862</v>
      </c>
      <c r="K1497" s="832" t="s">
        <v>2005</v>
      </c>
      <c r="L1497" s="835">
        <v>24.37</v>
      </c>
      <c r="M1497" s="835">
        <v>1413.46</v>
      </c>
      <c r="N1497" s="832">
        <v>58</v>
      </c>
      <c r="O1497" s="836">
        <v>25.5</v>
      </c>
      <c r="P1497" s="835">
        <v>1047.9100000000001</v>
      </c>
      <c r="Q1497" s="837">
        <v>0.74137931034482762</v>
      </c>
      <c r="R1497" s="832">
        <v>43</v>
      </c>
      <c r="S1497" s="837">
        <v>0.74137931034482762</v>
      </c>
      <c r="T1497" s="836">
        <v>19.5</v>
      </c>
      <c r="U1497" s="838">
        <v>0.76470588235294112</v>
      </c>
    </row>
    <row r="1498" spans="1:21" ht="14.4" customHeight="1" x14ac:dyDescent="0.3">
      <c r="A1498" s="831">
        <v>18</v>
      </c>
      <c r="B1498" s="832" t="s">
        <v>1807</v>
      </c>
      <c r="C1498" s="832" t="s">
        <v>1816</v>
      </c>
      <c r="D1498" s="833" t="s">
        <v>3110</v>
      </c>
      <c r="E1498" s="834" t="s">
        <v>1837</v>
      </c>
      <c r="F1498" s="832" t="s">
        <v>1808</v>
      </c>
      <c r="G1498" s="832" t="s">
        <v>2003</v>
      </c>
      <c r="H1498" s="832" t="s">
        <v>556</v>
      </c>
      <c r="I1498" s="832" t="s">
        <v>2006</v>
      </c>
      <c r="J1498" s="832" t="s">
        <v>862</v>
      </c>
      <c r="K1498" s="832" t="s">
        <v>1378</v>
      </c>
      <c r="L1498" s="835">
        <v>38.590000000000003</v>
      </c>
      <c r="M1498" s="835">
        <v>3357.33</v>
      </c>
      <c r="N1498" s="832">
        <v>87</v>
      </c>
      <c r="O1498" s="836">
        <v>27</v>
      </c>
      <c r="P1498" s="835">
        <v>1157.7000000000003</v>
      </c>
      <c r="Q1498" s="837">
        <v>0.34482758620689663</v>
      </c>
      <c r="R1498" s="832">
        <v>30</v>
      </c>
      <c r="S1498" s="837">
        <v>0.34482758620689657</v>
      </c>
      <c r="T1498" s="836">
        <v>13</v>
      </c>
      <c r="U1498" s="838">
        <v>0.48148148148148145</v>
      </c>
    </row>
    <row r="1499" spans="1:21" ht="14.4" customHeight="1" x14ac:dyDescent="0.3">
      <c r="A1499" s="831">
        <v>18</v>
      </c>
      <c r="B1499" s="832" t="s">
        <v>1807</v>
      </c>
      <c r="C1499" s="832" t="s">
        <v>1816</v>
      </c>
      <c r="D1499" s="833" t="s">
        <v>3110</v>
      </c>
      <c r="E1499" s="834" t="s">
        <v>1837</v>
      </c>
      <c r="F1499" s="832" t="s">
        <v>1808</v>
      </c>
      <c r="G1499" s="832" t="s">
        <v>2009</v>
      </c>
      <c r="H1499" s="832" t="s">
        <v>556</v>
      </c>
      <c r="I1499" s="832" t="s">
        <v>2010</v>
      </c>
      <c r="J1499" s="832" t="s">
        <v>2011</v>
      </c>
      <c r="K1499" s="832" t="s">
        <v>2012</v>
      </c>
      <c r="L1499" s="835">
        <v>153.31</v>
      </c>
      <c r="M1499" s="835">
        <v>459.93</v>
      </c>
      <c r="N1499" s="832">
        <v>3</v>
      </c>
      <c r="O1499" s="836">
        <v>0.5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18</v>
      </c>
      <c r="B1500" s="832" t="s">
        <v>1807</v>
      </c>
      <c r="C1500" s="832" t="s">
        <v>1816</v>
      </c>
      <c r="D1500" s="833" t="s">
        <v>3110</v>
      </c>
      <c r="E1500" s="834" t="s">
        <v>1837</v>
      </c>
      <c r="F1500" s="832" t="s">
        <v>1808</v>
      </c>
      <c r="G1500" s="832" t="s">
        <v>2009</v>
      </c>
      <c r="H1500" s="832" t="s">
        <v>556</v>
      </c>
      <c r="I1500" s="832" t="s">
        <v>2422</v>
      </c>
      <c r="J1500" s="832" t="s">
        <v>2011</v>
      </c>
      <c r="K1500" s="832" t="s">
        <v>2423</v>
      </c>
      <c r="L1500" s="835">
        <v>613.24</v>
      </c>
      <c r="M1500" s="835">
        <v>3679.44</v>
      </c>
      <c r="N1500" s="832">
        <v>6</v>
      </c>
      <c r="O1500" s="836">
        <v>1.5</v>
      </c>
      <c r="P1500" s="835">
        <v>3679.44</v>
      </c>
      <c r="Q1500" s="837">
        <v>1</v>
      </c>
      <c r="R1500" s="832">
        <v>6</v>
      </c>
      <c r="S1500" s="837">
        <v>1</v>
      </c>
      <c r="T1500" s="836">
        <v>1.5</v>
      </c>
      <c r="U1500" s="838">
        <v>1</v>
      </c>
    </row>
    <row r="1501" spans="1:21" ht="14.4" customHeight="1" x14ac:dyDescent="0.3">
      <c r="A1501" s="831">
        <v>18</v>
      </c>
      <c r="B1501" s="832" t="s">
        <v>1807</v>
      </c>
      <c r="C1501" s="832" t="s">
        <v>1816</v>
      </c>
      <c r="D1501" s="833" t="s">
        <v>3110</v>
      </c>
      <c r="E1501" s="834" t="s">
        <v>1837</v>
      </c>
      <c r="F1501" s="832" t="s">
        <v>1808</v>
      </c>
      <c r="G1501" s="832" t="s">
        <v>2018</v>
      </c>
      <c r="H1501" s="832" t="s">
        <v>556</v>
      </c>
      <c r="I1501" s="832" t="s">
        <v>2582</v>
      </c>
      <c r="J1501" s="832" t="s">
        <v>2583</v>
      </c>
      <c r="K1501" s="832" t="s">
        <v>2584</v>
      </c>
      <c r="L1501" s="835">
        <v>36.909999999999997</v>
      </c>
      <c r="M1501" s="835">
        <v>221.45999999999998</v>
      </c>
      <c r="N1501" s="832">
        <v>6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18</v>
      </c>
      <c r="B1502" s="832" t="s">
        <v>1807</v>
      </c>
      <c r="C1502" s="832" t="s">
        <v>1816</v>
      </c>
      <c r="D1502" s="833" t="s">
        <v>3110</v>
      </c>
      <c r="E1502" s="834" t="s">
        <v>1837</v>
      </c>
      <c r="F1502" s="832" t="s">
        <v>1808</v>
      </c>
      <c r="G1502" s="832" t="s">
        <v>2018</v>
      </c>
      <c r="H1502" s="832" t="s">
        <v>556</v>
      </c>
      <c r="I1502" s="832" t="s">
        <v>2973</v>
      </c>
      <c r="J1502" s="832" t="s">
        <v>2028</v>
      </c>
      <c r="K1502" s="832" t="s">
        <v>2021</v>
      </c>
      <c r="L1502" s="835">
        <v>36.909999999999997</v>
      </c>
      <c r="M1502" s="835">
        <v>442.91999999999996</v>
      </c>
      <c r="N1502" s="832">
        <v>12</v>
      </c>
      <c r="O1502" s="836">
        <v>3</v>
      </c>
      <c r="P1502" s="835"/>
      <c r="Q1502" s="837">
        <v>0</v>
      </c>
      <c r="R1502" s="832"/>
      <c r="S1502" s="837">
        <v>0</v>
      </c>
      <c r="T1502" s="836"/>
      <c r="U1502" s="838">
        <v>0</v>
      </c>
    </row>
    <row r="1503" spans="1:21" ht="14.4" customHeight="1" x14ac:dyDescent="0.3">
      <c r="A1503" s="831">
        <v>18</v>
      </c>
      <c r="B1503" s="832" t="s">
        <v>1807</v>
      </c>
      <c r="C1503" s="832" t="s">
        <v>1816</v>
      </c>
      <c r="D1503" s="833" t="s">
        <v>3110</v>
      </c>
      <c r="E1503" s="834" t="s">
        <v>1837</v>
      </c>
      <c r="F1503" s="832" t="s">
        <v>1808</v>
      </c>
      <c r="G1503" s="832" t="s">
        <v>2018</v>
      </c>
      <c r="H1503" s="832" t="s">
        <v>556</v>
      </c>
      <c r="I1503" s="832" t="s">
        <v>2019</v>
      </c>
      <c r="J1503" s="832" t="s">
        <v>2020</v>
      </c>
      <c r="K1503" s="832" t="s">
        <v>2021</v>
      </c>
      <c r="L1503" s="835">
        <v>36.909999999999997</v>
      </c>
      <c r="M1503" s="835">
        <v>258.37</v>
      </c>
      <c r="N1503" s="832">
        <v>7</v>
      </c>
      <c r="O1503" s="836">
        <v>3</v>
      </c>
      <c r="P1503" s="835">
        <v>110.72999999999999</v>
      </c>
      <c r="Q1503" s="837">
        <v>0.42857142857142855</v>
      </c>
      <c r="R1503" s="832">
        <v>3</v>
      </c>
      <c r="S1503" s="837">
        <v>0.42857142857142855</v>
      </c>
      <c r="T1503" s="836">
        <v>1.5</v>
      </c>
      <c r="U1503" s="838">
        <v>0.5</v>
      </c>
    </row>
    <row r="1504" spans="1:21" ht="14.4" customHeight="1" x14ac:dyDescent="0.3">
      <c r="A1504" s="831">
        <v>18</v>
      </c>
      <c r="B1504" s="832" t="s">
        <v>1807</v>
      </c>
      <c r="C1504" s="832" t="s">
        <v>1816</v>
      </c>
      <c r="D1504" s="833" t="s">
        <v>3110</v>
      </c>
      <c r="E1504" s="834" t="s">
        <v>1837</v>
      </c>
      <c r="F1504" s="832" t="s">
        <v>1808</v>
      </c>
      <c r="G1504" s="832" t="s">
        <v>2018</v>
      </c>
      <c r="H1504" s="832" t="s">
        <v>556</v>
      </c>
      <c r="I1504" s="832" t="s">
        <v>2974</v>
      </c>
      <c r="J1504" s="832" t="s">
        <v>2439</v>
      </c>
      <c r="K1504" s="832" t="s">
        <v>2975</v>
      </c>
      <c r="L1504" s="835">
        <v>147.61000000000001</v>
      </c>
      <c r="M1504" s="835">
        <v>590.44000000000005</v>
      </c>
      <c r="N1504" s="832">
        <v>4</v>
      </c>
      <c r="O1504" s="836">
        <v>1.5</v>
      </c>
      <c r="P1504" s="835">
        <v>590.44000000000005</v>
      </c>
      <c r="Q1504" s="837">
        <v>1</v>
      </c>
      <c r="R1504" s="832">
        <v>4</v>
      </c>
      <c r="S1504" s="837">
        <v>1</v>
      </c>
      <c r="T1504" s="836">
        <v>1.5</v>
      </c>
      <c r="U1504" s="838">
        <v>1</v>
      </c>
    </row>
    <row r="1505" spans="1:21" ht="14.4" customHeight="1" x14ac:dyDescent="0.3">
      <c r="A1505" s="831">
        <v>18</v>
      </c>
      <c r="B1505" s="832" t="s">
        <v>1807</v>
      </c>
      <c r="C1505" s="832" t="s">
        <v>1816</v>
      </c>
      <c r="D1505" s="833" t="s">
        <v>3110</v>
      </c>
      <c r="E1505" s="834" t="s">
        <v>1837</v>
      </c>
      <c r="F1505" s="832" t="s">
        <v>1808</v>
      </c>
      <c r="G1505" s="832" t="s">
        <v>2018</v>
      </c>
      <c r="H1505" s="832" t="s">
        <v>556</v>
      </c>
      <c r="I1505" s="832" t="s">
        <v>2433</v>
      </c>
      <c r="J1505" s="832" t="s">
        <v>2026</v>
      </c>
      <c r="K1505" s="832" t="s">
        <v>2021</v>
      </c>
      <c r="L1505" s="835">
        <v>122.25</v>
      </c>
      <c r="M1505" s="835">
        <v>244.5</v>
      </c>
      <c r="N1505" s="832">
        <v>2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18</v>
      </c>
      <c r="B1506" s="832" t="s">
        <v>1807</v>
      </c>
      <c r="C1506" s="832" t="s">
        <v>1816</v>
      </c>
      <c r="D1506" s="833" t="s">
        <v>3110</v>
      </c>
      <c r="E1506" s="834" t="s">
        <v>1837</v>
      </c>
      <c r="F1506" s="832" t="s">
        <v>1808</v>
      </c>
      <c r="G1506" s="832" t="s">
        <v>2018</v>
      </c>
      <c r="H1506" s="832" t="s">
        <v>556</v>
      </c>
      <c r="I1506" s="832" t="s">
        <v>2022</v>
      </c>
      <c r="J1506" s="832" t="s">
        <v>2023</v>
      </c>
      <c r="K1506" s="832" t="s">
        <v>2024</v>
      </c>
      <c r="L1506" s="835">
        <v>295.22000000000003</v>
      </c>
      <c r="M1506" s="835">
        <v>590.44000000000005</v>
      </c>
      <c r="N1506" s="832">
        <v>2</v>
      </c>
      <c r="O1506" s="836">
        <v>1</v>
      </c>
      <c r="P1506" s="835">
        <v>590.44000000000005</v>
      </c>
      <c r="Q1506" s="837">
        <v>1</v>
      </c>
      <c r="R1506" s="832">
        <v>2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18</v>
      </c>
      <c r="B1507" s="832" t="s">
        <v>1807</v>
      </c>
      <c r="C1507" s="832" t="s">
        <v>1816</v>
      </c>
      <c r="D1507" s="833" t="s">
        <v>3110</v>
      </c>
      <c r="E1507" s="834" t="s">
        <v>1837</v>
      </c>
      <c r="F1507" s="832" t="s">
        <v>1808</v>
      </c>
      <c r="G1507" s="832" t="s">
        <v>2018</v>
      </c>
      <c r="H1507" s="832" t="s">
        <v>556</v>
      </c>
      <c r="I1507" s="832" t="s">
        <v>2027</v>
      </c>
      <c r="J1507" s="832" t="s">
        <v>2028</v>
      </c>
      <c r="K1507" s="832" t="s">
        <v>2029</v>
      </c>
      <c r="L1507" s="835">
        <v>393.63</v>
      </c>
      <c r="M1507" s="835">
        <v>1574.52</v>
      </c>
      <c r="N1507" s="832">
        <v>4</v>
      </c>
      <c r="O1507" s="836">
        <v>2</v>
      </c>
      <c r="P1507" s="835">
        <v>1574.52</v>
      </c>
      <c r="Q1507" s="837">
        <v>1</v>
      </c>
      <c r="R1507" s="832">
        <v>4</v>
      </c>
      <c r="S1507" s="837">
        <v>1</v>
      </c>
      <c r="T1507" s="836">
        <v>2</v>
      </c>
      <c r="U1507" s="838">
        <v>1</v>
      </c>
    </row>
    <row r="1508" spans="1:21" ht="14.4" customHeight="1" x14ac:dyDescent="0.3">
      <c r="A1508" s="831">
        <v>18</v>
      </c>
      <c r="B1508" s="832" t="s">
        <v>1807</v>
      </c>
      <c r="C1508" s="832" t="s">
        <v>1816</v>
      </c>
      <c r="D1508" s="833" t="s">
        <v>3110</v>
      </c>
      <c r="E1508" s="834" t="s">
        <v>1837</v>
      </c>
      <c r="F1508" s="832" t="s">
        <v>1808</v>
      </c>
      <c r="G1508" s="832" t="s">
        <v>2018</v>
      </c>
      <c r="H1508" s="832" t="s">
        <v>556</v>
      </c>
      <c r="I1508" s="832" t="s">
        <v>2591</v>
      </c>
      <c r="J1508" s="832" t="s">
        <v>2026</v>
      </c>
      <c r="K1508" s="832" t="s">
        <v>2033</v>
      </c>
      <c r="L1508" s="835">
        <v>73.81</v>
      </c>
      <c r="M1508" s="835">
        <v>147.62</v>
      </c>
      <c r="N1508" s="832">
        <v>2</v>
      </c>
      <c r="O1508" s="836">
        <v>1.5</v>
      </c>
      <c r="P1508" s="835">
        <v>73.81</v>
      </c>
      <c r="Q1508" s="837">
        <v>0.5</v>
      </c>
      <c r="R1508" s="832">
        <v>1</v>
      </c>
      <c r="S1508" s="837">
        <v>0.5</v>
      </c>
      <c r="T1508" s="836">
        <v>0.5</v>
      </c>
      <c r="U1508" s="838">
        <v>0.33333333333333331</v>
      </c>
    </row>
    <row r="1509" spans="1:21" ht="14.4" customHeight="1" x14ac:dyDescent="0.3">
      <c r="A1509" s="831">
        <v>18</v>
      </c>
      <c r="B1509" s="832" t="s">
        <v>1807</v>
      </c>
      <c r="C1509" s="832" t="s">
        <v>1816</v>
      </c>
      <c r="D1509" s="833" t="s">
        <v>3110</v>
      </c>
      <c r="E1509" s="834" t="s">
        <v>1837</v>
      </c>
      <c r="F1509" s="832" t="s">
        <v>1808</v>
      </c>
      <c r="G1509" s="832" t="s">
        <v>2018</v>
      </c>
      <c r="H1509" s="832" t="s">
        <v>556</v>
      </c>
      <c r="I1509" s="832" t="s">
        <v>2976</v>
      </c>
      <c r="J1509" s="832" t="s">
        <v>2977</v>
      </c>
      <c r="K1509" s="832" t="s">
        <v>2435</v>
      </c>
      <c r="L1509" s="835">
        <v>1706.26</v>
      </c>
      <c r="M1509" s="835">
        <v>8531.2999999999993</v>
      </c>
      <c r="N1509" s="832">
        <v>5</v>
      </c>
      <c r="O1509" s="836">
        <v>4.5</v>
      </c>
      <c r="P1509" s="835">
        <v>6825.04</v>
      </c>
      <c r="Q1509" s="837">
        <v>0.8</v>
      </c>
      <c r="R1509" s="832">
        <v>4</v>
      </c>
      <c r="S1509" s="837">
        <v>0.8</v>
      </c>
      <c r="T1509" s="836">
        <v>3.5</v>
      </c>
      <c r="U1509" s="838">
        <v>0.77777777777777779</v>
      </c>
    </row>
    <row r="1510" spans="1:21" ht="14.4" customHeight="1" x14ac:dyDescent="0.3">
      <c r="A1510" s="831">
        <v>18</v>
      </c>
      <c r="B1510" s="832" t="s">
        <v>1807</v>
      </c>
      <c r="C1510" s="832" t="s">
        <v>1816</v>
      </c>
      <c r="D1510" s="833" t="s">
        <v>3110</v>
      </c>
      <c r="E1510" s="834" t="s">
        <v>1837</v>
      </c>
      <c r="F1510" s="832" t="s">
        <v>1808</v>
      </c>
      <c r="G1510" s="832" t="s">
        <v>2018</v>
      </c>
      <c r="H1510" s="832" t="s">
        <v>601</v>
      </c>
      <c r="I1510" s="832" t="s">
        <v>1524</v>
      </c>
      <c r="J1510" s="832" t="s">
        <v>1525</v>
      </c>
      <c r="K1510" s="832" t="s">
        <v>1526</v>
      </c>
      <c r="L1510" s="835">
        <v>88.92</v>
      </c>
      <c r="M1510" s="835">
        <v>1067.04</v>
      </c>
      <c r="N1510" s="832">
        <v>12</v>
      </c>
      <c r="O1510" s="836">
        <v>4</v>
      </c>
      <c r="P1510" s="835">
        <v>355.68</v>
      </c>
      <c r="Q1510" s="837">
        <v>0.33333333333333337</v>
      </c>
      <c r="R1510" s="832">
        <v>4</v>
      </c>
      <c r="S1510" s="837">
        <v>0.33333333333333331</v>
      </c>
      <c r="T1510" s="836">
        <v>2</v>
      </c>
      <c r="U1510" s="838">
        <v>0.5</v>
      </c>
    </row>
    <row r="1511" spans="1:21" ht="14.4" customHeight="1" x14ac:dyDescent="0.3">
      <c r="A1511" s="831">
        <v>18</v>
      </c>
      <c r="B1511" s="832" t="s">
        <v>1807</v>
      </c>
      <c r="C1511" s="832" t="s">
        <v>1816</v>
      </c>
      <c r="D1511" s="833" t="s">
        <v>3110</v>
      </c>
      <c r="E1511" s="834" t="s">
        <v>1837</v>
      </c>
      <c r="F1511" s="832" t="s">
        <v>1808</v>
      </c>
      <c r="G1511" s="832" t="s">
        <v>2018</v>
      </c>
      <c r="H1511" s="832" t="s">
        <v>601</v>
      </c>
      <c r="I1511" s="832" t="s">
        <v>1527</v>
      </c>
      <c r="J1511" s="832" t="s">
        <v>1525</v>
      </c>
      <c r="K1511" s="832" t="s">
        <v>1528</v>
      </c>
      <c r="L1511" s="835">
        <v>467.28</v>
      </c>
      <c r="M1511" s="835">
        <v>934.56</v>
      </c>
      <c r="N1511" s="832">
        <v>2</v>
      </c>
      <c r="O1511" s="836">
        <v>1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" customHeight="1" x14ac:dyDescent="0.3">
      <c r="A1512" s="831">
        <v>18</v>
      </c>
      <c r="B1512" s="832" t="s">
        <v>1807</v>
      </c>
      <c r="C1512" s="832" t="s">
        <v>1816</v>
      </c>
      <c r="D1512" s="833" t="s">
        <v>3110</v>
      </c>
      <c r="E1512" s="834" t="s">
        <v>1837</v>
      </c>
      <c r="F1512" s="832" t="s">
        <v>1808</v>
      </c>
      <c r="G1512" s="832" t="s">
        <v>2018</v>
      </c>
      <c r="H1512" s="832" t="s">
        <v>556</v>
      </c>
      <c r="I1512" s="832" t="s">
        <v>2978</v>
      </c>
      <c r="J1512" s="832" t="s">
        <v>2977</v>
      </c>
      <c r="K1512" s="832" t="s">
        <v>2031</v>
      </c>
      <c r="L1512" s="835">
        <v>1702.95</v>
      </c>
      <c r="M1512" s="835">
        <v>35761.950000000004</v>
      </c>
      <c r="N1512" s="832">
        <v>21</v>
      </c>
      <c r="O1512" s="836">
        <v>11</v>
      </c>
      <c r="P1512" s="835">
        <v>17029.500000000004</v>
      </c>
      <c r="Q1512" s="837">
        <v>0.47619047619047622</v>
      </c>
      <c r="R1512" s="832">
        <v>10</v>
      </c>
      <c r="S1512" s="837">
        <v>0.47619047619047616</v>
      </c>
      <c r="T1512" s="836">
        <v>6</v>
      </c>
      <c r="U1512" s="838">
        <v>0.54545454545454541</v>
      </c>
    </row>
    <row r="1513" spans="1:21" ht="14.4" customHeight="1" x14ac:dyDescent="0.3">
      <c r="A1513" s="831">
        <v>18</v>
      </c>
      <c r="B1513" s="832" t="s">
        <v>1807</v>
      </c>
      <c r="C1513" s="832" t="s">
        <v>1816</v>
      </c>
      <c r="D1513" s="833" t="s">
        <v>3110</v>
      </c>
      <c r="E1513" s="834" t="s">
        <v>1837</v>
      </c>
      <c r="F1513" s="832" t="s">
        <v>1808</v>
      </c>
      <c r="G1513" s="832" t="s">
        <v>2018</v>
      </c>
      <c r="H1513" s="832" t="s">
        <v>556</v>
      </c>
      <c r="I1513" s="832" t="s">
        <v>2979</v>
      </c>
      <c r="J1513" s="832" t="s">
        <v>2977</v>
      </c>
      <c r="K1513" s="832" t="s">
        <v>2432</v>
      </c>
      <c r="L1513" s="835">
        <v>1704.6</v>
      </c>
      <c r="M1513" s="835">
        <v>1704.6</v>
      </c>
      <c r="N1513" s="832">
        <v>1</v>
      </c>
      <c r="O1513" s="836">
        <v>0.5</v>
      </c>
      <c r="P1513" s="835">
        <v>1704.6</v>
      </c>
      <c r="Q1513" s="837">
        <v>1</v>
      </c>
      <c r="R1513" s="832">
        <v>1</v>
      </c>
      <c r="S1513" s="837">
        <v>1</v>
      </c>
      <c r="T1513" s="836">
        <v>0.5</v>
      </c>
      <c r="U1513" s="838">
        <v>1</v>
      </c>
    </row>
    <row r="1514" spans="1:21" ht="14.4" customHeight="1" x14ac:dyDescent="0.3">
      <c r="A1514" s="831">
        <v>18</v>
      </c>
      <c r="B1514" s="832" t="s">
        <v>1807</v>
      </c>
      <c r="C1514" s="832" t="s">
        <v>1816</v>
      </c>
      <c r="D1514" s="833" t="s">
        <v>3110</v>
      </c>
      <c r="E1514" s="834" t="s">
        <v>1837</v>
      </c>
      <c r="F1514" s="832" t="s">
        <v>1808</v>
      </c>
      <c r="G1514" s="832" t="s">
        <v>2980</v>
      </c>
      <c r="H1514" s="832" t="s">
        <v>556</v>
      </c>
      <c r="I1514" s="832" t="s">
        <v>2981</v>
      </c>
      <c r="J1514" s="832" t="s">
        <v>2982</v>
      </c>
      <c r="K1514" s="832" t="s">
        <v>2983</v>
      </c>
      <c r="L1514" s="835">
        <v>57.48</v>
      </c>
      <c r="M1514" s="835">
        <v>57.48</v>
      </c>
      <c r="N1514" s="832">
        <v>1</v>
      </c>
      <c r="O1514" s="836">
        <v>1</v>
      </c>
      <c r="P1514" s="835">
        <v>57.48</v>
      </c>
      <c r="Q1514" s="837">
        <v>1</v>
      </c>
      <c r="R1514" s="832">
        <v>1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18</v>
      </c>
      <c r="B1515" s="832" t="s">
        <v>1807</v>
      </c>
      <c r="C1515" s="832" t="s">
        <v>1816</v>
      </c>
      <c r="D1515" s="833" t="s">
        <v>3110</v>
      </c>
      <c r="E1515" s="834" t="s">
        <v>1837</v>
      </c>
      <c r="F1515" s="832" t="s">
        <v>1808</v>
      </c>
      <c r="G1515" s="832" t="s">
        <v>2038</v>
      </c>
      <c r="H1515" s="832" t="s">
        <v>556</v>
      </c>
      <c r="I1515" s="832" t="s">
        <v>2039</v>
      </c>
      <c r="J1515" s="832" t="s">
        <v>2040</v>
      </c>
      <c r="K1515" s="832" t="s">
        <v>2041</v>
      </c>
      <c r="L1515" s="835">
        <v>88.76</v>
      </c>
      <c r="M1515" s="835">
        <v>177.52</v>
      </c>
      <c r="N1515" s="832">
        <v>2</v>
      </c>
      <c r="O1515" s="836">
        <v>1.5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18</v>
      </c>
      <c r="B1516" s="832" t="s">
        <v>1807</v>
      </c>
      <c r="C1516" s="832" t="s">
        <v>1816</v>
      </c>
      <c r="D1516" s="833" t="s">
        <v>3110</v>
      </c>
      <c r="E1516" s="834" t="s">
        <v>1837</v>
      </c>
      <c r="F1516" s="832" t="s">
        <v>1808</v>
      </c>
      <c r="G1516" s="832" t="s">
        <v>2042</v>
      </c>
      <c r="H1516" s="832" t="s">
        <v>601</v>
      </c>
      <c r="I1516" s="832" t="s">
        <v>1486</v>
      </c>
      <c r="J1516" s="832" t="s">
        <v>1487</v>
      </c>
      <c r="K1516" s="832" t="s">
        <v>1488</v>
      </c>
      <c r="L1516" s="835">
        <v>366.31</v>
      </c>
      <c r="M1516" s="835">
        <v>2930.48</v>
      </c>
      <c r="N1516" s="832">
        <v>8</v>
      </c>
      <c r="O1516" s="836">
        <v>3</v>
      </c>
      <c r="P1516" s="835">
        <v>2930.48</v>
      </c>
      <c r="Q1516" s="837">
        <v>1</v>
      </c>
      <c r="R1516" s="832">
        <v>8</v>
      </c>
      <c r="S1516" s="837">
        <v>1</v>
      </c>
      <c r="T1516" s="836">
        <v>3</v>
      </c>
      <c r="U1516" s="838">
        <v>1</v>
      </c>
    </row>
    <row r="1517" spans="1:21" ht="14.4" customHeight="1" x14ac:dyDescent="0.3">
      <c r="A1517" s="831">
        <v>18</v>
      </c>
      <c r="B1517" s="832" t="s">
        <v>1807</v>
      </c>
      <c r="C1517" s="832" t="s">
        <v>1816</v>
      </c>
      <c r="D1517" s="833" t="s">
        <v>3110</v>
      </c>
      <c r="E1517" s="834" t="s">
        <v>1837</v>
      </c>
      <c r="F1517" s="832" t="s">
        <v>1808</v>
      </c>
      <c r="G1517" s="832" t="s">
        <v>2042</v>
      </c>
      <c r="H1517" s="832" t="s">
        <v>601</v>
      </c>
      <c r="I1517" s="832" t="s">
        <v>1489</v>
      </c>
      <c r="J1517" s="832" t="s">
        <v>1490</v>
      </c>
      <c r="K1517" s="832" t="s">
        <v>1491</v>
      </c>
      <c r="L1517" s="835">
        <v>219.78</v>
      </c>
      <c r="M1517" s="835">
        <v>1098.9000000000001</v>
      </c>
      <c r="N1517" s="832">
        <v>5</v>
      </c>
      <c r="O1517" s="836">
        <v>3.5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" customHeight="1" x14ac:dyDescent="0.3">
      <c r="A1518" s="831">
        <v>18</v>
      </c>
      <c r="B1518" s="832" t="s">
        <v>1807</v>
      </c>
      <c r="C1518" s="832" t="s">
        <v>1816</v>
      </c>
      <c r="D1518" s="833" t="s">
        <v>3110</v>
      </c>
      <c r="E1518" s="834" t="s">
        <v>1837</v>
      </c>
      <c r="F1518" s="832" t="s">
        <v>1808</v>
      </c>
      <c r="G1518" s="832" t="s">
        <v>2043</v>
      </c>
      <c r="H1518" s="832" t="s">
        <v>601</v>
      </c>
      <c r="I1518" s="832" t="s">
        <v>1495</v>
      </c>
      <c r="J1518" s="832" t="s">
        <v>1496</v>
      </c>
      <c r="K1518" s="832" t="s">
        <v>1497</v>
      </c>
      <c r="L1518" s="835">
        <v>221.44</v>
      </c>
      <c r="M1518" s="835">
        <v>2214.3999999999996</v>
      </c>
      <c r="N1518" s="832">
        <v>10</v>
      </c>
      <c r="O1518" s="836">
        <v>3</v>
      </c>
      <c r="P1518" s="835">
        <v>1550.08</v>
      </c>
      <c r="Q1518" s="837">
        <v>0.70000000000000007</v>
      </c>
      <c r="R1518" s="832">
        <v>7</v>
      </c>
      <c r="S1518" s="837">
        <v>0.7</v>
      </c>
      <c r="T1518" s="836">
        <v>2</v>
      </c>
      <c r="U1518" s="838">
        <v>0.66666666666666663</v>
      </c>
    </row>
    <row r="1519" spans="1:21" ht="14.4" customHeight="1" x14ac:dyDescent="0.3">
      <c r="A1519" s="831">
        <v>18</v>
      </c>
      <c r="B1519" s="832" t="s">
        <v>1807</v>
      </c>
      <c r="C1519" s="832" t="s">
        <v>1816</v>
      </c>
      <c r="D1519" s="833" t="s">
        <v>3110</v>
      </c>
      <c r="E1519" s="834" t="s">
        <v>1837</v>
      </c>
      <c r="F1519" s="832" t="s">
        <v>1808</v>
      </c>
      <c r="G1519" s="832" t="s">
        <v>2043</v>
      </c>
      <c r="H1519" s="832" t="s">
        <v>601</v>
      </c>
      <c r="I1519" s="832" t="s">
        <v>1640</v>
      </c>
      <c r="J1519" s="832" t="s">
        <v>1496</v>
      </c>
      <c r="K1519" s="832" t="s">
        <v>1641</v>
      </c>
      <c r="L1519" s="835">
        <v>516.71</v>
      </c>
      <c r="M1519" s="835">
        <v>9300.7800000000007</v>
      </c>
      <c r="N1519" s="832">
        <v>18</v>
      </c>
      <c r="O1519" s="836">
        <v>6.5</v>
      </c>
      <c r="P1519" s="835">
        <v>5683.81</v>
      </c>
      <c r="Q1519" s="837">
        <v>0.61111111111111116</v>
      </c>
      <c r="R1519" s="832">
        <v>11</v>
      </c>
      <c r="S1519" s="837">
        <v>0.61111111111111116</v>
      </c>
      <c r="T1519" s="836">
        <v>4</v>
      </c>
      <c r="U1519" s="838">
        <v>0.61538461538461542</v>
      </c>
    </row>
    <row r="1520" spans="1:21" ht="14.4" customHeight="1" x14ac:dyDescent="0.3">
      <c r="A1520" s="831">
        <v>18</v>
      </c>
      <c r="B1520" s="832" t="s">
        <v>1807</v>
      </c>
      <c r="C1520" s="832" t="s">
        <v>1816</v>
      </c>
      <c r="D1520" s="833" t="s">
        <v>3110</v>
      </c>
      <c r="E1520" s="834" t="s">
        <v>1837</v>
      </c>
      <c r="F1520" s="832" t="s">
        <v>1808</v>
      </c>
      <c r="G1520" s="832" t="s">
        <v>2043</v>
      </c>
      <c r="H1520" s="832" t="s">
        <v>601</v>
      </c>
      <c r="I1520" s="832" t="s">
        <v>1498</v>
      </c>
      <c r="J1520" s="832" t="s">
        <v>1496</v>
      </c>
      <c r="K1520" s="832" t="s">
        <v>1499</v>
      </c>
      <c r="L1520" s="835">
        <v>55.37</v>
      </c>
      <c r="M1520" s="835">
        <v>110.74</v>
      </c>
      <c r="N1520" s="832">
        <v>2</v>
      </c>
      <c r="O1520" s="836">
        <v>1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18</v>
      </c>
      <c r="B1521" s="832" t="s">
        <v>1807</v>
      </c>
      <c r="C1521" s="832" t="s">
        <v>1816</v>
      </c>
      <c r="D1521" s="833" t="s">
        <v>3110</v>
      </c>
      <c r="E1521" s="834" t="s">
        <v>1837</v>
      </c>
      <c r="F1521" s="832" t="s">
        <v>1808</v>
      </c>
      <c r="G1521" s="832" t="s">
        <v>2043</v>
      </c>
      <c r="H1521" s="832" t="s">
        <v>601</v>
      </c>
      <c r="I1521" s="832" t="s">
        <v>1500</v>
      </c>
      <c r="J1521" s="832" t="s">
        <v>1496</v>
      </c>
      <c r="K1521" s="832" t="s">
        <v>1501</v>
      </c>
      <c r="L1521" s="835">
        <v>110.73</v>
      </c>
      <c r="M1521" s="835">
        <v>2436.06</v>
      </c>
      <c r="N1521" s="832">
        <v>22</v>
      </c>
      <c r="O1521" s="836">
        <v>5</v>
      </c>
      <c r="P1521" s="835">
        <v>664.38</v>
      </c>
      <c r="Q1521" s="837">
        <v>0.27272727272727271</v>
      </c>
      <c r="R1521" s="832">
        <v>6</v>
      </c>
      <c r="S1521" s="837">
        <v>0.27272727272727271</v>
      </c>
      <c r="T1521" s="836">
        <v>1.5</v>
      </c>
      <c r="U1521" s="838">
        <v>0.3</v>
      </c>
    </row>
    <row r="1522" spans="1:21" ht="14.4" customHeight="1" x14ac:dyDescent="0.3">
      <c r="A1522" s="831">
        <v>18</v>
      </c>
      <c r="B1522" s="832" t="s">
        <v>1807</v>
      </c>
      <c r="C1522" s="832" t="s">
        <v>1816</v>
      </c>
      <c r="D1522" s="833" t="s">
        <v>3110</v>
      </c>
      <c r="E1522" s="834" t="s">
        <v>1837</v>
      </c>
      <c r="F1522" s="832" t="s">
        <v>1808</v>
      </c>
      <c r="G1522" s="832" t="s">
        <v>2043</v>
      </c>
      <c r="H1522" s="832" t="s">
        <v>556</v>
      </c>
      <c r="I1522" s="832" t="s">
        <v>2984</v>
      </c>
      <c r="J1522" s="832" t="s">
        <v>1496</v>
      </c>
      <c r="K1522" s="832" t="s">
        <v>1066</v>
      </c>
      <c r="L1522" s="835">
        <v>0</v>
      </c>
      <c r="M1522" s="835">
        <v>0</v>
      </c>
      <c r="N1522" s="832">
        <v>4</v>
      </c>
      <c r="O1522" s="836">
        <v>1</v>
      </c>
      <c r="P1522" s="835">
        <v>0</v>
      </c>
      <c r="Q1522" s="837"/>
      <c r="R1522" s="832">
        <v>2</v>
      </c>
      <c r="S1522" s="837">
        <v>0.5</v>
      </c>
      <c r="T1522" s="836">
        <v>0.5</v>
      </c>
      <c r="U1522" s="838">
        <v>0.5</v>
      </c>
    </row>
    <row r="1523" spans="1:21" ht="14.4" customHeight="1" x14ac:dyDescent="0.3">
      <c r="A1523" s="831">
        <v>18</v>
      </c>
      <c r="B1523" s="832" t="s">
        <v>1807</v>
      </c>
      <c r="C1523" s="832" t="s">
        <v>1816</v>
      </c>
      <c r="D1523" s="833" t="s">
        <v>3110</v>
      </c>
      <c r="E1523" s="834" t="s">
        <v>1837</v>
      </c>
      <c r="F1523" s="832" t="s">
        <v>1808</v>
      </c>
      <c r="G1523" s="832" t="s">
        <v>2043</v>
      </c>
      <c r="H1523" s="832" t="s">
        <v>556</v>
      </c>
      <c r="I1523" s="832" t="s">
        <v>2985</v>
      </c>
      <c r="J1523" s="832" t="s">
        <v>2986</v>
      </c>
      <c r="K1523" s="832" t="s">
        <v>1066</v>
      </c>
      <c r="L1523" s="835">
        <v>527.26</v>
      </c>
      <c r="M1523" s="835">
        <v>2109.04</v>
      </c>
      <c r="N1523" s="832">
        <v>4</v>
      </c>
      <c r="O1523" s="836">
        <v>1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18</v>
      </c>
      <c r="B1524" s="832" t="s">
        <v>1807</v>
      </c>
      <c r="C1524" s="832" t="s">
        <v>1816</v>
      </c>
      <c r="D1524" s="833" t="s">
        <v>3110</v>
      </c>
      <c r="E1524" s="834" t="s">
        <v>1837</v>
      </c>
      <c r="F1524" s="832" t="s">
        <v>1808</v>
      </c>
      <c r="G1524" s="832" t="s">
        <v>2048</v>
      </c>
      <c r="H1524" s="832" t="s">
        <v>556</v>
      </c>
      <c r="I1524" s="832" t="s">
        <v>2049</v>
      </c>
      <c r="J1524" s="832" t="s">
        <v>900</v>
      </c>
      <c r="K1524" s="832" t="s">
        <v>1862</v>
      </c>
      <c r="L1524" s="835">
        <v>57.6</v>
      </c>
      <c r="M1524" s="835">
        <v>1267.2</v>
      </c>
      <c r="N1524" s="832">
        <v>22</v>
      </c>
      <c r="O1524" s="836">
        <v>6</v>
      </c>
      <c r="P1524" s="835">
        <v>806.40000000000009</v>
      </c>
      <c r="Q1524" s="837">
        <v>0.63636363636363646</v>
      </c>
      <c r="R1524" s="832">
        <v>14</v>
      </c>
      <c r="S1524" s="837">
        <v>0.63636363636363635</v>
      </c>
      <c r="T1524" s="836">
        <v>3.5</v>
      </c>
      <c r="U1524" s="838">
        <v>0.58333333333333337</v>
      </c>
    </row>
    <row r="1525" spans="1:21" ht="14.4" customHeight="1" x14ac:dyDescent="0.3">
      <c r="A1525" s="831">
        <v>18</v>
      </c>
      <c r="B1525" s="832" t="s">
        <v>1807</v>
      </c>
      <c r="C1525" s="832" t="s">
        <v>1816</v>
      </c>
      <c r="D1525" s="833" t="s">
        <v>3110</v>
      </c>
      <c r="E1525" s="834" t="s">
        <v>1837</v>
      </c>
      <c r="F1525" s="832" t="s">
        <v>1808</v>
      </c>
      <c r="G1525" s="832" t="s">
        <v>2048</v>
      </c>
      <c r="H1525" s="832" t="s">
        <v>556</v>
      </c>
      <c r="I1525" s="832" t="s">
        <v>2987</v>
      </c>
      <c r="J1525" s="832" t="s">
        <v>900</v>
      </c>
      <c r="K1525" s="832" t="s">
        <v>2988</v>
      </c>
      <c r="L1525" s="835">
        <v>100.89</v>
      </c>
      <c r="M1525" s="835">
        <v>201.78</v>
      </c>
      <c r="N1525" s="832">
        <v>2</v>
      </c>
      <c r="O1525" s="836">
        <v>0.5</v>
      </c>
      <c r="P1525" s="835"/>
      <c r="Q1525" s="837">
        <v>0</v>
      </c>
      <c r="R1525" s="832"/>
      <c r="S1525" s="837">
        <v>0</v>
      </c>
      <c r="T1525" s="836"/>
      <c r="U1525" s="838">
        <v>0</v>
      </c>
    </row>
    <row r="1526" spans="1:21" ht="14.4" customHeight="1" x14ac:dyDescent="0.3">
      <c r="A1526" s="831">
        <v>18</v>
      </c>
      <c r="B1526" s="832" t="s">
        <v>1807</v>
      </c>
      <c r="C1526" s="832" t="s">
        <v>1816</v>
      </c>
      <c r="D1526" s="833" t="s">
        <v>3110</v>
      </c>
      <c r="E1526" s="834" t="s">
        <v>1837</v>
      </c>
      <c r="F1526" s="832" t="s">
        <v>1808</v>
      </c>
      <c r="G1526" s="832" t="s">
        <v>2050</v>
      </c>
      <c r="H1526" s="832" t="s">
        <v>556</v>
      </c>
      <c r="I1526" s="832" t="s">
        <v>2051</v>
      </c>
      <c r="J1526" s="832" t="s">
        <v>1013</v>
      </c>
      <c r="K1526" s="832" t="s">
        <v>2052</v>
      </c>
      <c r="L1526" s="835">
        <v>202.03</v>
      </c>
      <c r="M1526" s="835">
        <v>2424.36</v>
      </c>
      <c r="N1526" s="832">
        <v>12</v>
      </c>
      <c r="O1526" s="836">
        <v>3.5</v>
      </c>
      <c r="P1526" s="835">
        <v>404.06</v>
      </c>
      <c r="Q1526" s="837">
        <v>0.16666666666666666</v>
      </c>
      <c r="R1526" s="832">
        <v>2</v>
      </c>
      <c r="S1526" s="837">
        <v>0.16666666666666666</v>
      </c>
      <c r="T1526" s="836">
        <v>0.5</v>
      </c>
      <c r="U1526" s="838">
        <v>0.14285714285714285</v>
      </c>
    </row>
    <row r="1527" spans="1:21" ht="14.4" customHeight="1" x14ac:dyDescent="0.3">
      <c r="A1527" s="831">
        <v>18</v>
      </c>
      <c r="B1527" s="832" t="s">
        <v>1807</v>
      </c>
      <c r="C1527" s="832" t="s">
        <v>1816</v>
      </c>
      <c r="D1527" s="833" t="s">
        <v>3110</v>
      </c>
      <c r="E1527" s="834" t="s">
        <v>1837</v>
      </c>
      <c r="F1527" s="832" t="s">
        <v>1808</v>
      </c>
      <c r="G1527" s="832" t="s">
        <v>2989</v>
      </c>
      <c r="H1527" s="832" t="s">
        <v>556</v>
      </c>
      <c r="I1527" s="832" t="s">
        <v>2990</v>
      </c>
      <c r="J1527" s="832" t="s">
        <v>2991</v>
      </c>
      <c r="K1527" s="832" t="s">
        <v>2992</v>
      </c>
      <c r="L1527" s="835">
        <v>34.19</v>
      </c>
      <c r="M1527" s="835">
        <v>102.57</v>
      </c>
      <c r="N1527" s="832">
        <v>3</v>
      </c>
      <c r="O1527" s="836">
        <v>2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18</v>
      </c>
      <c r="B1528" s="832" t="s">
        <v>1807</v>
      </c>
      <c r="C1528" s="832" t="s">
        <v>1816</v>
      </c>
      <c r="D1528" s="833" t="s">
        <v>3110</v>
      </c>
      <c r="E1528" s="834" t="s">
        <v>1837</v>
      </c>
      <c r="F1528" s="832" t="s">
        <v>1808</v>
      </c>
      <c r="G1528" s="832" t="s">
        <v>2737</v>
      </c>
      <c r="H1528" s="832" t="s">
        <v>556</v>
      </c>
      <c r="I1528" s="832" t="s">
        <v>2993</v>
      </c>
      <c r="J1528" s="832" t="s">
        <v>792</v>
      </c>
      <c r="K1528" s="832" t="s">
        <v>2994</v>
      </c>
      <c r="L1528" s="835">
        <v>178.47</v>
      </c>
      <c r="M1528" s="835">
        <v>1427.76</v>
      </c>
      <c r="N1528" s="832">
        <v>8</v>
      </c>
      <c r="O1528" s="836">
        <v>2</v>
      </c>
      <c r="P1528" s="835">
        <v>1070.82</v>
      </c>
      <c r="Q1528" s="837">
        <v>0.75</v>
      </c>
      <c r="R1528" s="832">
        <v>6</v>
      </c>
      <c r="S1528" s="837">
        <v>0.75</v>
      </c>
      <c r="T1528" s="836">
        <v>1.5</v>
      </c>
      <c r="U1528" s="838">
        <v>0.75</v>
      </c>
    </row>
    <row r="1529" spans="1:21" ht="14.4" customHeight="1" x14ac:dyDescent="0.3">
      <c r="A1529" s="831">
        <v>18</v>
      </c>
      <c r="B1529" s="832" t="s">
        <v>1807</v>
      </c>
      <c r="C1529" s="832" t="s">
        <v>1816</v>
      </c>
      <c r="D1529" s="833" t="s">
        <v>3110</v>
      </c>
      <c r="E1529" s="834" t="s">
        <v>1837</v>
      </c>
      <c r="F1529" s="832" t="s">
        <v>1808</v>
      </c>
      <c r="G1529" s="832" t="s">
        <v>2066</v>
      </c>
      <c r="H1529" s="832" t="s">
        <v>601</v>
      </c>
      <c r="I1529" s="832" t="s">
        <v>2995</v>
      </c>
      <c r="J1529" s="832" t="s">
        <v>2068</v>
      </c>
      <c r="K1529" s="832" t="s">
        <v>2996</v>
      </c>
      <c r="L1529" s="835">
        <v>0</v>
      </c>
      <c r="M1529" s="835">
        <v>0</v>
      </c>
      <c r="N1529" s="832">
        <v>8</v>
      </c>
      <c r="O1529" s="836">
        <v>1.5</v>
      </c>
      <c r="P1529" s="835"/>
      <c r="Q1529" s="837"/>
      <c r="R1529" s="832"/>
      <c r="S1529" s="837">
        <v>0</v>
      </c>
      <c r="T1529" s="836"/>
      <c r="U1529" s="838">
        <v>0</v>
      </c>
    </row>
    <row r="1530" spans="1:21" ht="14.4" customHeight="1" x14ac:dyDescent="0.3">
      <c r="A1530" s="831">
        <v>18</v>
      </c>
      <c r="B1530" s="832" t="s">
        <v>1807</v>
      </c>
      <c r="C1530" s="832" t="s">
        <v>1816</v>
      </c>
      <c r="D1530" s="833" t="s">
        <v>3110</v>
      </c>
      <c r="E1530" s="834" t="s">
        <v>1837</v>
      </c>
      <c r="F1530" s="832" t="s">
        <v>1808</v>
      </c>
      <c r="G1530" s="832" t="s">
        <v>2066</v>
      </c>
      <c r="H1530" s="832" t="s">
        <v>601</v>
      </c>
      <c r="I1530" s="832" t="s">
        <v>2067</v>
      </c>
      <c r="J1530" s="832" t="s">
        <v>2068</v>
      </c>
      <c r="K1530" s="832" t="s">
        <v>2069</v>
      </c>
      <c r="L1530" s="835">
        <v>0</v>
      </c>
      <c r="M1530" s="835">
        <v>0</v>
      </c>
      <c r="N1530" s="832">
        <v>4</v>
      </c>
      <c r="O1530" s="836">
        <v>1</v>
      </c>
      <c r="P1530" s="835"/>
      <c r="Q1530" s="837"/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18</v>
      </c>
      <c r="B1531" s="832" t="s">
        <v>1807</v>
      </c>
      <c r="C1531" s="832" t="s">
        <v>1816</v>
      </c>
      <c r="D1531" s="833" t="s">
        <v>3110</v>
      </c>
      <c r="E1531" s="834" t="s">
        <v>1837</v>
      </c>
      <c r="F1531" s="832" t="s">
        <v>1808</v>
      </c>
      <c r="G1531" s="832" t="s">
        <v>2070</v>
      </c>
      <c r="H1531" s="832" t="s">
        <v>556</v>
      </c>
      <c r="I1531" s="832" t="s">
        <v>2604</v>
      </c>
      <c r="J1531" s="832" t="s">
        <v>1778</v>
      </c>
      <c r="K1531" s="832" t="s">
        <v>2078</v>
      </c>
      <c r="L1531" s="835">
        <v>80.53</v>
      </c>
      <c r="M1531" s="835">
        <v>241.59</v>
      </c>
      <c r="N1531" s="832">
        <v>3</v>
      </c>
      <c r="O1531" s="836">
        <v>1.5</v>
      </c>
      <c r="P1531" s="835">
        <v>161.06</v>
      </c>
      <c r="Q1531" s="837">
        <v>0.66666666666666663</v>
      </c>
      <c r="R1531" s="832">
        <v>2</v>
      </c>
      <c r="S1531" s="837">
        <v>0.66666666666666663</v>
      </c>
      <c r="T1531" s="836">
        <v>1</v>
      </c>
      <c r="U1531" s="838">
        <v>0.66666666666666663</v>
      </c>
    </row>
    <row r="1532" spans="1:21" ht="14.4" customHeight="1" x14ac:dyDescent="0.3">
      <c r="A1532" s="831">
        <v>18</v>
      </c>
      <c r="B1532" s="832" t="s">
        <v>1807</v>
      </c>
      <c r="C1532" s="832" t="s">
        <v>1816</v>
      </c>
      <c r="D1532" s="833" t="s">
        <v>3110</v>
      </c>
      <c r="E1532" s="834" t="s">
        <v>1837</v>
      </c>
      <c r="F1532" s="832" t="s">
        <v>1808</v>
      </c>
      <c r="G1532" s="832" t="s">
        <v>2070</v>
      </c>
      <c r="H1532" s="832" t="s">
        <v>556</v>
      </c>
      <c r="I1532" s="832" t="s">
        <v>2071</v>
      </c>
      <c r="J1532" s="832" t="s">
        <v>2072</v>
      </c>
      <c r="K1532" s="832" t="s">
        <v>1994</v>
      </c>
      <c r="L1532" s="835">
        <v>80.53</v>
      </c>
      <c r="M1532" s="835">
        <v>402.65</v>
      </c>
      <c r="N1532" s="832">
        <v>5</v>
      </c>
      <c r="O1532" s="836">
        <v>1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18</v>
      </c>
      <c r="B1533" s="832" t="s">
        <v>1807</v>
      </c>
      <c r="C1533" s="832" t="s">
        <v>1816</v>
      </c>
      <c r="D1533" s="833" t="s">
        <v>3110</v>
      </c>
      <c r="E1533" s="834" t="s">
        <v>1837</v>
      </c>
      <c r="F1533" s="832" t="s">
        <v>1808</v>
      </c>
      <c r="G1533" s="832" t="s">
        <v>2070</v>
      </c>
      <c r="H1533" s="832" t="s">
        <v>556</v>
      </c>
      <c r="I1533" s="832" t="s">
        <v>2476</v>
      </c>
      <c r="J1533" s="832" t="s">
        <v>2074</v>
      </c>
      <c r="K1533" s="832" t="s">
        <v>2477</v>
      </c>
      <c r="L1533" s="835">
        <v>241.59</v>
      </c>
      <c r="M1533" s="835">
        <v>6522.93</v>
      </c>
      <c r="N1533" s="832">
        <v>27</v>
      </c>
      <c r="O1533" s="836">
        <v>9.5</v>
      </c>
      <c r="P1533" s="835">
        <v>1449.54</v>
      </c>
      <c r="Q1533" s="837">
        <v>0.22222222222222221</v>
      </c>
      <c r="R1533" s="832">
        <v>6</v>
      </c>
      <c r="S1533" s="837">
        <v>0.22222222222222221</v>
      </c>
      <c r="T1533" s="836">
        <v>4</v>
      </c>
      <c r="U1533" s="838">
        <v>0.42105263157894735</v>
      </c>
    </row>
    <row r="1534" spans="1:21" ht="14.4" customHeight="1" x14ac:dyDescent="0.3">
      <c r="A1534" s="831">
        <v>18</v>
      </c>
      <c r="B1534" s="832" t="s">
        <v>1807</v>
      </c>
      <c r="C1534" s="832" t="s">
        <v>1816</v>
      </c>
      <c r="D1534" s="833" t="s">
        <v>3110</v>
      </c>
      <c r="E1534" s="834" t="s">
        <v>1837</v>
      </c>
      <c r="F1534" s="832" t="s">
        <v>1808</v>
      </c>
      <c r="G1534" s="832" t="s">
        <v>2070</v>
      </c>
      <c r="H1534" s="832" t="s">
        <v>556</v>
      </c>
      <c r="I1534" s="832" t="s">
        <v>2073</v>
      </c>
      <c r="J1534" s="832" t="s">
        <v>2074</v>
      </c>
      <c r="K1534" s="832" t="s">
        <v>2075</v>
      </c>
      <c r="L1534" s="835">
        <v>161.06</v>
      </c>
      <c r="M1534" s="835">
        <v>8052.9999999999991</v>
      </c>
      <c r="N1534" s="832">
        <v>50</v>
      </c>
      <c r="O1534" s="836">
        <v>15</v>
      </c>
      <c r="P1534" s="835">
        <v>2415.8999999999996</v>
      </c>
      <c r="Q1534" s="837">
        <v>0.3</v>
      </c>
      <c r="R1534" s="832">
        <v>15</v>
      </c>
      <c r="S1534" s="837">
        <v>0.3</v>
      </c>
      <c r="T1534" s="836">
        <v>4.5</v>
      </c>
      <c r="U1534" s="838">
        <v>0.3</v>
      </c>
    </row>
    <row r="1535" spans="1:21" ht="14.4" customHeight="1" x14ac:dyDescent="0.3">
      <c r="A1535" s="831">
        <v>18</v>
      </c>
      <c r="B1535" s="832" t="s">
        <v>1807</v>
      </c>
      <c r="C1535" s="832" t="s">
        <v>1816</v>
      </c>
      <c r="D1535" s="833" t="s">
        <v>3110</v>
      </c>
      <c r="E1535" s="834" t="s">
        <v>1837</v>
      </c>
      <c r="F1535" s="832" t="s">
        <v>1808</v>
      </c>
      <c r="G1535" s="832" t="s">
        <v>2070</v>
      </c>
      <c r="H1535" s="832" t="s">
        <v>556</v>
      </c>
      <c r="I1535" s="832" t="s">
        <v>1577</v>
      </c>
      <c r="J1535" s="832" t="s">
        <v>1578</v>
      </c>
      <c r="K1535" s="832" t="s">
        <v>1579</v>
      </c>
      <c r="L1535" s="835">
        <v>161.06</v>
      </c>
      <c r="M1535" s="835">
        <v>1449.54</v>
      </c>
      <c r="N1535" s="832">
        <v>9</v>
      </c>
      <c r="O1535" s="836">
        <v>3</v>
      </c>
      <c r="P1535" s="835">
        <v>1288.48</v>
      </c>
      <c r="Q1535" s="837">
        <v>0.88888888888888895</v>
      </c>
      <c r="R1535" s="832">
        <v>8</v>
      </c>
      <c r="S1535" s="837">
        <v>0.88888888888888884</v>
      </c>
      <c r="T1535" s="836">
        <v>2.5</v>
      </c>
      <c r="U1535" s="838">
        <v>0.83333333333333337</v>
      </c>
    </row>
    <row r="1536" spans="1:21" ht="14.4" customHeight="1" x14ac:dyDescent="0.3">
      <c r="A1536" s="831">
        <v>18</v>
      </c>
      <c r="B1536" s="832" t="s">
        <v>1807</v>
      </c>
      <c r="C1536" s="832" t="s">
        <v>1816</v>
      </c>
      <c r="D1536" s="833" t="s">
        <v>3110</v>
      </c>
      <c r="E1536" s="834" t="s">
        <v>1837</v>
      </c>
      <c r="F1536" s="832" t="s">
        <v>1808</v>
      </c>
      <c r="G1536" s="832" t="s">
        <v>2070</v>
      </c>
      <c r="H1536" s="832" t="s">
        <v>556</v>
      </c>
      <c r="I1536" s="832" t="s">
        <v>2076</v>
      </c>
      <c r="J1536" s="832" t="s">
        <v>2072</v>
      </c>
      <c r="K1536" s="832" t="s">
        <v>2075</v>
      </c>
      <c r="L1536" s="835">
        <v>161.06</v>
      </c>
      <c r="M1536" s="835">
        <v>483.18</v>
      </c>
      <c r="N1536" s="832">
        <v>3</v>
      </c>
      <c r="O1536" s="836">
        <v>2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18</v>
      </c>
      <c r="B1537" s="832" t="s">
        <v>1807</v>
      </c>
      <c r="C1537" s="832" t="s">
        <v>1816</v>
      </c>
      <c r="D1537" s="833" t="s">
        <v>3110</v>
      </c>
      <c r="E1537" s="834" t="s">
        <v>1837</v>
      </c>
      <c r="F1537" s="832" t="s">
        <v>1808</v>
      </c>
      <c r="G1537" s="832" t="s">
        <v>2070</v>
      </c>
      <c r="H1537" s="832" t="s">
        <v>556</v>
      </c>
      <c r="I1537" s="832" t="s">
        <v>2077</v>
      </c>
      <c r="J1537" s="832" t="s">
        <v>1578</v>
      </c>
      <c r="K1537" s="832" t="s">
        <v>2078</v>
      </c>
      <c r="L1537" s="835">
        <v>80.53</v>
      </c>
      <c r="M1537" s="835">
        <v>563.71</v>
      </c>
      <c r="N1537" s="832">
        <v>7</v>
      </c>
      <c r="O1537" s="836">
        <v>2.5</v>
      </c>
      <c r="P1537" s="835">
        <v>563.71</v>
      </c>
      <c r="Q1537" s="837">
        <v>1</v>
      </c>
      <c r="R1537" s="832">
        <v>7</v>
      </c>
      <c r="S1537" s="837">
        <v>1</v>
      </c>
      <c r="T1537" s="836">
        <v>2.5</v>
      </c>
      <c r="U1537" s="838">
        <v>1</v>
      </c>
    </row>
    <row r="1538" spans="1:21" ht="14.4" customHeight="1" x14ac:dyDescent="0.3">
      <c r="A1538" s="831">
        <v>18</v>
      </c>
      <c r="B1538" s="832" t="s">
        <v>1807</v>
      </c>
      <c r="C1538" s="832" t="s">
        <v>1816</v>
      </c>
      <c r="D1538" s="833" t="s">
        <v>3110</v>
      </c>
      <c r="E1538" s="834" t="s">
        <v>1837</v>
      </c>
      <c r="F1538" s="832" t="s">
        <v>1808</v>
      </c>
      <c r="G1538" s="832" t="s">
        <v>2070</v>
      </c>
      <c r="H1538" s="832" t="s">
        <v>601</v>
      </c>
      <c r="I1538" s="832" t="s">
        <v>1580</v>
      </c>
      <c r="J1538" s="832" t="s">
        <v>1581</v>
      </c>
      <c r="K1538" s="832" t="s">
        <v>1582</v>
      </c>
      <c r="L1538" s="835">
        <v>241.59</v>
      </c>
      <c r="M1538" s="835">
        <v>966.36</v>
      </c>
      <c r="N1538" s="832">
        <v>4</v>
      </c>
      <c r="O1538" s="836">
        <v>1</v>
      </c>
      <c r="P1538" s="835">
        <v>483.18</v>
      </c>
      <c r="Q1538" s="837">
        <v>0.5</v>
      </c>
      <c r="R1538" s="832">
        <v>2</v>
      </c>
      <c r="S1538" s="837">
        <v>0.5</v>
      </c>
      <c r="T1538" s="836">
        <v>0.5</v>
      </c>
      <c r="U1538" s="838">
        <v>0.5</v>
      </c>
    </row>
    <row r="1539" spans="1:21" ht="14.4" customHeight="1" x14ac:dyDescent="0.3">
      <c r="A1539" s="831">
        <v>18</v>
      </c>
      <c r="B1539" s="832" t="s">
        <v>1807</v>
      </c>
      <c r="C1539" s="832" t="s">
        <v>1816</v>
      </c>
      <c r="D1539" s="833" t="s">
        <v>3110</v>
      </c>
      <c r="E1539" s="834" t="s">
        <v>1837</v>
      </c>
      <c r="F1539" s="832" t="s">
        <v>1808</v>
      </c>
      <c r="G1539" s="832" t="s">
        <v>2070</v>
      </c>
      <c r="H1539" s="832" t="s">
        <v>556</v>
      </c>
      <c r="I1539" s="832" t="s">
        <v>2997</v>
      </c>
      <c r="J1539" s="832" t="s">
        <v>2072</v>
      </c>
      <c r="K1539" s="832" t="s">
        <v>2477</v>
      </c>
      <c r="L1539" s="835">
        <v>241.59</v>
      </c>
      <c r="M1539" s="835">
        <v>1449.54</v>
      </c>
      <c r="N1539" s="832">
        <v>6</v>
      </c>
      <c r="O1539" s="836">
        <v>1.5</v>
      </c>
      <c r="P1539" s="835">
        <v>483.18</v>
      </c>
      <c r="Q1539" s="837">
        <v>0.33333333333333337</v>
      </c>
      <c r="R1539" s="832">
        <v>2</v>
      </c>
      <c r="S1539" s="837">
        <v>0.33333333333333331</v>
      </c>
      <c r="T1539" s="836">
        <v>0.5</v>
      </c>
      <c r="U1539" s="838">
        <v>0.33333333333333331</v>
      </c>
    </row>
    <row r="1540" spans="1:21" ht="14.4" customHeight="1" x14ac:dyDescent="0.3">
      <c r="A1540" s="831">
        <v>18</v>
      </c>
      <c r="B1540" s="832" t="s">
        <v>1807</v>
      </c>
      <c r="C1540" s="832" t="s">
        <v>1816</v>
      </c>
      <c r="D1540" s="833" t="s">
        <v>3110</v>
      </c>
      <c r="E1540" s="834" t="s">
        <v>1837</v>
      </c>
      <c r="F1540" s="832" t="s">
        <v>1808</v>
      </c>
      <c r="G1540" s="832" t="s">
        <v>2070</v>
      </c>
      <c r="H1540" s="832" t="s">
        <v>556</v>
      </c>
      <c r="I1540" s="832" t="s">
        <v>1777</v>
      </c>
      <c r="J1540" s="832" t="s">
        <v>1778</v>
      </c>
      <c r="K1540" s="832" t="s">
        <v>1579</v>
      </c>
      <c r="L1540" s="835">
        <v>161.06</v>
      </c>
      <c r="M1540" s="835">
        <v>161.06</v>
      </c>
      <c r="N1540" s="832">
        <v>1</v>
      </c>
      <c r="O1540" s="836">
        <v>0.5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" customHeight="1" x14ac:dyDescent="0.3">
      <c r="A1541" s="831">
        <v>18</v>
      </c>
      <c r="B1541" s="832" t="s">
        <v>1807</v>
      </c>
      <c r="C1541" s="832" t="s">
        <v>1816</v>
      </c>
      <c r="D1541" s="833" t="s">
        <v>3110</v>
      </c>
      <c r="E1541" s="834" t="s">
        <v>1837</v>
      </c>
      <c r="F1541" s="832" t="s">
        <v>1808</v>
      </c>
      <c r="G1541" s="832" t="s">
        <v>2478</v>
      </c>
      <c r="H1541" s="832" t="s">
        <v>556</v>
      </c>
      <c r="I1541" s="832" t="s">
        <v>2479</v>
      </c>
      <c r="J1541" s="832" t="s">
        <v>2480</v>
      </c>
      <c r="K1541" s="832" t="s">
        <v>2481</v>
      </c>
      <c r="L1541" s="835">
        <v>249.45</v>
      </c>
      <c r="M1541" s="835">
        <v>1746.1499999999999</v>
      </c>
      <c r="N1541" s="832">
        <v>7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" customHeight="1" x14ac:dyDescent="0.3">
      <c r="A1542" s="831">
        <v>18</v>
      </c>
      <c r="B1542" s="832" t="s">
        <v>1807</v>
      </c>
      <c r="C1542" s="832" t="s">
        <v>1816</v>
      </c>
      <c r="D1542" s="833" t="s">
        <v>3110</v>
      </c>
      <c r="E1542" s="834" t="s">
        <v>1837</v>
      </c>
      <c r="F1542" s="832" t="s">
        <v>1808</v>
      </c>
      <c r="G1542" s="832" t="s">
        <v>2998</v>
      </c>
      <c r="H1542" s="832" t="s">
        <v>601</v>
      </c>
      <c r="I1542" s="832" t="s">
        <v>1597</v>
      </c>
      <c r="J1542" s="832" t="s">
        <v>1598</v>
      </c>
      <c r="K1542" s="832" t="s">
        <v>1599</v>
      </c>
      <c r="L1542" s="835">
        <v>141.25</v>
      </c>
      <c r="M1542" s="835">
        <v>423.75</v>
      </c>
      <c r="N1542" s="832">
        <v>3</v>
      </c>
      <c r="O1542" s="836">
        <v>2</v>
      </c>
      <c r="P1542" s="835">
        <v>282.5</v>
      </c>
      <c r="Q1542" s="837">
        <v>0.66666666666666663</v>
      </c>
      <c r="R1542" s="832">
        <v>2</v>
      </c>
      <c r="S1542" s="837">
        <v>0.66666666666666663</v>
      </c>
      <c r="T1542" s="836">
        <v>1</v>
      </c>
      <c r="U1542" s="838">
        <v>0.5</v>
      </c>
    </row>
    <row r="1543" spans="1:21" ht="14.4" customHeight="1" x14ac:dyDescent="0.3">
      <c r="A1543" s="831">
        <v>18</v>
      </c>
      <c r="B1543" s="832" t="s">
        <v>1807</v>
      </c>
      <c r="C1543" s="832" t="s">
        <v>1816</v>
      </c>
      <c r="D1543" s="833" t="s">
        <v>3110</v>
      </c>
      <c r="E1543" s="834" t="s">
        <v>1837</v>
      </c>
      <c r="F1543" s="832" t="s">
        <v>1808</v>
      </c>
      <c r="G1543" s="832" t="s">
        <v>2999</v>
      </c>
      <c r="H1543" s="832" t="s">
        <v>556</v>
      </c>
      <c r="I1543" s="832" t="s">
        <v>3000</v>
      </c>
      <c r="J1543" s="832" t="s">
        <v>3001</v>
      </c>
      <c r="K1543" s="832" t="s">
        <v>1571</v>
      </c>
      <c r="L1543" s="835">
        <v>0</v>
      </c>
      <c r="M1543" s="835">
        <v>0</v>
      </c>
      <c r="N1543" s="832">
        <v>20</v>
      </c>
      <c r="O1543" s="836">
        <v>6.5</v>
      </c>
      <c r="P1543" s="835"/>
      <c r="Q1543" s="837"/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18</v>
      </c>
      <c r="B1544" s="832" t="s">
        <v>1807</v>
      </c>
      <c r="C1544" s="832" t="s">
        <v>1816</v>
      </c>
      <c r="D1544" s="833" t="s">
        <v>3110</v>
      </c>
      <c r="E1544" s="834" t="s">
        <v>1837</v>
      </c>
      <c r="F1544" s="832" t="s">
        <v>1808</v>
      </c>
      <c r="G1544" s="832" t="s">
        <v>2085</v>
      </c>
      <c r="H1544" s="832" t="s">
        <v>556</v>
      </c>
      <c r="I1544" s="832" t="s">
        <v>2605</v>
      </c>
      <c r="J1544" s="832" t="s">
        <v>2606</v>
      </c>
      <c r="K1544" s="832" t="s">
        <v>1574</v>
      </c>
      <c r="L1544" s="835">
        <v>934.66</v>
      </c>
      <c r="M1544" s="835">
        <v>16823.88</v>
      </c>
      <c r="N1544" s="832">
        <v>18</v>
      </c>
      <c r="O1544" s="836">
        <v>4.5</v>
      </c>
      <c r="P1544" s="835">
        <v>3738.64</v>
      </c>
      <c r="Q1544" s="837">
        <v>0.22222222222222221</v>
      </c>
      <c r="R1544" s="832">
        <v>4</v>
      </c>
      <c r="S1544" s="837">
        <v>0.22222222222222221</v>
      </c>
      <c r="T1544" s="836">
        <v>0.5</v>
      </c>
      <c r="U1544" s="838">
        <v>0.1111111111111111</v>
      </c>
    </row>
    <row r="1545" spans="1:21" ht="14.4" customHeight="1" x14ac:dyDescent="0.3">
      <c r="A1545" s="831">
        <v>18</v>
      </c>
      <c r="B1545" s="832" t="s">
        <v>1807</v>
      </c>
      <c r="C1545" s="832" t="s">
        <v>1816</v>
      </c>
      <c r="D1545" s="833" t="s">
        <v>3110</v>
      </c>
      <c r="E1545" s="834" t="s">
        <v>1837</v>
      </c>
      <c r="F1545" s="832" t="s">
        <v>1808</v>
      </c>
      <c r="G1545" s="832" t="s">
        <v>2085</v>
      </c>
      <c r="H1545" s="832" t="s">
        <v>556</v>
      </c>
      <c r="I1545" s="832" t="s">
        <v>3002</v>
      </c>
      <c r="J1545" s="832" t="s">
        <v>2608</v>
      </c>
      <c r="K1545" s="832" t="s">
        <v>1521</v>
      </c>
      <c r="L1545" s="835">
        <v>211.96</v>
      </c>
      <c r="M1545" s="835">
        <v>211.96</v>
      </c>
      <c r="N1545" s="832">
        <v>1</v>
      </c>
      <c r="O1545" s="836">
        <v>1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18</v>
      </c>
      <c r="B1546" s="832" t="s">
        <v>1807</v>
      </c>
      <c r="C1546" s="832" t="s">
        <v>1816</v>
      </c>
      <c r="D1546" s="833" t="s">
        <v>3110</v>
      </c>
      <c r="E1546" s="834" t="s">
        <v>1837</v>
      </c>
      <c r="F1546" s="832" t="s">
        <v>1808</v>
      </c>
      <c r="G1546" s="832" t="s">
        <v>2085</v>
      </c>
      <c r="H1546" s="832" t="s">
        <v>556</v>
      </c>
      <c r="I1546" s="832" t="s">
        <v>2086</v>
      </c>
      <c r="J1546" s="832" t="s">
        <v>2087</v>
      </c>
      <c r="K1546" s="832" t="s">
        <v>712</v>
      </c>
      <c r="L1546" s="835">
        <v>1869.33</v>
      </c>
      <c r="M1546" s="835">
        <v>9346.65</v>
      </c>
      <c r="N1546" s="832">
        <v>5</v>
      </c>
      <c r="O1546" s="836">
        <v>3.5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18</v>
      </c>
      <c r="B1547" s="832" t="s">
        <v>1807</v>
      </c>
      <c r="C1547" s="832" t="s">
        <v>1816</v>
      </c>
      <c r="D1547" s="833" t="s">
        <v>3110</v>
      </c>
      <c r="E1547" s="834" t="s">
        <v>1837</v>
      </c>
      <c r="F1547" s="832" t="s">
        <v>1808</v>
      </c>
      <c r="G1547" s="832" t="s">
        <v>2085</v>
      </c>
      <c r="H1547" s="832" t="s">
        <v>556</v>
      </c>
      <c r="I1547" s="832" t="s">
        <v>3003</v>
      </c>
      <c r="J1547" s="832" t="s">
        <v>2486</v>
      </c>
      <c r="K1547" s="832" t="s">
        <v>1108</v>
      </c>
      <c r="L1547" s="835">
        <v>934.66</v>
      </c>
      <c r="M1547" s="835">
        <v>35517.08</v>
      </c>
      <c r="N1547" s="832">
        <v>38</v>
      </c>
      <c r="O1547" s="836">
        <v>17</v>
      </c>
      <c r="P1547" s="835">
        <v>24301.16</v>
      </c>
      <c r="Q1547" s="837">
        <v>0.68421052631578949</v>
      </c>
      <c r="R1547" s="832">
        <v>26</v>
      </c>
      <c r="S1547" s="837">
        <v>0.68421052631578949</v>
      </c>
      <c r="T1547" s="836">
        <v>10.5</v>
      </c>
      <c r="U1547" s="838">
        <v>0.61764705882352944</v>
      </c>
    </row>
    <row r="1548" spans="1:21" ht="14.4" customHeight="1" x14ac:dyDescent="0.3">
      <c r="A1548" s="831">
        <v>18</v>
      </c>
      <c r="B1548" s="832" t="s">
        <v>1807</v>
      </c>
      <c r="C1548" s="832" t="s">
        <v>1816</v>
      </c>
      <c r="D1548" s="833" t="s">
        <v>3110</v>
      </c>
      <c r="E1548" s="834" t="s">
        <v>1837</v>
      </c>
      <c r="F1548" s="832" t="s">
        <v>1808</v>
      </c>
      <c r="G1548" s="832" t="s">
        <v>2085</v>
      </c>
      <c r="H1548" s="832" t="s">
        <v>556</v>
      </c>
      <c r="I1548" s="832" t="s">
        <v>3004</v>
      </c>
      <c r="J1548" s="832" t="s">
        <v>2488</v>
      </c>
      <c r="K1548" s="832" t="s">
        <v>636</v>
      </c>
      <c r="L1548" s="835">
        <v>934.66</v>
      </c>
      <c r="M1548" s="835">
        <v>11215.92</v>
      </c>
      <c r="N1548" s="832">
        <v>12</v>
      </c>
      <c r="O1548" s="836">
        <v>4</v>
      </c>
      <c r="P1548" s="835">
        <v>11215.92</v>
      </c>
      <c r="Q1548" s="837">
        <v>1</v>
      </c>
      <c r="R1548" s="832">
        <v>12</v>
      </c>
      <c r="S1548" s="837">
        <v>1</v>
      </c>
      <c r="T1548" s="836">
        <v>4</v>
      </c>
      <c r="U1548" s="838">
        <v>1</v>
      </c>
    </row>
    <row r="1549" spans="1:21" ht="14.4" customHeight="1" x14ac:dyDescent="0.3">
      <c r="A1549" s="831">
        <v>18</v>
      </c>
      <c r="B1549" s="832" t="s">
        <v>1807</v>
      </c>
      <c r="C1549" s="832" t="s">
        <v>1816</v>
      </c>
      <c r="D1549" s="833" t="s">
        <v>3110</v>
      </c>
      <c r="E1549" s="834" t="s">
        <v>1837</v>
      </c>
      <c r="F1549" s="832" t="s">
        <v>1808</v>
      </c>
      <c r="G1549" s="832" t="s">
        <v>2085</v>
      </c>
      <c r="H1549" s="832" t="s">
        <v>556</v>
      </c>
      <c r="I1549" s="832" t="s">
        <v>2485</v>
      </c>
      <c r="J1549" s="832" t="s">
        <v>2486</v>
      </c>
      <c r="K1549" s="832" t="s">
        <v>1521</v>
      </c>
      <c r="L1549" s="835">
        <v>700.43</v>
      </c>
      <c r="M1549" s="835">
        <v>2801.72</v>
      </c>
      <c r="N1549" s="832">
        <v>4</v>
      </c>
      <c r="O1549" s="836">
        <v>3</v>
      </c>
      <c r="P1549" s="835">
        <v>2101.29</v>
      </c>
      <c r="Q1549" s="837">
        <v>0.75</v>
      </c>
      <c r="R1549" s="832">
        <v>3</v>
      </c>
      <c r="S1549" s="837">
        <v>0.75</v>
      </c>
      <c r="T1549" s="836">
        <v>2.5</v>
      </c>
      <c r="U1549" s="838">
        <v>0.83333333333333337</v>
      </c>
    </row>
    <row r="1550" spans="1:21" ht="14.4" customHeight="1" x14ac:dyDescent="0.3">
      <c r="A1550" s="831">
        <v>18</v>
      </c>
      <c r="B1550" s="832" t="s">
        <v>1807</v>
      </c>
      <c r="C1550" s="832" t="s">
        <v>1816</v>
      </c>
      <c r="D1550" s="833" t="s">
        <v>3110</v>
      </c>
      <c r="E1550" s="834" t="s">
        <v>1837</v>
      </c>
      <c r="F1550" s="832" t="s">
        <v>1808</v>
      </c>
      <c r="G1550" s="832" t="s">
        <v>2085</v>
      </c>
      <c r="H1550" s="832" t="s">
        <v>556</v>
      </c>
      <c r="I1550" s="832" t="s">
        <v>2487</v>
      </c>
      <c r="J1550" s="832" t="s">
        <v>2488</v>
      </c>
      <c r="K1550" s="832" t="s">
        <v>2489</v>
      </c>
      <c r="L1550" s="835">
        <v>700.43</v>
      </c>
      <c r="M1550" s="835">
        <v>2801.72</v>
      </c>
      <c r="N1550" s="832">
        <v>4</v>
      </c>
      <c r="O1550" s="836">
        <v>2.5</v>
      </c>
      <c r="P1550" s="835">
        <v>700.43</v>
      </c>
      <c r="Q1550" s="837">
        <v>0.25</v>
      </c>
      <c r="R1550" s="832">
        <v>1</v>
      </c>
      <c r="S1550" s="837">
        <v>0.25</v>
      </c>
      <c r="T1550" s="836">
        <v>0.5</v>
      </c>
      <c r="U1550" s="838">
        <v>0.2</v>
      </c>
    </row>
    <row r="1551" spans="1:21" ht="14.4" customHeight="1" x14ac:dyDescent="0.3">
      <c r="A1551" s="831">
        <v>18</v>
      </c>
      <c r="B1551" s="832" t="s">
        <v>1807</v>
      </c>
      <c r="C1551" s="832" t="s">
        <v>1816</v>
      </c>
      <c r="D1551" s="833" t="s">
        <v>3110</v>
      </c>
      <c r="E1551" s="834" t="s">
        <v>1837</v>
      </c>
      <c r="F1551" s="832" t="s">
        <v>1808</v>
      </c>
      <c r="G1551" s="832" t="s">
        <v>2085</v>
      </c>
      <c r="H1551" s="832" t="s">
        <v>601</v>
      </c>
      <c r="I1551" s="832" t="s">
        <v>1522</v>
      </c>
      <c r="J1551" s="832" t="s">
        <v>1520</v>
      </c>
      <c r="K1551" s="832" t="s">
        <v>1108</v>
      </c>
      <c r="L1551" s="835">
        <v>934.66</v>
      </c>
      <c r="M1551" s="835">
        <v>18693.2</v>
      </c>
      <c r="N1551" s="832">
        <v>20</v>
      </c>
      <c r="O1551" s="836">
        <v>8.5</v>
      </c>
      <c r="P1551" s="835">
        <v>1869.32</v>
      </c>
      <c r="Q1551" s="837">
        <v>9.9999999999999992E-2</v>
      </c>
      <c r="R1551" s="832">
        <v>2</v>
      </c>
      <c r="S1551" s="837">
        <v>0.1</v>
      </c>
      <c r="T1551" s="836">
        <v>1</v>
      </c>
      <c r="U1551" s="838">
        <v>0.11764705882352941</v>
      </c>
    </row>
    <row r="1552" spans="1:21" ht="14.4" customHeight="1" x14ac:dyDescent="0.3">
      <c r="A1552" s="831">
        <v>18</v>
      </c>
      <c r="B1552" s="832" t="s">
        <v>1807</v>
      </c>
      <c r="C1552" s="832" t="s">
        <v>1816</v>
      </c>
      <c r="D1552" s="833" t="s">
        <v>3110</v>
      </c>
      <c r="E1552" s="834" t="s">
        <v>1837</v>
      </c>
      <c r="F1552" s="832" t="s">
        <v>1808</v>
      </c>
      <c r="G1552" s="832" t="s">
        <v>2085</v>
      </c>
      <c r="H1552" s="832" t="s">
        <v>601</v>
      </c>
      <c r="I1552" s="832" t="s">
        <v>1766</v>
      </c>
      <c r="J1552" s="832" t="s">
        <v>1520</v>
      </c>
      <c r="K1552" s="832" t="s">
        <v>1574</v>
      </c>
      <c r="L1552" s="835">
        <v>934.66</v>
      </c>
      <c r="M1552" s="835">
        <v>7477.28</v>
      </c>
      <c r="N1552" s="832">
        <v>8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" customHeight="1" x14ac:dyDescent="0.3">
      <c r="A1553" s="831">
        <v>18</v>
      </c>
      <c r="B1553" s="832" t="s">
        <v>1807</v>
      </c>
      <c r="C1553" s="832" t="s">
        <v>1816</v>
      </c>
      <c r="D1553" s="833" t="s">
        <v>3110</v>
      </c>
      <c r="E1553" s="834" t="s">
        <v>1837</v>
      </c>
      <c r="F1553" s="832" t="s">
        <v>1808</v>
      </c>
      <c r="G1553" s="832" t="s">
        <v>2085</v>
      </c>
      <c r="H1553" s="832" t="s">
        <v>601</v>
      </c>
      <c r="I1553" s="832" t="s">
        <v>1519</v>
      </c>
      <c r="J1553" s="832" t="s">
        <v>1520</v>
      </c>
      <c r="K1553" s="832" t="s">
        <v>1521</v>
      </c>
      <c r="L1553" s="835">
        <v>700.41</v>
      </c>
      <c r="M1553" s="835">
        <v>2101.23</v>
      </c>
      <c r="N1553" s="832">
        <v>3</v>
      </c>
      <c r="O1553" s="836">
        <v>1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18</v>
      </c>
      <c r="B1554" s="832" t="s">
        <v>1807</v>
      </c>
      <c r="C1554" s="832" t="s">
        <v>1816</v>
      </c>
      <c r="D1554" s="833" t="s">
        <v>3110</v>
      </c>
      <c r="E1554" s="834" t="s">
        <v>1837</v>
      </c>
      <c r="F1554" s="832" t="s">
        <v>1808</v>
      </c>
      <c r="G1554" s="832" t="s">
        <v>2085</v>
      </c>
      <c r="H1554" s="832" t="s">
        <v>556</v>
      </c>
      <c r="I1554" s="832" t="s">
        <v>3005</v>
      </c>
      <c r="J1554" s="832" t="s">
        <v>2612</v>
      </c>
      <c r="K1554" s="832" t="s">
        <v>1521</v>
      </c>
      <c r="L1554" s="835">
        <v>700.43</v>
      </c>
      <c r="M1554" s="835">
        <v>4202.58</v>
      </c>
      <c r="N1554" s="832">
        <v>6</v>
      </c>
      <c r="O1554" s="836">
        <v>1.5</v>
      </c>
      <c r="P1554" s="835">
        <v>4202.58</v>
      </c>
      <c r="Q1554" s="837">
        <v>1</v>
      </c>
      <c r="R1554" s="832">
        <v>6</v>
      </c>
      <c r="S1554" s="837">
        <v>1</v>
      </c>
      <c r="T1554" s="836">
        <v>1.5</v>
      </c>
      <c r="U1554" s="838">
        <v>1</v>
      </c>
    </row>
    <row r="1555" spans="1:21" ht="14.4" customHeight="1" x14ac:dyDescent="0.3">
      <c r="A1555" s="831">
        <v>18</v>
      </c>
      <c r="B1555" s="832" t="s">
        <v>1807</v>
      </c>
      <c r="C1555" s="832" t="s">
        <v>1816</v>
      </c>
      <c r="D1555" s="833" t="s">
        <v>3110</v>
      </c>
      <c r="E1555" s="834" t="s">
        <v>1837</v>
      </c>
      <c r="F1555" s="832" t="s">
        <v>1808</v>
      </c>
      <c r="G1555" s="832" t="s">
        <v>2085</v>
      </c>
      <c r="H1555" s="832" t="s">
        <v>556</v>
      </c>
      <c r="I1555" s="832" t="s">
        <v>2492</v>
      </c>
      <c r="J1555" s="832" t="s">
        <v>2484</v>
      </c>
      <c r="K1555" s="832" t="s">
        <v>1574</v>
      </c>
      <c r="L1555" s="835">
        <v>934.66</v>
      </c>
      <c r="M1555" s="835">
        <v>934.66</v>
      </c>
      <c r="N1555" s="832">
        <v>1</v>
      </c>
      <c r="O1555" s="836">
        <v>0.5</v>
      </c>
      <c r="P1555" s="835">
        <v>934.66</v>
      </c>
      <c r="Q1555" s="837">
        <v>1</v>
      </c>
      <c r="R1555" s="832">
        <v>1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18</v>
      </c>
      <c r="B1556" s="832" t="s">
        <v>1807</v>
      </c>
      <c r="C1556" s="832" t="s">
        <v>1816</v>
      </c>
      <c r="D1556" s="833" t="s">
        <v>3110</v>
      </c>
      <c r="E1556" s="834" t="s">
        <v>1837</v>
      </c>
      <c r="F1556" s="832" t="s">
        <v>1808</v>
      </c>
      <c r="G1556" s="832" t="s">
        <v>2085</v>
      </c>
      <c r="H1556" s="832" t="s">
        <v>556</v>
      </c>
      <c r="I1556" s="832" t="s">
        <v>2494</v>
      </c>
      <c r="J1556" s="832" t="s">
        <v>2488</v>
      </c>
      <c r="K1556" s="832" t="s">
        <v>636</v>
      </c>
      <c r="L1556" s="835">
        <v>934.66</v>
      </c>
      <c r="M1556" s="835">
        <v>4673.3</v>
      </c>
      <c r="N1556" s="832">
        <v>5</v>
      </c>
      <c r="O1556" s="836">
        <v>2</v>
      </c>
      <c r="P1556" s="835">
        <v>4673.3</v>
      </c>
      <c r="Q1556" s="837">
        <v>1</v>
      </c>
      <c r="R1556" s="832">
        <v>5</v>
      </c>
      <c r="S1556" s="837">
        <v>1</v>
      </c>
      <c r="T1556" s="836">
        <v>2</v>
      </c>
      <c r="U1556" s="838">
        <v>1</v>
      </c>
    </row>
    <row r="1557" spans="1:21" ht="14.4" customHeight="1" x14ac:dyDescent="0.3">
      <c r="A1557" s="831">
        <v>18</v>
      </c>
      <c r="B1557" s="832" t="s">
        <v>1807</v>
      </c>
      <c r="C1557" s="832" t="s">
        <v>1816</v>
      </c>
      <c r="D1557" s="833" t="s">
        <v>3110</v>
      </c>
      <c r="E1557" s="834" t="s">
        <v>1837</v>
      </c>
      <c r="F1557" s="832" t="s">
        <v>1808</v>
      </c>
      <c r="G1557" s="832" t="s">
        <v>2303</v>
      </c>
      <c r="H1557" s="832" t="s">
        <v>556</v>
      </c>
      <c r="I1557" s="832" t="s">
        <v>3006</v>
      </c>
      <c r="J1557" s="832" t="s">
        <v>745</v>
      </c>
      <c r="K1557" s="832" t="s">
        <v>3007</v>
      </c>
      <c r="L1557" s="835">
        <v>32.25</v>
      </c>
      <c r="M1557" s="835">
        <v>32.25</v>
      </c>
      <c r="N1557" s="832">
        <v>1</v>
      </c>
      <c r="O1557" s="836">
        <v>1</v>
      </c>
      <c r="P1557" s="835">
        <v>32.25</v>
      </c>
      <c r="Q1557" s="837">
        <v>1</v>
      </c>
      <c r="R1557" s="832">
        <v>1</v>
      </c>
      <c r="S1557" s="837">
        <v>1</v>
      </c>
      <c r="T1557" s="836">
        <v>1</v>
      </c>
      <c r="U1557" s="838">
        <v>1</v>
      </c>
    </row>
    <row r="1558" spans="1:21" ht="14.4" customHeight="1" x14ac:dyDescent="0.3">
      <c r="A1558" s="831">
        <v>18</v>
      </c>
      <c r="B1558" s="832" t="s">
        <v>1807</v>
      </c>
      <c r="C1558" s="832" t="s">
        <v>1816</v>
      </c>
      <c r="D1558" s="833" t="s">
        <v>3110</v>
      </c>
      <c r="E1558" s="834" t="s">
        <v>1837</v>
      </c>
      <c r="F1558" s="832" t="s">
        <v>1808</v>
      </c>
      <c r="G1558" s="832" t="s">
        <v>2303</v>
      </c>
      <c r="H1558" s="832" t="s">
        <v>556</v>
      </c>
      <c r="I1558" s="832" t="s">
        <v>2304</v>
      </c>
      <c r="J1558" s="832" t="s">
        <v>745</v>
      </c>
      <c r="K1558" s="832" t="s">
        <v>2305</v>
      </c>
      <c r="L1558" s="835">
        <v>103.67</v>
      </c>
      <c r="M1558" s="835">
        <v>103.67</v>
      </c>
      <c r="N1558" s="832">
        <v>1</v>
      </c>
      <c r="O1558" s="836">
        <v>1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18</v>
      </c>
      <c r="B1559" s="832" t="s">
        <v>1807</v>
      </c>
      <c r="C1559" s="832" t="s">
        <v>1816</v>
      </c>
      <c r="D1559" s="833" t="s">
        <v>3110</v>
      </c>
      <c r="E1559" s="834" t="s">
        <v>1837</v>
      </c>
      <c r="F1559" s="832" t="s">
        <v>1808</v>
      </c>
      <c r="G1559" s="832" t="s">
        <v>2092</v>
      </c>
      <c r="H1559" s="832" t="s">
        <v>556</v>
      </c>
      <c r="I1559" s="832" t="s">
        <v>2093</v>
      </c>
      <c r="J1559" s="832" t="s">
        <v>2094</v>
      </c>
      <c r="K1559" s="832" t="s">
        <v>2095</v>
      </c>
      <c r="L1559" s="835">
        <v>18.809999999999999</v>
      </c>
      <c r="M1559" s="835">
        <v>451.44</v>
      </c>
      <c r="N1559" s="832">
        <v>24</v>
      </c>
      <c r="O1559" s="836">
        <v>13</v>
      </c>
      <c r="P1559" s="835">
        <v>94.05</v>
      </c>
      <c r="Q1559" s="837">
        <v>0.20833333333333331</v>
      </c>
      <c r="R1559" s="832">
        <v>5</v>
      </c>
      <c r="S1559" s="837">
        <v>0.20833333333333334</v>
      </c>
      <c r="T1559" s="836">
        <v>2</v>
      </c>
      <c r="U1559" s="838">
        <v>0.15384615384615385</v>
      </c>
    </row>
    <row r="1560" spans="1:21" ht="14.4" customHeight="1" x14ac:dyDescent="0.3">
      <c r="A1560" s="831">
        <v>18</v>
      </c>
      <c r="B1560" s="832" t="s">
        <v>1807</v>
      </c>
      <c r="C1560" s="832" t="s">
        <v>1816</v>
      </c>
      <c r="D1560" s="833" t="s">
        <v>3110</v>
      </c>
      <c r="E1560" s="834" t="s">
        <v>1837</v>
      </c>
      <c r="F1560" s="832" t="s">
        <v>1808</v>
      </c>
      <c r="G1560" s="832" t="s">
        <v>2100</v>
      </c>
      <c r="H1560" s="832" t="s">
        <v>601</v>
      </c>
      <c r="I1560" s="832" t="s">
        <v>1567</v>
      </c>
      <c r="J1560" s="832" t="s">
        <v>631</v>
      </c>
      <c r="K1560" s="832" t="s">
        <v>1565</v>
      </c>
      <c r="L1560" s="835">
        <v>132</v>
      </c>
      <c r="M1560" s="835">
        <v>1320</v>
      </c>
      <c r="N1560" s="832">
        <v>10</v>
      </c>
      <c r="O1560" s="836">
        <v>3.5</v>
      </c>
      <c r="P1560" s="835">
        <v>264</v>
      </c>
      <c r="Q1560" s="837">
        <v>0.2</v>
      </c>
      <c r="R1560" s="832">
        <v>2</v>
      </c>
      <c r="S1560" s="837">
        <v>0.2</v>
      </c>
      <c r="T1560" s="836">
        <v>0.5</v>
      </c>
      <c r="U1560" s="838">
        <v>0.14285714285714285</v>
      </c>
    </row>
    <row r="1561" spans="1:21" ht="14.4" customHeight="1" x14ac:dyDescent="0.3">
      <c r="A1561" s="831">
        <v>18</v>
      </c>
      <c r="B1561" s="832" t="s">
        <v>1807</v>
      </c>
      <c r="C1561" s="832" t="s">
        <v>1816</v>
      </c>
      <c r="D1561" s="833" t="s">
        <v>3110</v>
      </c>
      <c r="E1561" s="834" t="s">
        <v>1837</v>
      </c>
      <c r="F1561" s="832" t="s">
        <v>1808</v>
      </c>
      <c r="G1561" s="832" t="s">
        <v>2100</v>
      </c>
      <c r="H1561" s="832" t="s">
        <v>601</v>
      </c>
      <c r="I1561" s="832" t="s">
        <v>1658</v>
      </c>
      <c r="J1561" s="832" t="s">
        <v>631</v>
      </c>
      <c r="K1561" s="832" t="s">
        <v>1659</v>
      </c>
      <c r="L1561" s="835">
        <v>439.98</v>
      </c>
      <c r="M1561" s="835">
        <v>5279.76</v>
      </c>
      <c r="N1561" s="832">
        <v>12</v>
      </c>
      <c r="O1561" s="836">
        <v>8</v>
      </c>
      <c r="P1561" s="835">
        <v>439.98</v>
      </c>
      <c r="Q1561" s="837">
        <v>8.3333333333333329E-2</v>
      </c>
      <c r="R1561" s="832">
        <v>1</v>
      </c>
      <c r="S1561" s="837">
        <v>8.3333333333333329E-2</v>
      </c>
      <c r="T1561" s="836">
        <v>1</v>
      </c>
      <c r="U1561" s="838">
        <v>0.125</v>
      </c>
    </row>
    <row r="1562" spans="1:21" ht="14.4" customHeight="1" x14ac:dyDescent="0.3">
      <c r="A1562" s="831">
        <v>18</v>
      </c>
      <c r="B1562" s="832" t="s">
        <v>1807</v>
      </c>
      <c r="C1562" s="832" t="s">
        <v>1816</v>
      </c>
      <c r="D1562" s="833" t="s">
        <v>3110</v>
      </c>
      <c r="E1562" s="834" t="s">
        <v>1837</v>
      </c>
      <c r="F1562" s="832" t="s">
        <v>1808</v>
      </c>
      <c r="G1562" s="832" t="s">
        <v>3008</v>
      </c>
      <c r="H1562" s="832" t="s">
        <v>556</v>
      </c>
      <c r="I1562" s="832" t="s">
        <v>3009</v>
      </c>
      <c r="J1562" s="832" t="s">
        <v>3010</v>
      </c>
      <c r="K1562" s="832" t="s">
        <v>3011</v>
      </c>
      <c r="L1562" s="835">
        <v>0</v>
      </c>
      <c r="M1562" s="835">
        <v>0</v>
      </c>
      <c r="N1562" s="832">
        <v>4</v>
      </c>
      <c r="O1562" s="836">
        <v>1</v>
      </c>
      <c r="P1562" s="835"/>
      <c r="Q1562" s="837"/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18</v>
      </c>
      <c r="B1563" s="832" t="s">
        <v>1807</v>
      </c>
      <c r="C1563" s="832" t="s">
        <v>1816</v>
      </c>
      <c r="D1563" s="833" t="s">
        <v>3110</v>
      </c>
      <c r="E1563" s="834" t="s">
        <v>1837</v>
      </c>
      <c r="F1563" s="832" t="s">
        <v>1808</v>
      </c>
      <c r="G1563" s="832" t="s">
        <v>2101</v>
      </c>
      <c r="H1563" s="832" t="s">
        <v>556</v>
      </c>
      <c r="I1563" s="832" t="s">
        <v>2102</v>
      </c>
      <c r="J1563" s="832" t="s">
        <v>2103</v>
      </c>
      <c r="K1563" s="832" t="s">
        <v>1184</v>
      </c>
      <c r="L1563" s="835">
        <v>597.88</v>
      </c>
      <c r="M1563" s="835">
        <v>1793.6399999999999</v>
      </c>
      <c r="N1563" s="832">
        <v>3</v>
      </c>
      <c r="O1563" s="836">
        <v>2.5</v>
      </c>
      <c r="P1563" s="835">
        <v>597.88</v>
      </c>
      <c r="Q1563" s="837">
        <v>0.33333333333333337</v>
      </c>
      <c r="R1563" s="832">
        <v>1</v>
      </c>
      <c r="S1563" s="837">
        <v>0.33333333333333331</v>
      </c>
      <c r="T1563" s="836">
        <v>1</v>
      </c>
      <c r="U1563" s="838">
        <v>0.4</v>
      </c>
    </row>
    <row r="1564" spans="1:21" ht="14.4" customHeight="1" x14ac:dyDescent="0.3">
      <c r="A1564" s="831">
        <v>18</v>
      </c>
      <c r="B1564" s="832" t="s">
        <v>1807</v>
      </c>
      <c r="C1564" s="832" t="s">
        <v>1816</v>
      </c>
      <c r="D1564" s="833" t="s">
        <v>3110</v>
      </c>
      <c r="E1564" s="834" t="s">
        <v>1837</v>
      </c>
      <c r="F1564" s="832" t="s">
        <v>1808</v>
      </c>
      <c r="G1564" s="832" t="s">
        <v>2101</v>
      </c>
      <c r="H1564" s="832" t="s">
        <v>556</v>
      </c>
      <c r="I1564" s="832" t="s">
        <v>2104</v>
      </c>
      <c r="J1564" s="832" t="s">
        <v>2103</v>
      </c>
      <c r="K1564" s="832" t="s">
        <v>2105</v>
      </c>
      <c r="L1564" s="835">
        <v>1195.75</v>
      </c>
      <c r="M1564" s="835">
        <v>10761.75</v>
      </c>
      <c r="N1564" s="832">
        <v>9</v>
      </c>
      <c r="O1564" s="836">
        <v>3.5</v>
      </c>
      <c r="P1564" s="835">
        <v>4783</v>
      </c>
      <c r="Q1564" s="837">
        <v>0.44444444444444442</v>
      </c>
      <c r="R1564" s="832">
        <v>4</v>
      </c>
      <c r="S1564" s="837">
        <v>0.44444444444444442</v>
      </c>
      <c r="T1564" s="836">
        <v>1.5</v>
      </c>
      <c r="U1564" s="838">
        <v>0.42857142857142855</v>
      </c>
    </row>
    <row r="1565" spans="1:21" ht="14.4" customHeight="1" x14ac:dyDescent="0.3">
      <c r="A1565" s="831">
        <v>18</v>
      </c>
      <c r="B1565" s="832" t="s">
        <v>1807</v>
      </c>
      <c r="C1565" s="832" t="s">
        <v>1816</v>
      </c>
      <c r="D1565" s="833" t="s">
        <v>3110</v>
      </c>
      <c r="E1565" s="834" t="s">
        <v>1837</v>
      </c>
      <c r="F1565" s="832" t="s">
        <v>1808</v>
      </c>
      <c r="G1565" s="832" t="s">
        <v>2101</v>
      </c>
      <c r="H1565" s="832" t="s">
        <v>556</v>
      </c>
      <c r="I1565" s="832" t="s">
        <v>3012</v>
      </c>
      <c r="J1565" s="832" t="s">
        <v>3013</v>
      </c>
      <c r="K1565" s="832" t="s">
        <v>1184</v>
      </c>
      <c r="L1565" s="835">
        <v>597.88</v>
      </c>
      <c r="M1565" s="835">
        <v>5380.92</v>
      </c>
      <c r="N1565" s="832">
        <v>9</v>
      </c>
      <c r="O1565" s="836">
        <v>4.5</v>
      </c>
      <c r="P1565" s="835">
        <v>4783.04</v>
      </c>
      <c r="Q1565" s="837">
        <v>0.88888888888888884</v>
      </c>
      <c r="R1565" s="832">
        <v>8</v>
      </c>
      <c r="S1565" s="837">
        <v>0.88888888888888884</v>
      </c>
      <c r="T1565" s="836">
        <v>4</v>
      </c>
      <c r="U1565" s="838">
        <v>0.88888888888888884</v>
      </c>
    </row>
    <row r="1566" spans="1:21" ht="14.4" customHeight="1" x14ac:dyDescent="0.3">
      <c r="A1566" s="831">
        <v>18</v>
      </c>
      <c r="B1566" s="832" t="s">
        <v>1807</v>
      </c>
      <c r="C1566" s="832" t="s">
        <v>1816</v>
      </c>
      <c r="D1566" s="833" t="s">
        <v>3110</v>
      </c>
      <c r="E1566" s="834" t="s">
        <v>1837</v>
      </c>
      <c r="F1566" s="832" t="s">
        <v>1808</v>
      </c>
      <c r="G1566" s="832" t="s">
        <v>2101</v>
      </c>
      <c r="H1566" s="832" t="s">
        <v>556</v>
      </c>
      <c r="I1566" s="832" t="s">
        <v>3014</v>
      </c>
      <c r="J1566" s="832" t="s">
        <v>3013</v>
      </c>
      <c r="K1566" s="832" t="s">
        <v>2105</v>
      </c>
      <c r="L1566" s="835">
        <v>1195.75</v>
      </c>
      <c r="M1566" s="835">
        <v>4783</v>
      </c>
      <c r="N1566" s="832">
        <v>4</v>
      </c>
      <c r="O1566" s="836">
        <v>1.5</v>
      </c>
      <c r="P1566" s="835">
        <v>1195.75</v>
      </c>
      <c r="Q1566" s="837">
        <v>0.25</v>
      </c>
      <c r="R1566" s="832">
        <v>1</v>
      </c>
      <c r="S1566" s="837">
        <v>0.25</v>
      </c>
      <c r="T1566" s="836">
        <v>0.5</v>
      </c>
      <c r="U1566" s="838">
        <v>0.33333333333333331</v>
      </c>
    </row>
    <row r="1567" spans="1:21" ht="14.4" customHeight="1" x14ac:dyDescent="0.3">
      <c r="A1567" s="831">
        <v>18</v>
      </c>
      <c r="B1567" s="832" t="s">
        <v>1807</v>
      </c>
      <c r="C1567" s="832" t="s">
        <v>1816</v>
      </c>
      <c r="D1567" s="833" t="s">
        <v>3110</v>
      </c>
      <c r="E1567" s="834" t="s">
        <v>1837</v>
      </c>
      <c r="F1567" s="832" t="s">
        <v>1808</v>
      </c>
      <c r="G1567" s="832" t="s">
        <v>2101</v>
      </c>
      <c r="H1567" s="832" t="s">
        <v>556</v>
      </c>
      <c r="I1567" s="832" t="s">
        <v>3015</v>
      </c>
      <c r="J1567" s="832" t="s">
        <v>1183</v>
      </c>
      <c r="K1567" s="832" t="s">
        <v>2105</v>
      </c>
      <c r="L1567" s="835">
        <v>1715.48</v>
      </c>
      <c r="M1567" s="835">
        <v>1715.48</v>
      </c>
      <c r="N1567" s="832">
        <v>1</v>
      </c>
      <c r="O1567" s="836">
        <v>1</v>
      </c>
      <c r="P1567" s="835">
        <v>1715.48</v>
      </c>
      <c r="Q1567" s="837">
        <v>1</v>
      </c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18</v>
      </c>
      <c r="B1568" s="832" t="s">
        <v>1807</v>
      </c>
      <c r="C1568" s="832" t="s">
        <v>1816</v>
      </c>
      <c r="D1568" s="833" t="s">
        <v>3110</v>
      </c>
      <c r="E1568" s="834" t="s">
        <v>1837</v>
      </c>
      <c r="F1568" s="832" t="s">
        <v>1808</v>
      </c>
      <c r="G1568" s="832" t="s">
        <v>2112</v>
      </c>
      <c r="H1568" s="832" t="s">
        <v>556</v>
      </c>
      <c r="I1568" s="832" t="s">
        <v>2113</v>
      </c>
      <c r="J1568" s="832" t="s">
        <v>841</v>
      </c>
      <c r="K1568" s="832" t="s">
        <v>2114</v>
      </c>
      <c r="L1568" s="835">
        <v>54.55</v>
      </c>
      <c r="M1568" s="835">
        <v>7473.35</v>
      </c>
      <c r="N1568" s="832">
        <v>137</v>
      </c>
      <c r="O1568" s="836">
        <v>32.5</v>
      </c>
      <c r="P1568" s="835">
        <v>4145.8</v>
      </c>
      <c r="Q1568" s="837">
        <v>0.55474452554744524</v>
      </c>
      <c r="R1568" s="832">
        <v>76</v>
      </c>
      <c r="S1568" s="837">
        <v>0.55474452554744524</v>
      </c>
      <c r="T1568" s="836">
        <v>19.5</v>
      </c>
      <c r="U1568" s="838">
        <v>0.6</v>
      </c>
    </row>
    <row r="1569" spans="1:21" ht="14.4" customHeight="1" x14ac:dyDescent="0.3">
      <c r="A1569" s="831">
        <v>18</v>
      </c>
      <c r="B1569" s="832" t="s">
        <v>1807</v>
      </c>
      <c r="C1569" s="832" t="s">
        <v>1816</v>
      </c>
      <c r="D1569" s="833" t="s">
        <v>3110</v>
      </c>
      <c r="E1569" s="834" t="s">
        <v>1837</v>
      </c>
      <c r="F1569" s="832" t="s">
        <v>1808</v>
      </c>
      <c r="G1569" s="832" t="s">
        <v>2112</v>
      </c>
      <c r="H1569" s="832" t="s">
        <v>556</v>
      </c>
      <c r="I1569" s="832" t="s">
        <v>2116</v>
      </c>
      <c r="J1569" s="832" t="s">
        <v>841</v>
      </c>
      <c r="K1569" s="832" t="s">
        <v>2117</v>
      </c>
      <c r="L1569" s="835">
        <v>54.55</v>
      </c>
      <c r="M1569" s="835">
        <v>54.55</v>
      </c>
      <c r="N1569" s="832">
        <v>1</v>
      </c>
      <c r="O1569" s="836">
        <v>0.5</v>
      </c>
      <c r="P1569" s="835"/>
      <c r="Q1569" s="837">
        <v>0</v>
      </c>
      <c r="R1569" s="832"/>
      <c r="S1569" s="837">
        <v>0</v>
      </c>
      <c r="T1569" s="836"/>
      <c r="U1569" s="838">
        <v>0</v>
      </c>
    </row>
    <row r="1570" spans="1:21" ht="14.4" customHeight="1" x14ac:dyDescent="0.3">
      <c r="A1570" s="831">
        <v>18</v>
      </c>
      <c r="B1570" s="832" t="s">
        <v>1807</v>
      </c>
      <c r="C1570" s="832" t="s">
        <v>1816</v>
      </c>
      <c r="D1570" s="833" t="s">
        <v>3110</v>
      </c>
      <c r="E1570" s="834" t="s">
        <v>1837</v>
      </c>
      <c r="F1570" s="832" t="s">
        <v>1808</v>
      </c>
      <c r="G1570" s="832" t="s">
        <v>3016</v>
      </c>
      <c r="H1570" s="832" t="s">
        <v>556</v>
      </c>
      <c r="I1570" s="832" t="s">
        <v>3017</v>
      </c>
      <c r="J1570" s="832" t="s">
        <v>3018</v>
      </c>
      <c r="K1570" s="832" t="s">
        <v>3019</v>
      </c>
      <c r="L1570" s="835">
        <v>316.36</v>
      </c>
      <c r="M1570" s="835">
        <v>316.36</v>
      </c>
      <c r="N1570" s="832">
        <v>1</v>
      </c>
      <c r="O1570" s="836">
        <v>0.5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18</v>
      </c>
      <c r="B1571" s="832" t="s">
        <v>1807</v>
      </c>
      <c r="C1571" s="832" t="s">
        <v>1816</v>
      </c>
      <c r="D1571" s="833" t="s">
        <v>3110</v>
      </c>
      <c r="E1571" s="834" t="s">
        <v>1837</v>
      </c>
      <c r="F1571" s="832" t="s">
        <v>1808</v>
      </c>
      <c r="G1571" s="832" t="s">
        <v>2118</v>
      </c>
      <c r="H1571" s="832" t="s">
        <v>556</v>
      </c>
      <c r="I1571" s="832" t="s">
        <v>2119</v>
      </c>
      <c r="J1571" s="832" t="s">
        <v>2120</v>
      </c>
      <c r="K1571" s="832" t="s">
        <v>2121</v>
      </c>
      <c r="L1571" s="835">
        <v>59.36</v>
      </c>
      <c r="M1571" s="835">
        <v>237.44</v>
      </c>
      <c r="N1571" s="832">
        <v>4</v>
      </c>
      <c r="O1571" s="836">
        <v>0.5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18</v>
      </c>
      <c r="B1572" s="832" t="s">
        <v>1807</v>
      </c>
      <c r="C1572" s="832" t="s">
        <v>1816</v>
      </c>
      <c r="D1572" s="833" t="s">
        <v>3110</v>
      </c>
      <c r="E1572" s="834" t="s">
        <v>1837</v>
      </c>
      <c r="F1572" s="832" t="s">
        <v>1808</v>
      </c>
      <c r="G1572" s="832" t="s">
        <v>2118</v>
      </c>
      <c r="H1572" s="832" t="s">
        <v>556</v>
      </c>
      <c r="I1572" s="832" t="s">
        <v>2122</v>
      </c>
      <c r="J1572" s="832" t="s">
        <v>2120</v>
      </c>
      <c r="K1572" s="832" t="s">
        <v>2123</v>
      </c>
      <c r="L1572" s="835">
        <v>91.78</v>
      </c>
      <c r="M1572" s="835">
        <v>917.80000000000007</v>
      </c>
      <c r="N1572" s="832">
        <v>10</v>
      </c>
      <c r="O1572" s="836">
        <v>3</v>
      </c>
      <c r="P1572" s="835">
        <v>91.78</v>
      </c>
      <c r="Q1572" s="837">
        <v>9.9999999999999992E-2</v>
      </c>
      <c r="R1572" s="832">
        <v>1</v>
      </c>
      <c r="S1572" s="837">
        <v>0.1</v>
      </c>
      <c r="T1572" s="836">
        <v>0.5</v>
      </c>
      <c r="U1572" s="838">
        <v>0.16666666666666666</v>
      </c>
    </row>
    <row r="1573" spans="1:21" ht="14.4" customHeight="1" x14ac:dyDescent="0.3">
      <c r="A1573" s="831">
        <v>18</v>
      </c>
      <c r="B1573" s="832" t="s">
        <v>1807</v>
      </c>
      <c r="C1573" s="832" t="s">
        <v>1816</v>
      </c>
      <c r="D1573" s="833" t="s">
        <v>3110</v>
      </c>
      <c r="E1573" s="834" t="s">
        <v>1837</v>
      </c>
      <c r="F1573" s="832" t="s">
        <v>1808</v>
      </c>
      <c r="G1573" s="832" t="s">
        <v>2118</v>
      </c>
      <c r="H1573" s="832" t="s">
        <v>556</v>
      </c>
      <c r="I1573" s="832" t="s">
        <v>2511</v>
      </c>
      <c r="J1573" s="832" t="s">
        <v>2120</v>
      </c>
      <c r="K1573" s="832" t="s">
        <v>2512</v>
      </c>
      <c r="L1573" s="835">
        <v>169</v>
      </c>
      <c r="M1573" s="835">
        <v>1690</v>
      </c>
      <c r="N1573" s="832">
        <v>10</v>
      </c>
      <c r="O1573" s="836">
        <v>2</v>
      </c>
      <c r="P1573" s="835">
        <v>676</v>
      </c>
      <c r="Q1573" s="837">
        <v>0.4</v>
      </c>
      <c r="R1573" s="832">
        <v>4</v>
      </c>
      <c r="S1573" s="837">
        <v>0.4</v>
      </c>
      <c r="T1573" s="836">
        <v>1</v>
      </c>
      <c r="U1573" s="838">
        <v>0.5</v>
      </c>
    </row>
    <row r="1574" spans="1:21" ht="14.4" customHeight="1" x14ac:dyDescent="0.3">
      <c r="A1574" s="831">
        <v>18</v>
      </c>
      <c r="B1574" s="832" t="s">
        <v>1807</v>
      </c>
      <c r="C1574" s="832" t="s">
        <v>1816</v>
      </c>
      <c r="D1574" s="833" t="s">
        <v>3110</v>
      </c>
      <c r="E1574" s="834" t="s">
        <v>1837</v>
      </c>
      <c r="F1574" s="832" t="s">
        <v>1808</v>
      </c>
      <c r="G1574" s="832" t="s">
        <v>2118</v>
      </c>
      <c r="H1574" s="832" t="s">
        <v>556</v>
      </c>
      <c r="I1574" s="832" t="s">
        <v>1547</v>
      </c>
      <c r="J1574" s="832" t="s">
        <v>1548</v>
      </c>
      <c r="K1574" s="832" t="s">
        <v>1544</v>
      </c>
      <c r="L1574" s="835">
        <v>183.54</v>
      </c>
      <c r="M1574" s="835">
        <v>367.08</v>
      </c>
      <c r="N1574" s="832">
        <v>2</v>
      </c>
      <c r="O1574" s="836">
        <v>1</v>
      </c>
      <c r="P1574" s="835"/>
      <c r="Q1574" s="837">
        <v>0</v>
      </c>
      <c r="R1574" s="832"/>
      <c r="S1574" s="837">
        <v>0</v>
      </c>
      <c r="T1574" s="836"/>
      <c r="U1574" s="838">
        <v>0</v>
      </c>
    </row>
    <row r="1575" spans="1:21" ht="14.4" customHeight="1" x14ac:dyDescent="0.3">
      <c r="A1575" s="831">
        <v>18</v>
      </c>
      <c r="B1575" s="832" t="s">
        <v>1807</v>
      </c>
      <c r="C1575" s="832" t="s">
        <v>1816</v>
      </c>
      <c r="D1575" s="833" t="s">
        <v>3110</v>
      </c>
      <c r="E1575" s="834" t="s">
        <v>1837</v>
      </c>
      <c r="F1575" s="832" t="s">
        <v>1808</v>
      </c>
      <c r="G1575" s="832" t="s">
        <v>2118</v>
      </c>
      <c r="H1575" s="832" t="s">
        <v>556</v>
      </c>
      <c r="I1575" s="832" t="s">
        <v>2618</v>
      </c>
      <c r="J1575" s="832" t="s">
        <v>1548</v>
      </c>
      <c r="K1575" s="832" t="s">
        <v>1546</v>
      </c>
      <c r="L1575" s="835">
        <v>338</v>
      </c>
      <c r="M1575" s="835">
        <v>2366</v>
      </c>
      <c r="N1575" s="832">
        <v>7</v>
      </c>
      <c r="O1575" s="836">
        <v>2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18</v>
      </c>
      <c r="B1576" s="832" t="s">
        <v>1807</v>
      </c>
      <c r="C1576" s="832" t="s">
        <v>1816</v>
      </c>
      <c r="D1576" s="833" t="s">
        <v>3110</v>
      </c>
      <c r="E1576" s="834" t="s">
        <v>1837</v>
      </c>
      <c r="F1576" s="832" t="s">
        <v>1808</v>
      </c>
      <c r="G1576" s="832" t="s">
        <v>2118</v>
      </c>
      <c r="H1576" s="832" t="s">
        <v>556</v>
      </c>
      <c r="I1576" s="832" t="s">
        <v>2619</v>
      </c>
      <c r="J1576" s="832" t="s">
        <v>2620</v>
      </c>
      <c r="K1576" s="832" t="s">
        <v>2621</v>
      </c>
      <c r="L1576" s="835">
        <v>338</v>
      </c>
      <c r="M1576" s="835">
        <v>338</v>
      </c>
      <c r="N1576" s="832">
        <v>1</v>
      </c>
      <c r="O1576" s="836">
        <v>0.5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18</v>
      </c>
      <c r="B1577" s="832" t="s">
        <v>1807</v>
      </c>
      <c r="C1577" s="832" t="s">
        <v>1816</v>
      </c>
      <c r="D1577" s="833" t="s">
        <v>3110</v>
      </c>
      <c r="E1577" s="834" t="s">
        <v>1837</v>
      </c>
      <c r="F1577" s="832" t="s">
        <v>1808</v>
      </c>
      <c r="G1577" s="832" t="s">
        <v>2118</v>
      </c>
      <c r="H1577" s="832" t="s">
        <v>556</v>
      </c>
      <c r="I1577" s="832" t="s">
        <v>3020</v>
      </c>
      <c r="J1577" s="832" t="s">
        <v>2620</v>
      </c>
      <c r="K1577" s="832" t="s">
        <v>3021</v>
      </c>
      <c r="L1577" s="835">
        <v>507.02</v>
      </c>
      <c r="M1577" s="835">
        <v>507.02</v>
      </c>
      <c r="N1577" s="832">
        <v>1</v>
      </c>
      <c r="O1577" s="836">
        <v>1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18</v>
      </c>
      <c r="B1578" s="832" t="s">
        <v>1807</v>
      </c>
      <c r="C1578" s="832" t="s">
        <v>1816</v>
      </c>
      <c r="D1578" s="833" t="s">
        <v>3110</v>
      </c>
      <c r="E1578" s="834" t="s">
        <v>1837</v>
      </c>
      <c r="F1578" s="832" t="s">
        <v>1808</v>
      </c>
      <c r="G1578" s="832" t="s">
        <v>2118</v>
      </c>
      <c r="H1578" s="832" t="s">
        <v>556</v>
      </c>
      <c r="I1578" s="832" t="s">
        <v>3022</v>
      </c>
      <c r="J1578" s="832" t="s">
        <v>3023</v>
      </c>
      <c r="K1578" s="832" t="s">
        <v>1544</v>
      </c>
      <c r="L1578" s="835">
        <v>183.54</v>
      </c>
      <c r="M1578" s="835">
        <v>367.08</v>
      </c>
      <c r="N1578" s="832">
        <v>2</v>
      </c>
      <c r="O1578" s="836">
        <v>1.5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18</v>
      </c>
      <c r="B1579" s="832" t="s">
        <v>1807</v>
      </c>
      <c r="C1579" s="832" t="s">
        <v>1816</v>
      </c>
      <c r="D1579" s="833" t="s">
        <v>3110</v>
      </c>
      <c r="E1579" s="834" t="s">
        <v>1837</v>
      </c>
      <c r="F1579" s="832" t="s">
        <v>1808</v>
      </c>
      <c r="G1579" s="832" t="s">
        <v>3024</v>
      </c>
      <c r="H1579" s="832" t="s">
        <v>556</v>
      </c>
      <c r="I1579" s="832" t="s">
        <v>3025</v>
      </c>
      <c r="J1579" s="832" t="s">
        <v>3026</v>
      </c>
      <c r="K1579" s="832" t="s">
        <v>3027</v>
      </c>
      <c r="L1579" s="835">
        <v>0</v>
      </c>
      <c r="M1579" s="835">
        <v>0</v>
      </c>
      <c r="N1579" s="832">
        <v>3</v>
      </c>
      <c r="O1579" s="836">
        <v>1</v>
      </c>
      <c r="P1579" s="835"/>
      <c r="Q1579" s="837"/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18</v>
      </c>
      <c r="B1580" s="832" t="s">
        <v>1807</v>
      </c>
      <c r="C1580" s="832" t="s">
        <v>1816</v>
      </c>
      <c r="D1580" s="833" t="s">
        <v>3110</v>
      </c>
      <c r="E1580" s="834" t="s">
        <v>1837</v>
      </c>
      <c r="F1580" s="832" t="s">
        <v>1808</v>
      </c>
      <c r="G1580" s="832" t="s">
        <v>2137</v>
      </c>
      <c r="H1580" s="832" t="s">
        <v>556</v>
      </c>
      <c r="I1580" s="832" t="s">
        <v>2624</v>
      </c>
      <c r="J1580" s="832" t="s">
        <v>2625</v>
      </c>
      <c r="K1580" s="832" t="s">
        <v>1571</v>
      </c>
      <c r="L1580" s="835">
        <v>123.2</v>
      </c>
      <c r="M1580" s="835">
        <v>1601.6000000000001</v>
      </c>
      <c r="N1580" s="832">
        <v>13</v>
      </c>
      <c r="O1580" s="836">
        <v>3</v>
      </c>
      <c r="P1580" s="835">
        <v>739.2</v>
      </c>
      <c r="Q1580" s="837">
        <v>0.46153846153846151</v>
      </c>
      <c r="R1580" s="832">
        <v>6</v>
      </c>
      <c r="S1580" s="837">
        <v>0.46153846153846156</v>
      </c>
      <c r="T1580" s="836">
        <v>1.5</v>
      </c>
      <c r="U1580" s="838">
        <v>0.5</v>
      </c>
    </row>
    <row r="1581" spans="1:21" ht="14.4" customHeight="1" x14ac:dyDescent="0.3">
      <c r="A1581" s="831">
        <v>18</v>
      </c>
      <c r="B1581" s="832" t="s">
        <v>1807</v>
      </c>
      <c r="C1581" s="832" t="s">
        <v>1816</v>
      </c>
      <c r="D1581" s="833" t="s">
        <v>3110</v>
      </c>
      <c r="E1581" s="834" t="s">
        <v>1837</v>
      </c>
      <c r="F1581" s="832" t="s">
        <v>1808</v>
      </c>
      <c r="G1581" s="832" t="s">
        <v>2137</v>
      </c>
      <c r="H1581" s="832" t="s">
        <v>601</v>
      </c>
      <c r="I1581" s="832" t="s">
        <v>1569</v>
      </c>
      <c r="J1581" s="832" t="s">
        <v>1570</v>
      </c>
      <c r="K1581" s="832" t="s">
        <v>1571</v>
      </c>
      <c r="L1581" s="835">
        <v>122.96</v>
      </c>
      <c r="M1581" s="835">
        <v>8115.3600000000006</v>
      </c>
      <c r="N1581" s="832">
        <v>66</v>
      </c>
      <c r="O1581" s="836">
        <v>17</v>
      </c>
      <c r="P1581" s="835">
        <v>1475.52</v>
      </c>
      <c r="Q1581" s="837">
        <v>0.1818181818181818</v>
      </c>
      <c r="R1581" s="832">
        <v>12</v>
      </c>
      <c r="S1581" s="837">
        <v>0.18181818181818182</v>
      </c>
      <c r="T1581" s="836">
        <v>5</v>
      </c>
      <c r="U1581" s="838">
        <v>0.29411764705882354</v>
      </c>
    </row>
    <row r="1582" spans="1:21" ht="14.4" customHeight="1" x14ac:dyDescent="0.3">
      <c r="A1582" s="831">
        <v>18</v>
      </c>
      <c r="B1582" s="832" t="s">
        <v>1807</v>
      </c>
      <c r="C1582" s="832" t="s">
        <v>1816</v>
      </c>
      <c r="D1582" s="833" t="s">
        <v>3110</v>
      </c>
      <c r="E1582" s="834" t="s">
        <v>1837</v>
      </c>
      <c r="F1582" s="832" t="s">
        <v>1808</v>
      </c>
      <c r="G1582" s="832" t="s">
        <v>2137</v>
      </c>
      <c r="H1582" s="832" t="s">
        <v>601</v>
      </c>
      <c r="I1582" s="832" t="s">
        <v>1660</v>
      </c>
      <c r="J1582" s="832" t="s">
        <v>1570</v>
      </c>
      <c r="K1582" s="832" t="s">
        <v>1661</v>
      </c>
      <c r="L1582" s="835">
        <v>245.91</v>
      </c>
      <c r="M1582" s="835">
        <v>17951.429999999997</v>
      </c>
      <c r="N1582" s="832">
        <v>73</v>
      </c>
      <c r="O1582" s="836">
        <v>19.5</v>
      </c>
      <c r="P1582" s="835">
        <v>4918.2000000000007</v>
      </c>
      <c r="Q1582" s="837">
        <v>0.27397260273972612</v>
      </c>
      <c r="R1582" s="832">
        <v>20</v>
      </c>
      <c r="S1582" s="837">
        <v>0.27397260273972601</v>
      </c>
      <c r="T1582" s="836">
        <v>4.5</v>
      </c>
      <c r="U1582" s="838">
        <v>0.23076923076923078</v>
      </c>
    </row>
    <row r="1583" spans="1:21" ht="14.4" customHeight="1" x14ac:dyDescent="0.3">
      <c r="A1583" s="831">
        <v>18</v>
      </c>
      <c r="B1583" s="832" t="s">
        <v>1807</v>
      </c>
      <c r="C1583" s="832" t="s">
        <v>1816</v>
      </c>
      <c r="D1583" s="833" t="s">
        <v>3110</v>
      </c>
      <c r="E1583" s="834" t="s">
        <v>1837</v>
      </c>
      <c r="F1583" s="832" t="s">
        <v>1808</v>
      </c>
      <c r="G1583" s="832" t="s">
        <v>2137</v>
      </c>
      <c r="H1583" s="832" t="s">
        <v>556</v>
      </c>
      <c r="I1583" s="832" t="s">
        <v>3028</v>
      </c>
      <c r="J1583" s="832" t="s">
        <v>2139</v>
      </c>
      <c r="K1583" s="832" t="s">
        <v>1661</v>
      </c>
      <c r="L1583" s="835">
        <v>246.39</v>
      </c>
      <c r="M1583" s="835">
        <v>2217.5099999999998</v>
      </c>
      <c r="N1583" s="832">
        <v>9</v>
      </c>
      <c r="O1583" s="836">
        <v>4</v>
      </c>
      <c r="P1583" s="835">
        <v>739.17</v>
      </c>
      <c r="Q1583" s="837">
        <v>0.33333333333333337</v>
      </c>
      <c r="R1583" s="832">
        <v>3</v>
      </c>
      <c r="S1583" s="837">
        <v>0.33333333333333331</v>
      </c>
      <c r="T1583" s="836">
        <v>1</v>
      </c>
      <c r="U1583" s="838">
        <v>0.25</v>
      </c>
    </row>
    <row r="1584" spans="1:21" ht="14.4" customHeight="1" x14ac:dyDescent="0.3">
      <c r="A1584" s="831">
        <v>18</v>
      </c>
      <c r="B1584" s="832" t="s">
        <v>1807</v>
      </c>
      <c r="C1584" s="832" t="s">
        <v>1816</v>
      </c>
      <c r="D1584" s="833" t="s">
        <v>3110</v>
      </c>
      <c r="E1584" s="834" t="s">
        <v>1837</v>
      </c>
      <c r="F1584" s="832" t="s">
        <v>1808</v>
      </c>
      <c r="G1584" s="832" t="s">
        <v>2137</v>
      </c>
      <c r="H1584" s="832" t="s">
        <v>601</v>
      </c>
      <c r="I1584" s="832" t="s">
        <v>2518</v>
      </c>
      <c r="J1584" s="832" t="s">
        <v>2142</v>
      </c>
      <c r="K1584" s="832" t="s">
        <v>1772</v>
      </c>
      <c r="L1584" s="835">
        <v>648.76</v>
      </c>
      <c r="M1584" s="835">
        <v>3892.56</v>
      </c>
      <c r="N1584" s="832">
        <v>6</v>
      </c>
      <c r="O1584" s="836">
        <v>2</v>
      </c>
      <c r="P1584" s="835">
        <v>1946.28</v>
      </c>
      <c r="Q1584" s="837">
        <v>0.5</v>
      </c>
      <c r="R1584" s="832">
        <v>3</v>
      </c>
      <c r="S1584" s="837">
        <v>0.5</v>
      </c>
      <c r="T1584" s="836">
        <v>1</v>
      </c>
      <c r="U1584" s="838">
        <v>0.5</v>
      </c>
    </row>
    <row r="1585" spans="1:21" ht="14.4" customHeight="1" x14ac:dyDescent="0.3">
      <c r="A1585" s="831">
        <v>18</v>
      </c>
      <c r="B1585" s="832" t="s">
        <v>1807</v>
      </c>
      <c r="C1585" s="832" t="s">
        <v>1816</v>
      </c>
      <c r="D1585" s="833" t="s">
        <v>3110</v>
      </c>
      <c r="E1585" s="834" t="s">
        <v>1837</v>
      </c>
      <c r="F1585" s="832" t="s">
        <v>1808</v>
      </c>
      <c r="G1585" s="832" t="s">
        <v>2145</v>
      </c>
      <c r="H1585" s="832" t="s">
        <v>556</v>
      </c>
      <c r="I1585" s="832" t="s">
        <v>2631</v>
      </c>
      <c r="J1585" s="832" t="s">
        <v>2632</v>
      </c>
      <c r="K1585" s="832" t="s">
        <v>2633</v>
      </c>
      <c r="L1585" s="835">
        <v>72.58</v>
      </c>
      <c r="M1585" s="835">
        <v>2903.2</v>
      </c>
      <c r="N1585" s="832">
        <v>40</v>
      </c>
      <c r="O1585" s="836">
        <v>8</v>
      </c>
      <c r="P1585" s="835">
        <v>1306.44</v>
      </c>
      <c r="Q1585" s="837">
        <v>0.45000000000000007</v>
      </c>
      <c r="R1585" s="832">
        <v>18</v>
      </c>
      <c r="S1585" s="837">
        <v>0.45</v>
      </c>
      <c r="T1585" s="836">
        <v>2.5</v>
      </c>
      <c r="U1585" s="838">
        <v>0.3125</v>
      </c>
    </row>
    <row r="1586" spans="1:21" ht="14.4" customHeight="1" x14ac:dyDescent="0.3">
      <c r="A1586" s="831">
        <v>18</v>
      </c>
      <c r="B1586" s="832" t="s">
        <v>1807</v>
      </c>
      <c r="C1586" s="832" t="s">
        <v>1816</v>
      </c>
      <c r="D1586" s="833" t="s">
        <v>3110</v>
      </c>
      <c r="E1586" s="834" t="s">
        <v>1837</v>
      </c>
      <c r="F1586" s="832" t="s">
        <v>1808</v>
      </c>
      <c r="G1586" s="832" t="s">
        <v>2776</v>
      </c>
      <c r="H1586" s="832" t="s">
        <v>556</v>
      </c>
      <c r="I1586" s="832" t="s">
        <v>2777</v>
      </c>
      <c r="J1586" s="832" t="s">
        <v>2778</v>
      </c>
      <c r="K1586" s="832" t="s">
        <v>2779</v>
      </c>
      <c r="L1586" s="835">
        <v>0</v>
      </c>
      <c r="M1586" s="835">
        <v>0</v>
      </c>
      <c r="N1586" s="832">
        <v>7</v>
      </c>
      <c r="O1586" s="836">
        <v>4</v>
      </c>
      <c r="P1586" s="835">
        <v>0</v>
      </c>
      <c r="Q1586" s="837"/>
      <c r="R1586" s="832">
        <v>2</v>
      </c>
      <c r="S1586" s="837">
        <v>0.2857142857142857</v>
      </c>
      <c r="T1586" s="836">
        <v>1.5</v>
      </c>
      <c r="U1586" s="838">
        <v>0.375</v>
      </c>
    </row>
    <row r="1587" spans="1:21" ht="14.4" customHeight="1" x14ac:dyDescent="0.3">
      <c r="A1587" s="831">
        <v>18</v>
      </c>
      <c r="B1587" s="832" t="s">
        <v>1807</v>
      </c>
      <c r="C1587" s="832" t="s">
        <v>1816</v>
      </c>
      <c r="D1587" s="833" t="s">
        <v>3110</v>
      </c>
      <c r="E1587" s="834" t="s">
        <v>1837</v>
      </c>
      <c r="F1587" s="832" t="s">
        <v>1808</v>
      </c>
      <c r="G1587" s="832" t="s">
        <v>2149</v>
      </c>
      <c r="H1587" s="832" t="s">
        <v>556</v>
      </c>
      <c r="I1587" s="832" t="s">
        <v>2150</v>
      </c>
      <c r="J1587" s="832" t="s">
        <v>1086</v>
      </c>
      <c r="K1587" s="832" t="s">
        <v>2151</v>
      </c>
      <c r="L1587" s="835">
        <v>132</v>
      </c>
      <c r="M1587" s="835">
        <v>10032</v>
      </c>
      <c r="N1587" s="832">
        <v>76</v>
      </c>
      <c r="O1587" s="836">
        <v>33.5</v>
      </c>
      <c r="P1587" s="835">
        <v>3960</v>
      </c>
      <c r="Q1587" s="837">
        <v>0.39473684210526316</v>
      </c>
      <c r="R1587" s="832">
        <v>30</v>
      </c>
      <c r="S1587" s="837">
        <v>0.39473684210526316</v>
      </c>
      <c r="T1587" s="836">
        <v>12.5</v>
      </c>
      <c r="U1587" s="838">
        <v>0.37313432835820898</v>
      </c>
    </row>
    <row r="1588" spans="1:21" ht="14.4" customHeight="1" x14ac:dyDescent="0.3">
      <c r="A1588" s="831">
        <v>18</v>
      </c>
      <c r="B1588" s="832" t="s">
        <v>1807</v>
      </c>
      <c r="C1588" s="832" t="s">
        <v>1816</v>
      </c>
      <c r="D1588" s="833" t="s">
        <v>3110</v>
      </c>
      <c r="E1588" s="834" t="s">
        <v>1837</v>
      </c>
      <c r="F1588" s="832" t="s">
        <v>1808</v>
      </c>
      <c r="G1588" s="832" t="s">
        <v>2149</v>
      </c>
      <c r="H1588" s="832" t="s">
        <v>556</v>
      </c>
      <c r="I1588" s="832" t="s">
        <v>2152</v>
      </c>
      <c r="J1588" s="832" t="s">
        <v>2153</v>
      </c>
      <c r="K1588" s="832" t="s">
        <v>2154</v>
      </c>
      <c r="L1588" s="835">
        <v>206.76</v>
      </c>
      <c r="M1588" s="835">
        <v>827.04</v>
      </c>
      <c r="N1588" s="832">
        <v>4</v>
      </c>
      <c r="O1588" s="836">
        <v>1</v>
      </c>
      <c r="P1588" s="835">
        <v>206.76</v>
      </c>
      <c r="Q1588" s="837">
        <v>0.25</v>
      </c>
      <c r="R1588" s="832">
        <v>1</v>
      </c>
      <c r="S1588" s="837">
        <v>0.25</v>
      </c>
      <c r="T1588" s="836">
        <v>0.5</v>
      </c>
      <c r="U1588" s="838">
        <v>0.5</v>
      </c>
    </row>
    <row r="1589" spans="1:21" ht="14.4" customHeight="1" x14ac:dyDescent="0.3">
      <c r="A1589" s="831">
        <v>18</v>
      </c>
      <c r="B1589" s="832" t="s">
        <v>1807</v>
      </c>
      <c r="C1589" s="832" t="s">
        <v>1816</v>
      </c>
      <c r="D1589" s="833" t="s">
        <v>3110</v>
      </c>
      <c r="E1589" s="834" t="s">
        <v>1837</v>
      </c>
      <c r="F1589" s="832" t="s">
        <v>1808</v>
      </c>
      <c r="G1589" s="832" t="s">
        <v>2149</v>
      </c>
      <c r="H1589" s="832" t="s">
        <v>556</v>
      </c>
      <c r="I1589" s="832" t="s">
        <v>3029</v>
      </c>
      <c r="J1589" s="832" t="s">
        <v>2153</v>
      </c>
      <c r="K1589" s="832" t="s">
        <v>3030</v>
      </c>
      <c r="L1589" s="835">
        <v>68.930000000000007</v>
      </c>
      <c r="M1589" s="835">
        <v>68.930000000000007</v>
      </c>
      <c r="N1589" s="832">
        <v>1</v>
      </c>
      <c r="O1589" s="836">
        <v>0.5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18</v>
      </c>
      <c r="B1590" s="832" t="s">
        <v>1807</v>
      </c>
      <c r="C1590" s="832" t="s">
        <v>1816</v>
      </c>
      <c r="D1590" s="833" t="s">
        <v>3110</v>
      </c>
      <c r="E1590" s="834" t="s">
        <v>1837</v>
      </c>
      <c r="F1590" s="832" t="s">
        <v>1808</v>
      </c>
      <c r="G1590" s="832" t="s">
        <v>2155</v>
      </c>
      <c r="H1590" s="832" t="s">
        <v>556</v>
      </c>
      <c r="I1590" s="832" t="s">
        <v>3031</v>
      </c>
      <c r="J1590" s="832" t="s">
        <v>3032</v>
      </c>
      <c r="K1590" s="832" t="s">
        <v>2014</v>
      </c>
      <c r="L1590" s="835">
        <v>122.73</v>
      </c>
      <c r="M1590" s="835">
        <v>1227.3</v>
      </c>
      <c r="N1590" s="832">
        <v>10</v>
      </c>
      <c r="O1590" s="836">
        <v>3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18</v>
      </c>
      <c r="B1591" s="832" t="s">
        <v>1807</v>
      </c>
      <c r="C1591" s="832" t="s">
        <v>1816</v>
      </c>
      <c r="D1591" s="833" t="s">
        <v>3110</v>
      </c>
      <c r="E1591" s="834" t="s">
        <v>1837</v>
      </c>
      <c r="F1591" s="832" t="s">
        <v>1808</v>
      </c>
      <c r="G1591" s="832" t="s">
        <v>2155</v>
      </c>
      <c r="H1591" s="832" t="s">
        <v>556</v>
      </c>
      <c r="I1591" s="832" t="s">
        <v>2158</v>
      </c>
      <c r="J1591" s="832" t="s">
        <v>898</v>
      </c>
      <c r="K1591" s="832" t="s">
        <v>2014</v>
      </c>
      <c r="L1591" s="835">
        <v>122.73</v>
      </c>
      <c r="M1591" s="835">
        <v>7486.53</v>
      </c>
      <c r="N1591" s="832">
        <v>61</v>
      </c>
      <c r="O1591" s="836">
        <v>15</v>
      </c>
      <c r="P1591" s="835">
        <v>4172.82</v>
      </c>
      <c r="Q1591" s="837">
        <v>0.55737704918032782</v>
      </c>
      <c r="R1591" s="832">
        <v>34</v>
      </c>
      <c r="S1591" s="837">
        <v>0.55737704918032782</v>
      </c>
      <c r="T1591" s="836">
        <v>8.5</v>
      </c>
      <c r="U1591" s="838">
        <v>0.56666666666666665</v>
      </c>
    </row>
    <row r="1592" spans="1:21" ht="14.4" customHeight="1" x14ac:dyDescent="0.3">
      <c r="A1592" s="831">
        <v>18</v>
      </c>
      <c r="B1592" s="832" t="s">
        <v>1807</v>
      </c>
      <c r="C1592" s="832" t="s">
        <v>1816</v>
      </c>
      <c r="D1592" s="833" t="s">
        <v>3110</v>
      </c>
      <c r="E1592" s="834" t="s">
        <v>1837</v>
      </c>
      <c r="F1592" s="832" t="s">
        <v>1808</v>
      </c>
      <c r="G1592" s="832" t="s">
        <v>2155</v>
      </c>
      <c r="H1592" s="832" t="s">
        <v>556</v>
      </c>
      <c r="I1592" s="832" t="s">
        <v>2925</v>
      </c>
      <c r="J1592" s="832" t="s">
        <v>2926</v>
      </c>
      <c r="K1592" s="832" t="s">
        <v>2927</v>
      </c>
      <c r="L1592" s="835">
        <v>122.73</v>
      </c>
      <c r="M1592" s="835">
        <v>1350.03</v>
      </c>
      <c r="N1592" s="832">
        <v>11</v>
      </c>
      <c r="O1592" s="836">
        <v>5</v>
      </c>
      <c r="P1592" s="835">
        <v>245.46</v>
      </c>
      <c r="Q1592" s="837">
        <v>0.18181818181818182</v>
      </c>
      <c r="R1592" s="832">
        <v>2</v>
      </c>
      <c r="S1592" s="837">
        <v>0.18181818181818182</v>
      </c>
      <c r="T1592" s="836">
        <v>0.5</v>
      </c>
      <c r="U1592" s="838">
        <v>0.1</v>
      </c>
    </row>
    <row r="1593" spans="1:21" ht="14.4" customHeight="1" x14ac:dyDescent="0.3">
      <c r="A1593" s="831">
        <v>18</v>
      </c>
      <c r="B1593" s="832" t="s">
        <v>1807</v>
      </c>
      <c r="C1593" s="832" t="s">
        <v>1816</v>
      </c>
      <c r="D1593" s="833" t="s">
        <v>3110</v>
      </c>
      <c r="E1593" s="834" t="s">
        <v>1837</v>
      </c>
      <c r="F1593" s="832" t="s">
        <v>1808</v>
      </c>
      <c r="G1593" s="832" t="s">
        <v>2161</v>
      </c>
      <c r="H1593" s="832" t="s">
        <v>556</v>
      </c>
      <c r="I1593" s="832" t="s">
        <v>2162</v>
      </c>
      <c r="J1593" s="832" t="s">
        <v>906</v>
      </c>
      <c r="K1593" s="832" t="s">
        <v>2163</v>
      </c>
      <c r="L1593" s="835">
        <v>264</v>
      </c>
      <c r="M1593" s="835">
        <v>14520</v>
      </c>
      <c r="N1593" s="832">
        <v>55</v>
      </c>
      <c r="O1593" s="836">
        <v>28.5</v>
      </c>
      <c r="P1593" s="835">
        <v>3960</v>
      </c>
      <c r="Q1593" s="837">
        <v>0.27272727272727271</v>
      </c>
      <c r="R1593" s="832">
        <v>15</v>
      </c>
      <c r="S1593" s="837">
        <v>0.27272727272727271</v>
      </c>
      <c r="T1593" s="836">
        <v>9</v>
      </c>
      <c r="U1593" s="838">
        <v>0.31578947368421051</v>
      </c>
    </row>
    <row r="1594" spans="1:21" ht="14.4" customHeight="1" x14ac:dyDescent="0.3">
      <c r="A1594" s="831">
        <v>18</v>
      </c>
      <c r="B1594" s="832" t="s">
        <v>1807</v>
      </c>
      <c r="C1594" s="832" t="s">
        <v>1816</v>
      </c>
      <c r="D1594" s="833" t="s">
        <v>3110</v>
      </c>
      <c r="E1594" s="834" t="s">
        <v>1837</v>
      </c>
      <c r="F1594" s="832" t="s">
        <v>1808</v>
      </c>
      <c r="G1594" s="832" t="s">
        <v>2161</v>
      </c>
      <c r="H1594" s="832" t="s">
        <v>556</v>
      </c>
      <c r="I1594" s="832" t="s">
        <v>2169</v>
      </c>
      <c r="J1594" s="832" t="s">
        <v>2167</v>
      </c>
      <c r="K1594" s="832" t="s">
        <v>2170</v>
      </c>
      <c r="L1594" s="835">
        <v>413.52</v>
      </c>
      <c r="M1594" s="835">
        <v>2067.6</v>
      </c>
      <c r="N1594" s="832">
        <v>5</v>
      </c>
      <c r="O1594" s="836">
        <v>2.5</v>
      </c>
      <c r="P1594" s="835">
        <v>1240.56</v>
      </c>
      <c r="Q1594" s="837">
        <v>0.6</v>
      </c>
      <c r="R1594" s="832">
        <v>3</v>
      </c>
      <c r="S1594" s="837">
        <v>0.6</v>
      </c>
      <c r="T1594" s="836">
        <v>1.5</v>
      </c>
      <c r="U1594" s="838">
        <v>0.6</v>
      </c>
    </row>
    <row r="1595" spans="1:21" ht="14.4" customHeight="1" x14ac:dyDescent="0.3">
      <c r="A1595" s="831">
        <v>18</v>
      </c>
      <c r="B1595" s="832" t="s">
        <v>1807</v>
      </c>
      <c r="C1595" s="832" t="s">
        <v>1816</v>
      </c>
      <c r="D1595" s="833" t="s">
        <v>3110</v>
      </c>
      <c r="E1595" s="834" t="s">
        <v>1837</v>
      </c>
      <c r="F1595" s="832" t="s">
        <v>1808</v>
      </c>
      <c r="G1595" s="832" t="s">
        <v>3033</v>
      </c>
      <c r="H1595" s="832" t="s">
        <v>556</v>
      </c>
      <c r="I1595" s="832" t="s">
        <v>3034</v>
      </c>
      <c r="J1595" s="832" t="s">
        <v>3035</v>
      </c>
      <c r="K1595" s="832" t="s">
        <v>3036</v>
      </c>
      <c r="L1595" s="835">
        <v>131.32</v>
      </c>
      <c r="M1595" s="835">
        <v>393.96</v>
      </c>
      <c r="N1595" s="832">
        <v>3</v>
      </c>
      <c r="O1595" s="836">
        <v>0.5</v>
      </c>
      <c r="P1595" s="835"/>
      <c r="Q1595" s="837">
        <v>0</v>
      </c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18</v>
      </c>
      <c r="B1596" s="832" t="s">
        <v>1807</v>
      </c>
      <c r="C1596" s="832" t="s">
        <v>1816</v>
      </c>
      <c r="D1596" s="833" t="s">
        <v>3110</v>
      </c>
      <c r="E1596" s="834" t="s">
        <v>1837</v>
      </c>
      <c r="F1596" s="832" t="s">
        <v>1808</v>
      </c>
      <c r="G1596" s="832" t="s">
        <v>2171</v>
      </c>
      <c r="H1596" s="832" t="s">
        <v>556</v>
      </c>
      <c r="I1596" s="832" t="s">
        <v>3037</v>
      </c>
      <c r="J1596" s="832" t="s">
        <v>3038</v>
      </c>
      <c r="K1596" s="832" t="s">
        <v>1588</v>
      </c>
      <c r="L1596" s="835">
        <v>161.06</v>
      </c>
      <c r="M1596" s="835">
        <v>483.18</v>
      </c>
      <c r="N1596" s="832">
        <v>3</v>
      </c>
      <c r="O1596" s="836">
        <v>1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18</v>
      </c>
      <c r="B1597" s="832" t="s">
        <v>1807</v>
      </c>
      <c r="C1597" s="832" t="s">
        <v>1816</v>
      </c>
      <c r="D1597" s="833" t="s">
        <v>3110</v>
      </c>
      <c r="E1597" s="834" t="s">
        <v>1837</v>
      </c>
      <c r="F1597" s="832" t="s">
        <v>1808</v>
      </c>
      <c r="G1597" s="832" t="s">
        <v>2171</v>
      </c>
      <c r="H1597" s="832" t="s">
        <v>556</v>
      </c>
      <c r="I1597" s="832" t="s">
        <v>1672</v>
      </c>
      <c r="J1597" s="832" t="s">
        <v>977</v>
      </c>
      <c r="K1597" s="832" t="s">
        <v>1673</v>
      </c>
      <c r="L1597" s="835">
        <v>80.53</v>
      </c>
      <c r="M1597" s="835">
        <v>5234.45</v>
      </c>
      <c r="N1597" s="832">
        <v>65</v>
      </c>
      <c r="O1597" s="836">
        <v>22.5</v>
      </c>
      <c r="P1597" s="835">
        <v>2657.49</v>
      </c>
      <c r="Q1597" s="837">
        <v>0.50769230769230766</v>
      </c>
      <c r="R1597" s="832">
        <v>33</v>
      </c>
      <c r="S1597" s="837">
        <v>0.50769230769230766</v>
      </c>
      <c r="T1597" s="836">
        <v>10.5</v>
      </c>
      <c r="U1597" s="838">
        <v>0.46666666666666667</v>
      </c>
    </row>
    <row r="1598" spans="1:21" ht="14.4" customHeight="1" x14ac:dyDescent="0.3">
      <c r="A1598" s="831">
        <v>18</v>
      </c>
      <c r="B1598" s="832" t="s">
        <v>1807</v>
      </c>
      <c r="C1598" s="832" t="s">
        <v>1816</v>
      </c>
      <c r="D1598" s="833" t="s">
        <v>3110</v>
      </c>
      <c r="E1598" s="834" t="s">
        <v>1837</v>
      </c>
      <c r="F1598" s="832" t="s">
        <v>1808</v>
      </c>
      <c r="G1598" s="832" t="s">
        <v>2171</v>
      </c>
      <c r="H1598" s="832" t="s">
        <v>556</v>
      </c>
      <c r="I1598" s="832" t="s">
        <v>1674</v>
      </c>
      <c r="J1598" s="832" t="s">
        <v>975</v>
      </c>
      <c r="K1598" s="832" t="s">
        <v>1675</v>
      </c>
      <c r="L1598" s="835">
        <v>161.06</v>
      </c>
      <c r="M1598" s="835">
        <v>13045.86</v>
      </c>
      <c r="N1598" s="832">
        <v>81</v>
      </c>
      <c r="O1598" s="836">
        <v>26</v>
      </c>
      <c r="P1598" s="835">
        <v>5153.9199999999992</v>
      </c>
      <c r="Q1598" s="837">
        <v>0.39506172839506165</v>
      </c>
      <c r="R1598" s="832">
        <v>32</v>
      </c>
      <c r="S1598" s="837">
        <v>0.39506172839506171</v>
      </c>
      <c r="T1598" s="836">
        <v>10.5</v>
      </c>
      <c r="U1598" s="838">
        <v>0.40384615384615385</v>
      </c>
    </row>
    <row r="1599" spans="1:21" ht="14.4" customHeight="1" x14ac:dyDescent="0.3">
      <c r="A1599" s="831">
        <v>18</v>
      </c>
      <c r="B1599" s="832" t="s">
        <v>1807</v>
      </c>
      <c r="C1599" s="832" t="s">
        <v>1816</v>
      </c>
      <c r="D1599" s="833" t="s">
        <v>3110</v>
      </c>
      <c r="E1599" s="834" t="s">
        <v>1837</v>
      </c>
      <c r="F1599" s="832" t="s">
        <v>1808</v>
      </c>
      <c r="G1599" s="832" t="s">
        <v>2171</v>
      </c>
      <c r="H1599" s="832" t="s">
        <v>601</v>
      </c>
      <c r="I1599" s="832" t="s">
        <v>1584</v>
      </c>
      <c r="J1599" s="832" t="s">
        <v>1585</v>
      </c>
      <c r="K1599" s="832" t="s">
        <v>1586</v>
      </c>
      <c r="L1599" s="835">
        <v>80.53</v>
      </c>
      <c r="M1599" s="835">
        <v>322.12</v>
      </c>
      <c r="N1599" s="832">
        <v>4</v>
      </c>
      <c r="O1599" s="836">
        <v>1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18</v>
      </c>
      <c r="B1600" s="832" t="s">
        <v>1807</v>
      </c>
      <c r="C1600" s="832" t="s">
        <v>1816</v>
      </c>
      <c r="D1600" s="833" t="s">
        <v>3110</v>
      </c>
      <c r="E1600" s="834" t="s">
        <v>1837</v>
      </c>
      <c r="F1600" s="832" t="s">
        <v>1808</v>
      </c>
      <c r="G1600" s="832" t="s">
        <v>2171</v>
      </c>
      <c r="H1600" s="832" t="s">
        <v>601</v>
      </c>
      <c r="I1600" s="832" t="s">
        <v>1587</v>
      </c>
      <c r="J1600" s="832" t="s">
        <v>1585</v>
      </c>
      <c r="K1600" s="832" t="s">
        <v>1588</v>
      </c>
      <c r="L1600" s="835">
        <v>161.06</v>
      </c>
      <c r="M1600" s="835">
        <v>644.24</v>
      </c>
      <c r="N1600" s="832">
        <v>4</v>
      </c>
      <c r="O1600" s="836">
        <v>1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18</v>
      </c>
      <c r="B1601" s="832" t="s">
        <v>1807</v>
      </c>
      <c r="C1601" s="832" t="s">
        <v>1816</v>
      </c>
      <c r="D1601" s="833" t="s">
        <v>3110</v>
      </c>
      <c r="E1601" s="834" t="s">
        <v>1837</v>
      </c>
      <c r="F1601" s="832" t="s">
        <v>1808</v>
      </c>
      <c r="G1601" s="832" t="s">
        <v>2531</v>
      </c>
      <c r="H1601" s="832" t="s">
        <v>601</v>
      </c>
      <c r="I1601" s="832" t="s">
        <v>1764</v>
      </c>
      <c r="J1601" s="832" t="s">
        <v>1514</v>
      </c>
      <c r="K1601" s="832" t="s">
        <v>1765</v>
      </c>
      <c r="L1601" s="835">
        <v>230.45</v>
      </c>
      <c r="M1601" s="835">
        <v>1382.6999999999998</v>
      </c>
      <c r="N1601" s="832">
        <v>6</v>
      </c>
      <c r="O1601" s="836">
        <v>1.5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18</v>
      </c>
      <c r="B1602" s="832" t="s">
        <v>1807</v>
      </c>
      <c r="C1602" s="832" t="s">
        <v>1816</v>
      </c>
      <c r="D1602" s="833" t="s">
        <v>3110</v>
      </c>
      <c r="E1602" s="834" t="s">
        <v>1837</v>
      </c>
      <c r="F1602" s="832" t="s">
        <v>1808</v>
      </c>
      <c r="G1602" s="832" t="s">
        <v>2531</v>
      </c>
      <c r="H1602" s="832" t="s">
        <v>556</v>
      </c>
      <c r="I1602" s="832" t="s">
        <v>3039</v>
      </c>
      <c r="J1602" s="832" t="s">
        <v>3040</v>
      </c>
      <c r="K1602" s="832" t="s">
        <v>1765</v>
      </c>
      <c r="L1602" s="835">
        <v>230.45</v>
      </c>
      <c r="M1602" s="835">
        <v>460.9</v>
      </c>
      <c r="N1602" s="832">
        <v>2</v>
      </c>
      <c r="O1602" s="836">
        <v>1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18</v>
      </c>
      <c r="B1603" s="832" t="s">
        <v>1807</v>
      </c>
      <c r="C1603" s="832" t="s">
        <v>1816</v>
      </c>
      <c r="D1603" s="833" t="s">
        <v>3110</v>
      </c>
      <c r="E1603" s="834" t="s">
        <v>1837</v>
      </c>
      <c r="F1603" s="832" t="s">
        <v>1808</v>
      </c>
      <c r="G1603" s="832" t="s">
        <v>2182</v>
      </c>
      <c r="H1603" s="832" t="s">
        <v>601</v>
      </c>
      <c r="I1603" s="832" t="s">
        <v>2183</v>
      </c>
      <c r="J1603" s="832" t="s">
        <v>943</v>
      </c>
      <c r="K1603" s="832" t="s">
        <v>2184</v>
      </c>
      <c r="L1603" s="835">
        <v>0</v>
      </c>
      <c r="M1603" s="835">
        <v>0</v>
      </c>
      <c r="N1603" s="832">
        <v>3</v>
      </c>
      <c r="O1603" s="836">
        <v>1.5</v>
      </c>
      <c r="P1603" s="835">
        <v>0</v>
      </c>
      <c r="Q1603" s="837"/>
      <c r="R1603" s="832">
        <v>1</v>
      </c>
      <c r="S1603" s="837">
        <v>0.33333333333333331</v>
      </c>
      <c r="T1603" s="836">
        <v>0.5</v>
      </c>
      <c r="U1603" s="838">
        <v>0.33333333333333331</v>
      </c>
    </row>
    <row r="1604" spans="1:21" ht="14.4" customHeight="1" x14ac:dyDescent="0.3">
      <c r="A1604" s="831">
        <v>18</v>
      </c>
      <c r="B1604" s="832" t="s">
        <v>1807</v>
      </c>
      <c r="C1604" s="832" t="s">
        <v>1816</v>
      </c>
      <c r="D1604" s="833" t="s">
        <v>3110</v>
      </c>
      <c r="E1604" s="834" t="s">
        <v>1837</v>
      </c>
      <c r="F1604" s="832" t="s">
        <v>1808</v>
      </c>
      <c r="G1604" s="832" t="s">
        <v>2182</v>
      </c>
      <c r="H1604" s="832" t="s">
        <v>556</v>
      </c>
      <c r="I1604" s="832" t="s">
        <v>2185</v>
      </c>
      <c r="J1604" s="832" t="s">
        <v>2186</v>
      </c>
      <c r="K1604" s="832" t="s">
        <v>2184</v>
      </c>
      <c r="L1604" s="835">
        <v>0</v>
      </c>
      <c r="M1604" s="835">
        <v>0</v>
      </c>
      <c r="N1604" s="832">
        <v>2</v>
      </c>
      <c r="O1604" s="836">
        <v>1</v>
      </c>
      <c r="P1604" s="835"/>
      <c r="Q1604" s="837"/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18</v>
      </c>
      <c r="B1605" s="832" t="s">
        <v>1807</v>
      </c>
      <c r="C1605" s="832" t="s">
        <v>1816</v>
      </c>
      <c r="D1605" s="833" t="s">
        <v>3110</v>
      </c>
      <c r="E1605" s="834" t="s">
        <v>1837</v>
      </c>
      <c r="F1605" s="832" t="s">
        <v>1808</v>
      </c>
      <c r="G1605" s="832" t="s">
        <v>2182</v>
      </c>
      <c r="H1605" s="832" t="s">
        <v>556</v>
      </c>
      <c r="I1605" s="832" t="s">
        <v>2641</v>
      </c>
      <c r="J1605" s="832" t="s">
        <v>2195</v>
      </c>
      <c r="K1605" s="832" t="s">
        <v>2184</v>
      </c>
      <c r="L1605" s="835">
        <v>0</v>
      </c>
      <c r="M1605" s="835">
        <v>0</v>
      </c>
      <c r="N1605" s="832">
        <v>5</v>
      </c>
      <c r="O1605" s="836">
        <v>3</v>
      </c>
      <c r="P1605" s="835">
        <v>0</v>
      </c>
      <c r="Q1605" s="837"/>
      <c r="R1605" s="832">
        <v>3</v>
      </c>
      <c r="S1605" s="837">
        <v>0.6</v>
      </c>
      <c r="T1605" s="836">
        <v>1.5</v>
      </c>
      <c r="U1605" s="838">
        <v>0.5</v>
      </c>
    </row>
    <row r="1606" spans="1:21" ht="14.4" customHeight="1" x14ac:dyDescent="0.3">
      <c r="A1606" s="831">
        <v>18</v>
      </c>
      <c r="B1606" s="832" t="s">
        <v>1807</v>
      </c>
      <c r="C1606" s="832" t="s">
        <v>1816</v>
      </c>
      <c r="D1606" s="833" t="s">
        <v>3110</v>
      </c>
      <c r="E1606" s="834" t="s">
        <v>1837</v>
      </c>
      <c r="F1606" s="832" t="s">
        <v>1808</v>
      </c>
      <c r="G1606" s="832" t="s">
        <v>2182</v>
      </c>
      <c r="H1606" s="832" t="s">
        <v>556</v>
      </c>
      <c r="I1606" s="832" t="s">
        <v>2642</v>
      </c>
      <c r="J1606" s="832" t="s">
        <v>2195</v>
      </c>
      <c r="K1606" s="832" t="s">
        <v>1561</v>
      </c>
      <c r="L1606" s="835">
        <v>0</v>
      </c>
      <c r="M1606" s="835">
        <v>0</v>
      </c>
      <c r="N1606" s="832">
        <v>6</v>
      </c>
      <c r="O1606" s="836">
        <v>3</v>
      </c>
      <c r="P1606" s="835">
        <v>0</v>
      </c>
      <c r="Q1606" s="837"/>
      <c r="R1606" s="832">
        <v>1</v>
      </c>
      <c r="S1606" s="837">
        <v>0.16666666666666666</v>
      </c>
      <c r="T1606" s="836">
        <v>0.5</v>
      </c>
      <c r="U1606" s="838">
        <v>0.16666666666666666</v>
      </c>
    </row>
    <row r="1607" spans="1:21" ht="14.4" customHeight="1" x14ac:dyDescent="0.3">
      <c r="A1607" s="831">
        <v>18</v>
      </c>
      <c r="B1607" s="832" t="s">
        <v>1807</v>
      </c>
      <c r="C1607" s="832" t="s">
        <v>1816</v>
      </c>
      <c r="D1607" s="833" t="s">
        <v>3110</v>
      </c>
      <c r="E1607" s="834" t="s">
        <v>1837</v>
      </c>
      <c r="F1607" s="832" t="s">
        <v>1808</v>
      </c>
      <c r="G1607" s="832" t="s">
        <v>2182</v>
      </c>
      <c r="H1607" s="832" t="s">
        <v>556</v>
      </c>
      <c r="I1607" s="832" t="s">
        <v>2191</v>
      </c>
      <c r="J1607" s="832" t="s">
        <v>2192</v>
      </c>
      <c r="K1607" s="832" t="s">
        <v>2189</v>
      </c>
      <c r="L1607" s="835">
        <v>0</v>
      </c>
      <c r="M1607" s="835">
        <v>0</v>
      </c>
      <c r="N1607" s="832">
        <v>2</v>
      </c>
      <c r="O1607" s="836">
        <v>1</v>
      </c>
      <c r="P1607" s="835"/>
      <c r="Q1607" s="837"/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18</v>
      </c>
      <c r="B1608" s="832" t="s">
        <v>1807</v>
      </c>
      <c r="C1608" s="832" t="s">
        <v>1816</v>
      </c>
      <c r="D1608" s="833" t="s">
        <v>3110</v>
      </c>
      <c r="E1608" s="834" t="s">
        <v>1837</v>
      </c>
      <c r="F1608" s="832" t="s">
        <v>1808</v>
      </c>
      <c r="G1608" s="832" t="s">
        <v>2182</v>
      </c>
      <c r="H1608" s="832" t="s">
        <v>556</v>
      </c>
      <c r="I1608" s="832" t="s">
        <v>2647</v>
      </c>
      <c r="J1608" s="832" t="s">
        <v>2192</v>
      </c>
      <c r="K1608" s="832" t="s">
        <v>2184</v>
      </c>
      <c r="L1608" s="835">
        <v>0</v>
      </c>
      <c r="M1608" s="835">
        <v>0</v>
      </c>
      <c r="N1608" s="832">
        <v>2</v>
      </c>
      <c r="O1608" s="836">
        <v>1.5</v>
      </c>
      <c r="P1608" s="835"/>
      <c r="Q1608" s="837"/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18</v>
      </c>
      <c r="B1609" s="832" t="s">
        <v>1807</v>
      </c>
      <c r="C1609" s="832" t="s">
        <v>1816</v>
      </c>
      <c r="D1609" s="833" t="s">
        <v>3110</v>
      </c>
      <c r="E1609" s="834" t="s">
        <v>1837</v>
      </c>
      <c r="F1609" s="832" t="s">
        <v>1808</v>
      </c>
      <c r="G1609" s="832" t="s">
        <v>2182</v>
      </c>
      <c r="H1609" s="832" t="s">
        <v>556</v>
      </c>
      <c r="I1609" s="832" t="s">
        <v>2194</v>
      </c>
      <c r="J1609" s="832" t="s">
        <v>2195</v>
      </c>
      <c r="K1609" s="832" t="s">
        <v>2189</v>
      </c>
      <c r="L1609" s="835">
        <v>0</v>
      </c>
      <c r="M1609" s="835">
        <v>0</v>
      </c>
      <c r="N1609" s="832">
        <v>1</v>
      </c>
      <c r="O1609" s="836">
        <v>0.5</v>
      </c>
      <c r="P1609" s="835">
        <v>0</v>
      </c>
      <c r="Q1609" s="837"/>
      <c r="R1609" s="832">
        <v>1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18</v>
      </c>
      <c r="B1610" s="832" t="s">
        <v>1807</v>
      </c>
      <c r="C1610" s="832" t="s">
        <v>1816</v>
      </c>
      <c r="D1610" s="833" t="s">
        <v>3110</v>
      </c>
      <c r="E1610" s="834" t="s">
        <v>1837</v>
      </c>
      <c r="F1610" s="832" t="s">
        <v>1808</v>
      </c>
      <c r="G1610" s="832" t="s">
        <v>2182</v>
      </c>
      <c r="H1610" s="832" t="s">
        <v>556</v>
      </c>
      <c r="I1610" s="832" t="s">
        <v>3041</v>
      </c>
      <c r="J1610" s="832" t="s">
        <v>3042</v>
      </c>
      <c r="K1610" s="832" t="s">
        <v>3043</v>
      </c>
      <c r="L1610" s="835">
        <v>0</v>
      </c>
      <c r="M1610" s="835">
        <v>0</v>
      </c>
      <c r="N1610" s="832">
        <v>1</v>
      </c>
      <c r="O1610" s="836">
        <v>0.5</v>
      </c>
      <c r="P1610" s="835">
        <v>0</v>
      </c>
      <c r="Q1610" s="837"/>
      <c r="R1610" s="832">
        <v>1</v>
      </c>
      <c r="S1610" s="837">
        <v>1</v>
      </c>
      <c r="T1610" s="836">
        <v>0.5</v>
      </c>
      <c r="U1610" s="838">
        <v>1</v>
      </c>
    </row>
    <row r="1611" spans="1:21" ht="14.4" customHeight="1" x14ac:dyDescent="0.3">
      <c r="A1611" s="831">
        <v>18</v>
      </c>
      <c r="B1611" s="832" t="s">
        <v>1807</v>
      </c>
      <c r="C1611" s="832" t="s">
        <v>1816</v>
      </c>
      <c r="D1611" s="833" t="s">
        <v>3110</v>
      </c>
      <c r="E1611" s="834" t="s">
        <v>1837</v>
      </c>
      <c r="F1611" s="832" t="s">
        <v>1808</v>
      </c>
      <c r="G1611" s="832" t="s">
        <v>2196</v>
      </c>
      <c r="H1611" s="832" t="s">
        <v>556</v>
      </c>
      <c r="I1611" s="832" t="s">
        <v>2197</v>
      </c>
      <c r="J1611" s="832" t="s">
        <v>2198</v>
      </c>
      <c r="K1611" s="832" t="s">
        <v>2199</v>
      </c>
      <c r="L1611" s="835">
        <v>153.61000000000001</v>
      </c>
      <c r="M1611" s="835">
        <v>614.44000000000005</v>
      </c>
      <c r="N1611" s="832">
        <v>4</v>
      </c>
      <c r="O1611" s="836">
        <v>1</v>
      </c>
      <c r="P1611" s="835"/>
      <c r="Q1611" s="837">
        <v>0</v>
      </c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18</v>
      </c>
      <c r="B1612" s="832" t="s">
        <v>1807</v>
      </c>
      <c r="C1612" s="832" t="s">
        <v>1816</v>
      </c>
      <c r="D1612" s="833" t="s">
        <v>3110</v>
      </c>
      <c r="E1612" s="834" t="s">
        <v>1837</v>
      </c>
      <c r="F1612" s="832" t="s">
        <v>1808</v>
      </c>
      <c r="G1612" s="832" t="s">
        <v>2196</v>
      </c>
      <c r="H1612" s="832" t="s">
        <v>556</v>
      </c>
      <c r="I1612" s="832" t="s">
        <v>2794</v>
      </c>
      <c r="J1612" s="832" t="s">
        <v>2198</v>
      </c>
      <c r="K1612" s="832" t="s">
        <v>2795</v>
      </c>
      <c r="L1612" s="835">
        <v>153.61000000000001</v>
      </c>
      <c r="M1612" s="835">
        <v>307.22000000000003</v>
      </c>
      <c r="N1612" s="832">
        <v>2</v>
      </c>
      <c r="O1612" s="836">
        <v>1</v>
      </c>
      <c r="P1612" s="835">
        <v>307.22000000000003</v>
      </c>
      <c r="Q1612" s="837">
        <v>1</v>
      </c>
      <c r="R1612" s="832">
        <v>2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18</v>
      </c>
      <c r="B1613" s="832" t="s">
        <v>1807</v>
      </c>
      <c r="C1613" s="832" t="s">
        <v>1816</v>
      </c>
      <c r="D1613" s="833" t="s">
        <v>3110</v>
      </c>
      <c r="E1613" s="834" t="s">
        <v>1837</v>
      </c>
      <c r="F1613" s="832" t="s">
        <v>1808</v>
      </c>
      <c r="G1613" s="832" t="s">
        <v>2796</v>
      </c>
      <c r="H1613" s="832" t="s">
        <v>556</v>
      </c>
      <c r="I1613" s="832" t="s">
        <v>2797</v>
      </c>
      <c r="J1613" s="832" t="s">
        <v>2798</v>
      </c>
      <c r="K1613" s="832" t="s">
        <v>2799</v>
      </c>
      <c r="L1613" s="835">
        <v>1049.3399999999999</v>
      </c>
      <c r="M1613" s="835">
        <v>3148.0199999999995</v>
      </c>
      <c r="N1613" s="832">
        <v>3</v>
      </c>
      <c r="O1613" s="836">
        <v>1</v>
      </c>
      <c r="P1613" s="835">
        <v>2098.6799999999998</v>
      </c>
      <c r="Q1613" s="837">
        <v>0.66666666666666674</v>
      </c>
      <c r="R1613" s="832">
        <v>2</v>
      </c>
      <c r="S1613" s="837">
        <v>0.66666666666666663</v>
      </c>
      <c r="T1613" s="836">
        <v>0.5</v>
      </c>
      <c r="U1613" s="838">
        <v>0.5</v>
      </c>
    </row>
    <row r="1614" spans="1:21" ht="14.4" customHeight="1" x14ac:dyDescent="0.3">
      <c r="A1614" s="831">
        <v>18</v>
      </c>
      <c r="B1614" s="832" t="s">
        <v>1807</v>
      </c>
      <c r="C1614" s="832" t="s">
        <v>1816</v>
      </c>
      <c r="D1614" s="833" t="s">
        <v>3110</v>
      </c>
      <c r="E1614" s="834" t="s">
        <v>1837</v>
      </c>
      <c r="F1614" s="832" t="s">
        <v>1808</v>
      </c>
      <c r="G1614" s="832" t="s">
        <v>2206</v>
      </c>
      <c r="H1614" s="832" t="s">
        <v>556</v>
      </c>
      <c r="I1614" s="832" t="s">
        <v>2207</v>
      </c>
      <c r="J1614" s="832" t="s">
        <v>2208</v>
      </c>
      <c r="K1614" s="832" t="s">
        <v>1574</v>
      </c>
      <c r="L1614" s="835">
        <v>1092.4100000000001</v>
      </c>
      <c r="M1614" s="835">
        <v>37141.94</v>
      </c>
      <c r="N1614" s="832">
        <v>34</v>
      </c>
      <c r="O1614" s="836">
        <v>13.5</v>
      </c>
      <c r="P1614" s="835">
        <v>5462.0500000000011</v>
      </c>
      <c r="Q1614" s="837">
        <v>0.1470588235294118</v>
      </c>
      <c r="R1614" s="832">
        <v>5</v>
      </c>
      <c r="S1614" s="837">
        <v>0.14705882352941177</v>
      </c>
      <c r="T1614" s="836">
        <v>2</v>
      </c>
      <c r="U1614" s="838">
        <v>0.14814814814814814</v>
      </c>
    </row>
    <row r="1615" spans="1:21" ht="14.4" customHeight="1" x14ac:dyDescent="0.3">
      <c r="A1615" s="831">
        <v>18</v>
      </c>
      <c r="B1615" s="832" t="s">
        <v>1807</v>
      </c>
      <c r="C1615" s="832" t="s">
        <v>1816</v>
      </c>
      <c r="D1615" s="833" t="s">
        <v>3110</v>
      </c>
      <c r="E1615" s="834" t="s">
        <v>1837</v>
      </c>
      <c r="F1615" s="832" t="s">
        <v>1808</v>
      </c>
      <c r="G1615" s="832" t="s">
        <v>3044</v>
      </c>
      <c r="H1615" s="832" t="s">
        <v>556</v>
      </c>
      <c r="I1615" s="832" t="s">
        <v>3045</v>
      </c>
      <c r="J1615" s="832" t="s">
        <v>3046</v>
      </c>
      <c r="K1615" s="832" t="s">
        <v>3047</v>
      </c>
      <c r="L1615" s="835">
        <v>0</v>
      </c>
      <c r="M1615" s="835">
        <v>0</v>
      </c>
      <c r="N1615" s="832">
        <v>3</v>
      </c>
      <c r="O1615" s="836">
        <v>2</v>
      </c>
      <c r="P1615" s="835">
        <v>0</v>
      </c>
      <c r="Q1615" s="837"/>
      <c r="R1615" s="832">
        <v>2</v>
      </c>
      <c r="S1615" s="837">
        <v>0.66666666666666663</v>
      </c>
      <c r="T1615" s="836">
        <v>1</v>
      </c>
      <c r="U1615" s="838">
        <v>0.5</v>
      </c>
    </row>
    <row r="1616" spans="1:21" ht="14.4" customHeight="1" x14ac:dyDescent="0.3">
      <c r="A1616" s="831">
        <v>18</v>
      </c>
      <c r="B1616" s="832" t="s">
        <v>1807</v>
      </c>
      <c r="C1616" s="832" t="s">
        <v>1816</v>
      </c>
      <c r="D1616" s="833" t="s">
        <v>3110</v>
      </c>
      <c r="E1616" s="834" t="s">
        <v>1839</v>
      </c>
      <c r="F1616" s="832" t="s">
        <v>1808</v>
      </c>
      <c r="G1616" s="832" t="s">
        <v>2349</v>
      </c>
      <c r="H1616" s="832" t="s">
        <v>556</v>
      </c>
      <c r="I1616" s="832" t="s">
        <v>2350</v>
      </c>
      <c r="J1616" s="832" t="s">
        <v>2351</v>
      </c>
      <c r="K1616" s="832" t="s">
        <v>2352</v>
      </c>
      <c r="L1616" s="835">
        <v>637.15</v>
      </c>
      <c r="M1616" s="835">
        <v>2548.6</v>
      </c>
      <c r="N1616" s="832">
        <v>4</v>
      </c>
      <c r="O1616" s="836">
        <v>1</v>
      </c>
      <c r="P1616" s="835">
        <v>2548.6</v>
      </c>
      <c r="Q1616" s="837">
        <v>1</v>
      </c>
      <c r="R1616" s="832">
        <v>4</v>
      </c>
      <c r="S1616" s="837">
        <v>1</v>
      </c>
      <c r="T1616" s="836">
        <v>1</v>
      </c>
      <c r="U1616" s="838">
        <v>1</v>
      </c>
    </row>
    <row r="1617" spans="1:21" ht="14.4" customHeight="1" x14ac:dyDescent="0.3">
      <c r="A1617" s="831">
        <v>18</v>
      </c>
      <c r="B1617" s="832" t="s">
        <v>1807</v>
      </c>
      <c r="C1617" s="832" t="s">
        <v>1816</v>
      </c>
      <c r="D1617" s="833" t="s">
        <v>3110</v>
      </c>
      <c r="E1617" s="834" t="s">
        <v>1841</v>
      </c>
      <c r="F1617" s="832" t="s">
        <v>1808</v>
      </c>
      <c r="G1617" s="832" t="s">
        <v>2349</v>
      </c>
      <c r="H1617" s="832" t="s">
        <v>556</v>
      </c>
      <c r="I1617" s="832" t="s">
        <v>2350</v>
      </c>
      <c r="J1617" s="832" t="s">
        <v>2351</v>
      </c>
      <c r="K1617" s="832" t="s">
        <v>2352</v>
      </c>
      <c r="L1617" s="835">
        <v>637.15</v>
      </c>
      <c r="M1617" s="835">
        <v>1911.4499999999998</v>
      </c>
      <c r="N1617" s="832">
        <v>3</v>
      </c>
      <c r="O1617" s="836">
        <v>1</v>
      </c>
      <c r="P1617" s="835">
        <v>1911.4499999999998</v>
      </c>
      <c r="Q1617" s="837">
        <v>1</v>
      </c>
      <c r="R1617" s="832">
        <v>3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18</v>
      </c>
      <c r="B1618" s="832" t="s">
        <v>1807</v>
      </c>
      <c r="C1618" s="832" t="s">
        <v>1816</v>
      </c>
      <c r="D1618" s="833" t="s">
        <v>3110</v>
      </c>
      <c r="E1618" s="834" t="s">
        <v>1841</v>
      </c>
      <c r="F1618" s="832" t="s">
        <v>1808</v>
      </c>
      <c r="G1618" s="832" t="s">
        <v>1899</v>
      </c>
      <c r="H1618" s="832" t="s">
        <v>601</v>
      </c>
      <c r="I1618" s="832" t="s">
        <v>2550</v>
      </c>
      <c r="J1618" s="832" t="s">
        <v>673</v>
      </c>
      <c r="K1618" s="832" t="s">
        <v>1565</v>
      </c>
      <c r="L1618" s="835">
        <v>132</v>
      </c>
      <c r="M1618" s="835">
        <v>396</v>
      </c>
      <c r="N1618" s="832">
        <v>3</v>
      </c>
      <c r="O1618" s="836">
        <v>1</v>
      </c>
      <c r="P1618" s="835">
        <v>396</v>
      </c>
      <c r="Q1618" s="837">
        <v>1</v>
      </c>
      <c r="R1618" s="832">
        <v>3</v>
      </c>
      <c r="S1618" s="837">
        <v>1</v>
      </c>
      <c r="T1618" s="836">
        <v>1</v>
      </c>
      <c r="U1618" s="838">
        <v>1</v>
      </c>
    </row>
    <row r="1619" spans="1:21" ht="14.4" customHeight="1" x14ac:dyDescent="0.3">
      <c r="A1619" s="831">
        <v>18</v>
      </c>
      <c r="B1619" s="832" t="s">
        <v>1807</v>
      </c>
      <c r="C1619" s="832" t="s">
        <v>1816</v>
      </c>
      <c r="D1619" s="833" t="s">
        <v>3110</v>
      </c>
      <c r="E1619" s="834" t="s">
        <v>1841</v>
      </c>
      <c r="F1619" s="832" t="s">
        <v>1808</v>
      </c>
      <c r="G1619" s="832" t="s">
        <v>2003</v>
      </c>
      <c r="H1619" s="832" t="s">
        <v>556</v>
      </c>
      <c r="I1619" s="832" t="s">
        <v>2006</v>
      </c>
      <c r="J1619" s="832" t="s">
        <v>862</v>
      </c>
      <c r="K1619" s="832" t="s">
        <v>1378</v>
      </c>
      <c r="L1619" s="835">
        <v>38.590000000000003</v>
      </c>
      <c r="M1619" s="835">
        <v>77.180000000000007</v>
      </c>
      <c r="N1619" s="832">
        <v>2</v>
      </c>
      <c r="O1619" s="836">
        <v>1</v>
      </c>
      <c r="P1619" s="835">
        <v>77.180000000000007</v>
      </c>
      <c r="Q1619" s="837">
        <v>1</v>
      </c>
      <c r="R1619" s="832">
        <v>2</v>
      </c>
      <c r="S1619" s="837">
        <v>1</v>
      </c>
      <c r="T1619" s="836">
        <v>1</v>
      </c>
      <c r="U1619" s="838">
        <v>1</v>
      </c>
    </row>
    <row r="1620" spans="1:21" ht="14.4" customHeight="1" x14ac:dyDescent="0.3">
      <c r="A1620" s="831">
        <v>18</v>
      </c>
      <c r="B1620" s="832" t="s">
        <v>1807</v>
      </c>
      <c r="C1620" s="832" t="s">
        <v>1816</v>
      </c>
      <c r="D1620" s="833" t="s">
        <v>3110</v>
      </c>
      <c r="E1620" s="834" t="s">
        <v>1833</v>
      </c>
      <c r="F1620" s="832" t="s">
        <v>1808</v>
      </c>
      <c r="G1620" s="832" t="s">
        <v>2349</v>
      </c>
      <c r="H1620" s="832" t="s">
        <v>556</v>
      </c>
      <c r="I1620" s="832" t="s">
        <v>2350</v>
      </c>
      <c r="J1620" s="832" t="s">
        <v>2351</v>
      </c>
      <c r="K1620" s="832" t="s">
        <v>2352</v>
      </c>
      <c r="L1620" s="835">
        <v>637.15</v>
      </c>
      <c r="M1620" s="835">
        <v>1274.3</v>
      </c>
      <c r="N1620" s="832">
        <v>2</v>
      </c>
      <c r="O1620" s="836">
        <v>0.5</v>
      </c>
      <c r="P1620" s="835">
        <v>1274.3</v>
      </c>
      <c r="Q1620" s="837">
        <v>1</v>
      </c>
      <c r="R1620" s="832">
        <v>2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18</v>
      </c>
      <c r="B1621" s="832" t="s">
        <v>1807</v>
      </c>
      <c r="C1621" s="832" t="s">
        <v>1816</v>
      </c>
      <c r="D1621" s="833" t="s">
        <v>3110</v>
      </c>
      <c r="E1621" s="834" t="s">
        <v>1833</v>
      </c>
      <c r="F1621" s="832" t="s">
        <v>1808</v>
      </c>
      <c r="G1621" s="832" t="s">
        <v>1982</v>
      </c>
      <c r="H1621" s="832" t="s">
        <v>556</v>
      </c>
      <c r="I1621" s="832" t="s">
        <v>1983</v>
      </c>
      <c r="J1621" s="832" t="s">
        <v>1170</v>
      </c>
      <c r="K1621" s="832" t="s">
        <v>1984</v>
      </c>
      <c r="L1621" s="835">
        <v>107.27</v>
      </c>
      <c r="M1621" s="835">
        <v>107.27</v>
      </c>
      <c r="N1621" s="832">
        <v>1</v>
      </c>
      <c r="O1621" s="836"/>
      <c r="P1621" s="835">
        <v>107.27</v>
      </c>
      <c r="Q1621" s="837">
        <v>1</v>
      </c>
      <c r="R1621" s="832">
        <v>1</v>
      </c>
      <c r="S1621" s="837">
        <v>1</v>
      </c>
      <c r="T1621" s="836"/>
      <c r="U1621" s="838"/>
    </row>
    <row r="1622" spans="1:21" ht="14.4" customHeight="1" x14ac:dyDescent="0.3">
      <c r="A1622" s="831">
        <v>18</v>
      </c>
      <c r="B1622" s="832" t="s">
        <v>1807</v>
      </c>
      <c r="C1622" s="832" t="s">
        <v>1816</v>
      </c>
      <c r="D1622" s="833" t="s">
        <v>3110</v>
      </c>
      <c r="E1622" s="834" t="s">
        <v>1833</v>
      </c>
      <c r="F1622" s="832" t="s">
        <v>1808</v>
      </c>
      <c r="G1622" s="832" t="s">
        <v>2003</v>
      </c>
      <c r="H1622" s="832" t="s">
        <v>556</v>
      </c>
      <c r="I1622" s="832" t="s">
        <v>2006</v>
      </c>
      <c r="J1622" s="832" t="s">
        <v>862</v>
      </c>
      <c r="K1622" s="832" t="s">
        <v>1378</v>
      </c>
      <c r="L1622" s="835">
        <v>38.590000000000003</v>
      </c>
      <c r="M1622" s="835">
        <v>38.590000000000003</v>
      </c>
      <c r="N1622" s="832">
        <v>1</v>
      </c>
      <c r="O1622" s="836">
        <v>0.5</v>
      </c>
      <c r="P1622" s="835">
        <v>38.590000000000003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18</v>
      </c>
      <c r="B1623" s="832" t="s">
        <v>1807</v>
      </c>
      <c r="C1623" s="832" t="s">
        <v>1816</v>
      </c>
      <c r="D1623" s="833" t="s">
        <v>3110</v>
      </c>
      <c r="E1623" s="834" t="s">
        <v>1833</v>
      </c>
      <c r="F1623" s="832" t="s">
        <v>1808</v>
      </c>
      <c r="G1623" s="832" t="s">
        <v>2050</v>
      </c>
      <c r="H1623" s="832" t="s">
        <v>556</v>
      </c>
      <c r="I1623" s="832" t="s">
        <v>2051</v>
      </c>
      <c r="J1623" s="832" t="s">
        <v>1013</v>
      </c>
      <c r="K1623" s="832" t="s">
        <v>2052</v>
      </c>
      <c r="L1623" s="835">
        <v>202.03</v>
      </c>
      <c r="M1623" s="835">
        <v>404.06</v>
      </c>
      <c r="N1623" s="832">
        <v>2</v>
      </c>
      <c r="O1623" s="836">
        <v>0.5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18</v>
      </c>
      <c r="B1624" s="832" t="s">
        <v>1807</v>
      </c>
      <c r="C1624" s="832" t="s">
        <v>1816</v>
      </c>
      <c r="D1624" s="833" t="s">
        <v>3110</v>
      </c>
      <c r="E1624" s="834" t="s">
        <v>1833</v>
      </c>
      <c r="F1624" s="832" t="s">
        <v>1808</v>
      </c>
      <c r="G1624" s="832" t="s">
        <v>2085</v>
      </c>
      <c r="H1624" s="832" t="s">
        <v>601</v>
      </c>
      <c r="I1624" s="832" t="s">
        <v>1522</v>
      </c>
      <c r="J1624" s="832" t="s">
        <v>1520</v>
      </c>
      <c r="K1624" s="832" t="s">
        <v>1108</v>
      </c>
      <c r="L1624" s="835">
        <v>934.66</v>
      </c>
      <c r="M1624" s="835">
        <v>1869.32</v>
      </c>
      <c r="N1624" s="832">
        <v>2</v>
      </c>
      <c r="O1624" s="836">
        <v>1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18</v>
      </c>
      <c r="B1625" s="832" t="s">
        <v>1807</v>
      </c>
      <c r="C1625" s="832" t="s">
        <v>1816</v>
      </c>
      <c r="D1625" s="833" t="s">
        <v>3110</v>
      </c>
      <c r="E1625" s="834" t="s">
        <v>1833</v>
      </c>
      <c r="F1625" s="832" t="s">
        <v>1808</v>
      </c>
      <c r="G1625" s="832" t="s">
        <v>2112</v>
      </c>
      <c r="H1625" s="832" t="s">
        <v>556</v>
      </c>
      <c r="I1625" s="832" t="s">
        <v>2113</v>
      </c>
      <c r="J1625" s="832" t="s">
        <v>841</v>
      </c>
      <c r="K1625" s="832" t="s">
        <v>2114</v>
      </c>
      <c r="L1625" s="835">
        <v>54.55</v>
      </c>
      <c r="M1625" s="835">
        <v>109.1</v>
      </c>
      <c r="N1625" s="832">
        <v>2</v>
      </c>
      <c r="O1625" s="836">
        <v>0.5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18</v>
      </c>
      <c r="B1626" s="832" t="s">
        <v>1807</v>
      </c>
      <c r="C1626" s="832" t="s">
        <v>1816</v>
      </c>
      <c r="D1626" s="833" t="s">
        <v>3110</v>
      </c>
      <c r="E1626" s="834" t="s">
        <v>1827</v>
      </c>
      <c r="F1626" s="832" t="s">
        <v>1808</v>
      </c>
      <c r="G1626" s="832" t="s">
        <v>1847</v>
      </c>
      <c r="H1626" s="832" t="s">
        <v>601</v>
      </c>
      <c r="I1626" s="832" t="s">
        <v>1556</v>
      </c>
      <c r="J1626" s="832" t="s">
        <v>1557</v>
      </c>
      <c r="K1626" s="832" t="s">
        <v>1558</v>
      </c>
      <c r="L1626" s="835">
        <v>4.7</v>
      </c>
      <c r="M1626" s="835">
        <v>9.4</v>
      </c>
      <c r="N1626" s="832">
        <v>2</v>
      </c>
      <c r="O1626" s="836">
        <v>0.5</v>
      </c>
      <c r="P1626" s="835">
        <v>9.4</v>
      </c>
      <c r="Q1626" s="837">
        <v>1</v>
      </c>
      <c r="R1626" s="832">
        <v>2</v>
      </c>
      <c r="S1626" s="837">
        <v>1</v>
      </c>
      <c r="T1626" s="836">
        <v>0.5</v>
      </c>
      <c r="U1626" s="838">
        <v>1</v>
      </c>
    </row>
    <row r="1627" spans="1:21" ht="14.4" customHeight="1" x14ac:dyDescent="0.3">
      <c r="A1627" s="831">
        <v>18</v>
      </c>
      <c r="B1627" s="832" t="s">
        <v>1807</v>
      </c>
      <c r="C1627" s="832" t="s">
        <v>1816</v>
      </c>
      <c r="D1627" s="833" t="s">
        <v>3110</v>
      </c>
      <c r="E1627" s="834" t="s">
        <v>1827</v>
      </c>
      <c r="F1627" s="832" t="s">
        <v>1808</v>
      </c>
      <c r="G1627" s="832" t="s">
        <v>2349</v>
      </c>
      <c r="H1627" s="832" t="s">
        <v>556</v>
      </c>
      <c r="I1627" s="832" t="s">
        <v>2350</v>
      </c>
      <c r="J1627" s="832" t="s">
        <v>2351</v>
      </c>
      <c r="K1627" s="832" t="s">
        <v>2352</v>
      </c>
      <c r="L1627" s="835">
        <v>637.15</v>
      </c>
      <c r="M1627" s="835">
        <v>637.15</v>
      </c>
      <c r="N1627" s="832">
        <v>1</v>
      </c>
      <c r="O1627" s="836">
        <v>1</v>
      </c>
      <c r="P1627" s="835">
        <v>637.15</v>
      </c>
      <c r="Q1627" s="837">
        <v>1</v>
      </c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18</v>
      </c>
      <c r="B1628" s="832" t="s">
        <v>1807</v>
      </c>
      <c r="C1628" s="832" t="s">
        <v>1816</v>
      </c>
      <c r="D1628" s="833" t="s">
        <v>3110</v>
      </c>
      <c r="E1628" s="834" t="s">
        <v>1827</v>
      </c>
      <c r="F1628" s="832" t="s">
        <v>1808</v>
      </c>
      <c r="G1628" s="832" t="s">
        <v>1912</v>
      </c>
      <c r="H1628" s="832" t="s">
        <v>556</v>
      </c>
      <c r="I1628" s="832" t="s">
        <v>1915</v>
      </c>
      <c r="J1628" s="832" t="s">
        <v>692</v>
      </c>
      <c r="K1628" s="832" t="s">
        <v>1916</v>
      </c>
      <c r="L1628" s="835">
        <v>37.61</v>
      </c>
      <c r="M1628" s="835">
        <v>112.83</v>
      </c>
      <c r="N1628" s="832">
        <v>3</v>
      </c>
      <c r="O1628" s="836">
        <v>1</v>
      </c>
      <c r="P1628" s="835">
        <v>112.83</v>
      </c>
      <c r="Q1628" s="837">
        <v>1</v>
      </c>
      <c r="R1628" s="832">
        <v>3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18</v>
      </c>
      <c r="B1629" s="832" t="s">
        <v>1807</v>
      </c>
      <c r="C1629" s="832" t="s">
        <v>1816</v>
      </c>
      <c r="D1629" s="833" t="s">
        <v>3110</v>
      </c>
      <c r="E1629" s="834" t="s">
        <v>1827</v>
      </c>
      <c r="F1629" s="832" t="s">
        <v>1808</v>
      </c>
      <c r="G1629" s="832" t="s">
        <v>1972</v>
      </c>
      <c r="H1629" s="832" t="s">
        <v>556</v>
      </c>
      <c r="I1629" s="832" t="s">
        <v>1973</v>
      </c>
      <c r="J1629" s="832" t="s">
        <v>1974</v>
      </c>
      <c r="K1629" s="832" t="s">
        <v>1975</v>
      </c>
      <c r="L1629" s="835">
        <v>848.49</v>
      </c>
      <c r="M1629" s="835">
        <v>848.49</v>
      </c>
      <c r="N1629" s="832">
        <v>1</v>
      </c>
      <c r="O1629" s="836">
        <v>0.5</v>
      </c>
      <c r="P1629" s="835">
        <v>848.49</v>
      </c>
      <c r="Q1629" s="837">
        <v>1</v>
      </c>
      <c r="R1629" s="832">
        <v>1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18</v>
      </c>
      <c r="B1630" s="832" t="s">
        <v>1807</v>
      </c>
      <c r="C1630" s="832" t="s">
        <v>1816</v>
      </c>
      <c r="D1630" s="833" t="s">
        <v>3110</v>
      </c>
      <c r="E1630" s="834" t="s">
        <v>1827</v>
      </c>
      <c r="F1630" s="832" t="s">
        <v>1808</v>
      </c>
      <c r="G1630" s="832" t="s">
        <v>741</v>
      </c>
      <c r="H1630" s="832" t="s">
        <v>556</v>
      </c>
      <c r="I1630" s="832" t="s">
        <v>1979</v>
      </c>
      <c r="J1630" s="832" t="s">
        <v>1980</v>
      </c>
      <c r="K1630" s="832" t="s">
        <v>1981</v>
      </c>
      <c r="L1630" s="835">
        <v>51.51</v>
      </c>
      <c r="M1630" s="835">
        <v>103.02</v>
      </c>
      <c r="N1630" s="832">
        <v>2</v>
      </c>
      <c r="O1630" s="836">
        <v>0.5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18</v>
      </c>
      <c r="B1631" s="832" t="s">
        <v>1807</v>
      </c>
      <c r="C1631" s="832" t="s">
        <v>1816</v>
      </c>
      <c r="D1631" s="833" t="s">
        <v>3110</v>
      </c>
      <c r="E1631" s="834" t="s">
        <v>1827</v>
      </c>
      <c r="F1631" s="832" t="s">
        <v>1808</v>
      </c>
      <c r="G1631" s="832" t="s">
        <v>2018</v>
      </c>
      <c r="H1631" s="832" t="s">
        <v>556</v>
      </c>
      <c r="I1631" s="832" t="s">
        <v>2030</v>
      </c>
      <c r="J1631" s="832" t="s">
        <v>2026</v>
      </c>
      <c r="K1631" s="832" t="s">
        <v>2031</v>
      </c>
      <c r="L1631" s="835">
        <v>1702.95</v>
      </c>
      <c r="M1631" s="835">
        <v>10217.700000000001</v>
      </c>
      <c r="N1631" s="832">
        <v>6</v>
      </c>
      <c r="O1631" s="836">
        <v>1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" customHeight="1" x14ac:dyDescent="0.3">
      <c r="A1632" s="831">
        <v>18</v>
      </c>
      <c r="B1632" s="832" t="s">
        <v>1807</v>
      </c>
      <c r="C1632" s="832" t="s">
        <v>1816</v>
      </c>
      <c r="D1632" s="833" t="s">
        <v>3110</v>
      </c>
      <c r="E1632" s="834" t="s">
        <v>1827</v>
      </c>
      <c r="F1632" s="832" t="s">
        <v>1808</v>
      </c>
      <c r="G1632" s="832" t="s">
        <v>2085</v>
      </c>
      <c r="H1632" s="832" t="s">
        <v>556</v>
      </c>
      <c r="I1632" s="832" t="s">
        <v>2605</v>
      </c>
      <c r="J1632" s="832" t="s">
        <v>2606</v>
      </c>
      <c r="K1632" s="832" t="s">
        <v>1574</v>
      </c>
      <c r="L1632" s="835">
        <v>934.66</v>
      </c>
      <c r="M1632" s="835">
        <v>1869.32</v>
      </c>
      <c r="N1632" s="832">
        <v>2</v>
      </c>
      <c r="O1632" s="836">
        <v>0.5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18</v>
      </c>
      <c r="B1633" s="832" t="s">
        <v>1807</v>
      </c>
      <c r="C1633" s="832" t="s">
        <v>1816</v>
      </c>
      <c r="D1633" s="833" t="s">
        <v>3110</v>
      </c>
      <c r="E1633" s="834" t="s">
        <v>1827</v>
      </c>
      <c r="F1633" s="832" t="s">
        <v>1808</v>
      </c>
      <c r="G1633" s="832" t="s">
        <v>2112</v>
      </c>
      <c r="H1633" s="832" t="s">
        <v>556</v>
      </c>
      <c r="I1633" s="832" t="s">
        <v>2113</v>
      </c>
      <c r="J1633" s="832" t="s">
        <v>841</v>
      </c>
      <c r="K1633" s="832" t="s">
        <v>2114</v>
      </c>
      <c r="L1633" s="835">
        <v>54.55</v>
      </c>
      <c r="M1633" s="835">
        <v>54.55</v>
      </c>
      <c r="N1633" s="832">
        <v>1</v>
      </c>
      <c r="O1633" s="836">
        <v>1</v>
      </c>
      <c r="P1633" s="835">
        <v>54.55</v>
      </c>
      <c r="Q1633" s="837">
        <v>1</v>
      </c>
      <c r="R1633" s="832">
        <v>1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18</v>
      </c>
      <c r="B1634" s="832" t="s">
        <v>1807</v>
      </c>
      <c r="C1634" s="832" t="s">
        <v>1816</v>
      </c>
      <c r="D1634" s="833" t="s">
        <v>3110</v>
      </c>
      <c r="E1634" s="834" t="s">
        <v>1827</v>
      </c>
      <c r="F1634" s="832" t="s">
        <v>1808</v>
      </c>
      <c r="G1634" s="832" t="s">
        <v>2171</v>
      </c>
      <c r="H1634" s="832" t="s">
        <v>601</v>
      </c>
      <c r="I1634" s="832" t="s">
        <v>1670</v>
      </c>
      <c r="J1634" s="832" t="s">
        <v>1585</v>
      </c>
      <c r="K1634" s="832" t="s">
        <v>1671</v>
      </c>
      <c r="L1634" s="835">
        <v>533.42999999999995</v>
      </c>
      <c r="M1634" s="835">
        <v>533.42999999999995</v>
      </c>
      <c r="N1634" s="832">
        <v>1</v>
      </c>
      <c r="O1634" s="836">
        <v>1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18</v>
      </c>
      <c r="B1635" s="832" t="s">
        <v>1807</v>
      </c>
      <c r="C1635" s="832" t="s">
        <v>1818</v>
      </c>
      <c r="D1635" s="833" t="s">
        <v>3111</v>
      </c>
      <c r="E1635" s="834" t="s">
        <v>1830</v>
      </c>
      <c r="F1635" s="832" t="s">
        <v>1808</v>
      </c>
      <c r="G1635" s="832" t="s">
        <v>3048</v>
      </c>
      <c r="H1635" s="832" t="s">
        <v>556</v>
      </c>
      <c r="I1635" s="832" t="s">
        <v>3049</v>
      </c>
      <c r="J1635" s="832" t="s">
        <v>3050</v>
      </c>
      <c r="K1635" s="832" t="s">
        <v>3051</v>
      </c>
      <c r="L1635" s="835">
        <v>0</v>
      </c>
      <c r="M1635" s="835">
        <v>0</v>
      </c>
      <c r="N1635" s="832">
        <v>1</v>
      </c>
      <c r="O1635" s="836">
        <v>1</v>
      </c>
      <c r="P1635" s="835"/>
      <c r="Q1635" s="837"/>
      <c r="R1635" s="832"/>
      <c r="S1635" s="837">
        <v>0</v>
      </c>
      <c r="T1635" s="836"/>
      <c r="U1635" s="838">
        <v>0</v>
      </c>
    </row>
    <row r="1636" spans="1:21" ht="14.4" customHeight="1" x14ac:dyDescent="0.3">
      <c r="A1636" s="831">
        <v>18</v>
      </c>
      <c r="B1636" s="832" t="s">
        <v>1807</v>
      </c>
      <c r="C1636" s="832" t="s">
        <v>1818</v>
      </c>
      <c r="D1636" s="833" t="s">
        <v>3111</v>
      </c>
      <c r="E1636" s="834" t="s">
        <v>1830</v>
      </c>
      <c r="F1636" s="832" t="s">
        <v>1808</v>
      </c>
      <c r="G1636" s="832" t="s">
        <v>1885</v>
      </c>
      <c r="H1636" s="832" t="s">
        <v>556</v>
      </c>
      <c r="I1636" s="832" t="s">
        <v>1889</v>
      </c>
      <c r="J1636" s="832" t="s">
        <v>1160</v>
      </c>
      <c r="K1636" s="832" t="s">
        <v>1161</v>
      </c>
      <c r="L1636" s="835">
        <v>0</v>
      </c>
      <c r="M1636" s="835">
        <v>0</v>
      </c>
      <c r="N1636" s="832">
        <v>1</v>
      </c>
      <c r="O1636" s="836">
        <v>0.5</v>
      </c>
      <c r="P1636" s="835">
        <v>0</v>
      </c>
      <c r="Q1636" s="837"/>
      <c r="R1636" s="832">
        <v>1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18</v>
      </c>
      <c r="B1637" s="832" t="s">
        <v>1807</v>
      </c>
      <c r="C1637" s="832" t="s">
        <v>1818</v>
      </c>
      <c r="D1637" s="833" t="s">
        <v>3111</v>
      </c>
      <c r="E1637" s="834" t="s">
        <v>1830</v>
      </c>
      <c r="F1637" s="832" t="s">
        <v>1808</v>
      </c>
      <c r="G1637" s="832" t="s">
        <v>3052</v>
      </c>
      <c r="H1637" s="832" t="s">
        <v>556</v>
      </c>
      <c r="I1637" s="832" t="s">
        <v>3053</v>
      </c>
      <c r="J1637" s="832" t="s">
        <v>3054</v>
      </c>
      <c r="K1637" s="832" t="s">
        <v>2858</v>
      </c>
      <c r="L1637" s="835">
        <v>694.46</v>
      </c>
      <c r="M1637" s="835">
        <v>6944.6</v>
      </c>
      <c r="N1637" s="832">
        <v>10</v>
      </c>
      <c r="O1637" s="836">
        <v>3.5</v>
      </c>
      <c r="P1637" s="835">
        <v>2777.84</v>
      </c>
      <c r="Q1637" s="837">
        <v>0.4</v>
      </c>
      <c r="R1637" s="832">
        <v>4</v>
      </c>
      <c r="S1637" s="837">
        <v>0.4</v>
      </c>
      <c r="T1637" s="836">
        <v>0.5</v>
      </c>
      <c r="U1637" s="838">
        <v>0.14285714285714285</v>
      </c>
    </row>
    <row r="1638" spans="1:21" ht="14.4" customHeight="1" x14ac:dyDescent="0.3">
      <c r="A1638" s="831">
        <v>18</v>
      </c>
      <c r="B1638" s="832" t="s">
        <v>1807</v>
      </c>
      <c r="C1638" s="832" t="s">
        <v>1818</v>
      </c>
      <c r="D1638" s="833" t="s">
        <v>3111</v>
      </c>
      <c r="E1638" s="834" t="s">
        <v>1830</v>
      </c>
      <c r="F1638" s="832" t="s">
        <v>1808</v>
      </c>
      <c r="G1638" s="832" t="s">
        <v>3052</v>
      </c>
      <c r="H1638" s="832" t="s">
        <v>556</v>
      </c>
      <c r="I1638" s="832" t="s">
        <v>3053</v>
      </c>
      <c r="J1638" s="832" t="s">
        <v>3054</v>
      </c>
      <c r="K1638" s="832" t="s">
        <v>2858</v>
      </c>
      <c r="L1638" s="835">
        <v>631.04</v>
      </c>
      <c r="M1638" s="835">
        <v>23348.480000000007</v>
      </c>
      <c r="N1638" s="832">
        <v>37</v>
      </c>
      <c r="O1638" s="836">
        <v>10</v>
      </c>
      <c r="P1638" s="835">
        <v>1893.12</v>
      </c>
      <c r="Q1638" s="837">
        <v>8.1081081081081058E-2</v>
      </c>
      <c r="R1638" s="832">
        <v>3</v>
      </c>
      <c r="S1638" s="837">
        <v>8.1081081081081086E-2</v>
      </c>
      <c r="T1638" s="836">
        <v>1.5</v>
      </c>
      <c r="U1638" s="838">
        <v>0.15</v>
      </c>
    </row>
    <row r="1639" spans="1:21" ht="14.4" customHeight="1" x14ac:dyDescent="0.3">
      <c r="A1639" s="831">
        <v>18</v>
      </c>
      <c r="B1639" s="832" t="s">
        <v>1807</v>
      </c>
      <c r="C1639" s="832" t="s">
        <v>1818</v>
      </c>
      <c r="D1639" s="833" t="s">
        <v>3111</v>
      </c>
      <c r="E1639" s="834" t="s">
        <v>1830</v>
      </c>
      <c r="F1639" s="832" t="s">
        <v>1808</v>
      </c>
      <c r="G1639" s="832" t="s">
        <v>3052</v>
      </c>
      <c r="H1639" s="832" t="s">
        <v>556</v>
      </c>
      <c r="I1639" s="832" t="s">
        <v>3055</v>
      </c>
      <c r="J1639" s="832" t="s">
        <v>3056</v>
      </c>
      <c r="K1639" s="832" t="s">
        <v>2014</v>
      </c>
      <c r="L1639" s="835">
        <v>1388.91</v>
      </c>
      <c r="M1639" s="835">
        <v>4166.7300000000005</v>
      </c>
      <c r="N1639" s="832">
        <v>3</v>
      </c>
      <c r="O1639" s="836">
        <v>1.5</v>
      </c>
      <c r="P1639" s="835">
        <v>1388.91</v>
      </c>
      <c r="Q1639" s="837">
        <v>0.33333333333333331</v>
      </c>
      <c r="R1639" s="832">
        <v>1</v>
      </c>
      <c r="S1639" s="837">
        <v>0.33333333333333331</v>
      </c>
      <c r="T1639" s="836">
        <v>1</v>
      </c>
      <c r="U1639" s="838">
        <v>0.66666666666666663</v>
      </c>
    </row>
    <row r="1640" spans="1:21" ht="14.4" customHeight="1" x14ac:dyDescent="0.3">
      <c r="A1640" s="831">
        <v>18</v>
      </c>
      <c r="B1640" s="832" t="s">
        <v>1807</v>
      </c>
      <c r="C1640" s="832" t="s">
        <v>1818</v>
      </c>
      <c r="D1640" s="833" t="s">
        <v>3111</v>
      </c>
      <c r="E1640" s="834" t="s">
        <v>1830</v>
      </c>
      <c r="F1640" s="832" t="s">
        <v>1808</v>
      </c>
      <c r="G1640" s="832" t="s">
        <v>3052</v>
      </c>
      <c r="H1640" s="832" t="s">
        <v>556</v>
      </c>
      <c r="I1640" s="832" t="s">
        <v>3055</v>
      </c>
      <c r="J1640" s="832" t="s">
        <v>3056</v>
      </c>
      <c r="K1640" s="832" t="s">
        <v>2014</v>
      </c>
      <c r="L1640" s="835">
        <v>1262.0899999999999</v>
      </c>
      <c r="M1640" s="835">
        <v>6310.4499999999989</v>
      </c>
      <c r="N1640" s="832">
        <v>5</v>
      </c>
      <c r="O1640" s="836">
        <v>2.5</v>
      </c>
      <c r="P1640" s="835">
        <v>3786.2699999999995</v>
      </c>
      <c r="Q1640" s="837">
        <v>0.6</v>
      </c>
      <c r="R1640" s="832">
        <v>3</v>
      </c>
      <c r="S1640" s="837">
        <v>0.6</v>
      </c>
      <c r="T1640" s="836">
        <v>1</v>
      </c>
      <c r="U1640" s="838">
        <v>0.4</v>
      </c>
    </row>
    <row r="1641" spans="1:21" ht="14.4" customHeight="1" x14ac:dyDescent="0.3">
      <c r="A1641" s="831">
        <v>18</v>
      </c>
      <c r="B1641" s="832" t="s">
        <v>1807</v>
      </c>
      <c r="C1641" s="832" t="s">
        <v>1818</v>
      </c>
      <c r="D1641" s="833" t="s">
        <v>3111</v>
      </c>
      <c r="E1641" s="834" t="s">
        <v>1830</v>
      </c>
      <c r="F1641" s="832" t="s">
        <v>1808</v>
      </c>
      <c r="G1641" s="832" t="s">
        <v>3057</v>
      </c>
      <c r="H1641" s="832" t="s">
        <v>556</v>
      </c>
      <c r="I1641" s="832" t="s">
        <v>3058</v>
      </c>
      <c r="J1641" s="832" t="s">
        <v>3059</v>
      </c>
      <c r="K1641" s="832" t="s">
        <v>3060</v>
      </c>
      <c r="L1641" s="835">
        <v>113.81</v>
      </c>
      <c r="M1641" s="835">
        <v>455.24</v>
      </c>
      <c r="N1641" s="832">
        <v>4</v>
      </c>
      <c r="O1641" s="836">
        <v>1</v>
      </c>
      <c r="P1641" s="835">
        <v>455.24</v>
      </c>
      <c r="Q1641" s="837">
        <v>1</v>
      </c>
      <c r="R1641" s="832">
        <v>4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18</v>
      </c>
      <c r="B1642" s="832" t="s">
        <v>1807</v>
      </c>
      <c r="C1642" s="832" t="s">
        <v>1818</v>
      </c>
      <c r="D1642" s="833" t="s">
        <v>3111</v>
      </c>
      <c r="E1642" s="834" t="s">
        <v>1830</v>
      </c>
      <c r="F1642" s="832" t="s">
        <v>1808</v>
      </c>
      <c r="G1642" s="832" t="s">
        <v>1982</v>
      </c>
      <c r="H1642" s="832" t="s">
        <v>556</v>
      </c>
      <c r="I1642" s="832" t="s">
        <v>1983</v>
      </c>
      <c r="J1642" s="832" t="s">
        <v>1170</v>
      </c>
      <c r="K1642" s="832" t="s">
        <v>1984</v>
      </c>
      <c r="L1642" s="835">
        <v>107.27</v>
      </c>
      <c r="M1642" s="835">
        <v>214.54</v>
      </c>
      <c r="N1642" s="832">
        <v>2</v>
      </c>
      <c r="O1642" s="836">
        <v>1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18</v>
      </c>
      <c r="B1643" s="832" t="s">
        <v>1807</v>
      </c>
      <c r="C1643" s="832" t="s">
        <v>1818</v>
      </c>
      <c r="D1643" s="833" t="s">
        <v>3111</v>
      </c>
      <c r="E1643" s="834" t="s">
        <v>1830</v>
      </c>
      <c r="F1643" s="832" t="s">
        <v>1808</v>
      </c>
      <c r="G1643" s="832" t="s">
        <v>3061</v>
      </c>
      <c r="H1643" s="832" t="s">
        <v>556</v>
      </c>
      <c r="I1643" s="832" t="s">
        <v>3062</v>
      </c>
      <c r="J1643" s="832" t="s">
        <v>3063</v>
      </c>
      <c r="K1643" s="832" t="s">
        <v>3064</v>
      </c>
      <c r="L1643" s="835">
        <v>0</v>
      </c>
      <c r="M1643" s="835">
        <v>0</v>
      </c>
      <c r="N1643" s="832">
        <v>10</v>
      </c>
      <c r="O1643" s="836">
        <v>4.5</v>
      </c>
      <c r="P1643" s="835">
        <v>0</v>
      </c>
      <c r="Q1643" s="837"/>
      <c r="R1643" s="832">
        <v>6</v>
      </c>
      <c r="S1643" s="837">
        <v>0.6</v>
      </c>
      <c r="T1643" s="836">
        <v>2.5</v>
      </c>
      <c r="U1643" s="838">
        <v>0.55555555555555558</v>
      </c>
    </row>
    <row r="1644" spans="1:21" ht="14.4" customHeight="1" x14ac:dyDescent="0.3">
      <c r="A1644" s="831">
        <v>18</v>
      </c>
      <c r="B1644" s="832" t="s">
        <v>1807</v>
      </c>
      <c r="C1644" s="832" t="s">
        <v>1818</v>
      </c>
      <c r="D1644" s="833" t="s">
        <v>3111</v>
      </c>
      <c r="E1644" s="834" t="s">
        <v>1830</v>
      </c>
      <c r="F1644" s="832" t="s">
        <v>1808</v>
      </c>
      <c r="G1644" s="832" t="s">
        <v>2003</v>
      </c>
      <c r="H1644" s="832" t="s">
        <v>556</v>
      </c>
      <c r="I1644" s="832" t="s">
        <v>2004</v>
      </c>
      <c r="J1644" s="832" t="s">
        <v>862</v>
      </c>
      <c r="K1644" s="832" t="s">
        <v>2005</v>
      </c>
      <c r="L1644" s="835">
        <v>24.37</v>
      </c>
      <c r="M1644" s="835">
        <v>24.37</v>
      </c>
      <c r="N1644" s="832">
        <v>1</v>
      </c>
      <c r="O1644" s="836">
        <v>1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18</v>
      </c>
      <c r="B1645" s="832" t="s">
        <v>1807</v>
      </c>
      <c r="C1645" s="832" t="s">
        <v>1818</v>
      </c>
      <c r="D1645" s="833" t="s">
        <v>3111</v>
      </c>
      <c r="E1645" s="834" t="s">
        <v>1830</v>
      </c>
      <c r="F1645" s="832" t="s">
        <v>1808</v>
      </c>
      <c r="G1645" s="832" t="s">
        <v>3065</v>
      </c>
      <c r="H1645" s="832" t="s">
        <v>556</v>
      </c>
      <c r="I1645" s="832" t="s">
        <v>3066</v>
      </c>
      <c r="J1645" s="832" t="s">
        <v>3067</v>
      </c>
      <c r="K1645" s="832" t="s">
        <v>3068</v>
      </c>
      <c r="L1645" s="835">
        <v>248.55</v>
      </c>
      <c r="M1645" s="835">
        <v>248.55</v>
      </c>
      <c r="N1645" s="832">
        <v>1</v>
      </c>
      <c r="O1645" s="836">
        <v>1</v>
      </c>
      <c r="P1645" s="835"/>
      <c r="Q1645" s="837">
        <v>0</v>
      </c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18</v>
      </c>
      <c r="B1646" s="832" t="s">
        <v>1807</v>
      </c>
      <c r="C1646" s="832" t="s">
        <v>1818</v>
      </c>
      <c r="D1646" s="833" t="s">
        <v>3111</v>
      </c>
      <c r="E1646" s="834" t="s">
        <v>1830</v>
      </c>
      <c r="F1646" s="832" t="s">
        <v>1808</v>
      </c>
      <c r="G1646" s="832" t="s">
        <v>3069</v>
      </c>
      <c r="H1646" s="832" t="s">
        <v>556</v>
      </c>
      <c r="I1646" s="832" t="s">
        <v>3070</v>
      </c>
      <c r="J1646" s="832" t="s">
        <v>3071</v>
      </c>
      <c r="K1646" s="832" t="s">
        <v>3072</v>
      </c>
      <c r="L1646" s="835">
        <v>0</v>
      </c>
      <c r="M1646" s="835">
        <v>0</v>
      </c>
      <c r="N1646" s="832">
        <v>8</v>
      </c>
      <c r="O1646" s="836">
        <v>2</v>
      </c>
      <c r="P1646" s="835"/>
      <c r="Q1646" s="837"/>
      <c r="R1646" s="832"/>
      <c r="S1646" s="837">
        <v>0</v>
      </c>
      <c r="T1646" s="836"/>
      <c r="U1646" s="838">
        <v>0</v>
      </c>
    </row>
    <row r="1647" spans="1:21" ht="14.4" customHeight="1" x14ac:dyDescent="0.3">
      <c r="A1647" s="831">
        <v>18</v>
      </c>
      <c r="B1647" s="832" t="s">
        <v>1807</v>
      </c>
      <c r="C1647" s="832" t="s">
        <v>1818</v>
      </c>
      <c r="D1647" s="833" t="s">
        <v>3111</v>
      </c>
      <c r="E1647" s="834" t="s">
        <v>1830</v>
      </c>
      <c r="F1647" s="832" t="s">
        <v>1808</v>
      </c>
      <c r="G1647" s="832" t="s">
        <v>2100</v>
      </c>
      <c r="H1647" s="832" t="s">
        <v>601</v>
      </c>
      <c r="I1647" s="832" t="s">
        <v>1567</v>
      </c>
      <c r="J1647" s="832" t="s">
        <v>631</v>
      </c>
      <c r="K1647" s="832" t="s">
        <v>1565</v>
      </c>
      <c r="L1647" s="835">
        <v>132</v>
      </c>
      <c r="M1647" s="835">
        <v>924</v>
      </c>
      <c r="N1647" s="832">
        <v>7</v>
      </c>
      <c r="O1647" s="836">
        <v>3</v>
      </c>
      <c r="P1647" s="835">
        <v>528</v>
      </c>
      <c r="Q1647" s="837">
        <v>0.5714285714285714</v>
      </c>
      <c r="R1647" s="832">
        <v>4</v>
      </c>
      <c r="S1647" s="837">
        <v>0.5714285714285714</v>
      </c>
      <c r="T1647" s="836">
        <v>2</v>
      </c>
      <c r="U1647" s="838">
        <v>0.66666666666666663</v>
      </c>
    </row>
    <row r="1648" spans="1:21" ht="14.4" customHeight="1" x14ac:dyDescent="0.3">
      <c r="A1648" s="831">
        <v>18</v>
      </c>
      <c r="B1648" s="832" t="s">
        <v>1807</v>
      </c>
      <c r="C1648" s="832" t="s">
        <v>1818</v>
      </c>
      <c r="D1648" s="833" t="s">
        <v>3111</v>
      </c>
      <c r="E1648" s="834" t="s">
        <v>1830</v>
      </c>
      <c r="F1648" s="832" t="s">
        <v>1808</v>
      </c>
      <c r="G1648" s="832" t="s">
        <v>2100</v>
      </c>
      <c r="H1648" s="832" t="s">
        <v>601</v>
      </c>
      <c r="I1648" s="832" t="s">
        <v>1658</v>
      </c>
      <c r="J1648" s="832" t="s">
        <v>631</v>
      </c>
      <c r="K1648" s="832" t="s">
        <v>1659</v>
      </c>
      <c r="L1648" s="835">
        <v>439.98</v>
      </c>
      <c r="M1648" s="835">
        <v>1319.94</v>
      </c>
      <c r="N1648" s="832">
        <v>3</v>
      </c>
      <c r="O1648" s="836">
        <v>2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18</v>
      </c>
      <c r="B1649" s="832" t="s">
        <v>1807</v>
      </c>
      <c r="C1649" s="832" t="s">
        <v>1818</v>
      </c>
      <c r="D1649" s="833" t="s">
        <v>3111</v>
      </c>
      <c r="E1649" s="834" t="s">
        <v>1830</v>
      </c>
      <c r="F1649" s="832" t="s">
        <v>1808</v>
      </c>
      <c r="G1649" s="832" t="s">
        <v>2137</v>
      </c>
      <c r="H1649" s="832" t="s">
        <v>601</v>
      </c>
      <c r="I1649" s="832" t="s">
        <v>1569</v>
      </c>
      <c r="J1649" s="832" t="s">
        <v>1570</v>
      </c>
      <c r="K1649" s="832" t="s">
        <v>1571</v>
      </c>
      <c r="L1649" s="835">
        <v>122.96</v>
      </c>
      <c r="M1649" s="835">
        <v>368.88</v>
      </c>
      <c r="N1649" s="832">
        <v>3</v>
      </c>
      <c r="O1649" s="836">
        <v>0.5</v>
      </c>
      <c r="P1649" s="835">
        <v>368.88</v>
      </c>
      <c r="Q1649" s="837">
        <v>1</v>
      </c>
      <c r="R1649" s="832">
        <v>3</v>
      </c>
      <c r="S1649" s="837">
        <v>1</v>
      </c>
      <c r="T1649" s="836">
        <v>0.5</v>
      </c>
      <c r="U1649" s="838">
        <v>1</v>
      </c>
    </row>
    <row r="1650" spans="1:21" ht="14.4" customHeight="1" x14ac:dyDescent="0.3">
      <c r="A1650" s="831">
        <v>18</v>
      </c>
      <c r="B1650" s="832" t="s">
        <v>1807</v>
      </c>
      <c r="C1650" s="832" t="s">
        <v>1818</v>
      </c>
      <c r="D1650" s="833" t="s">
        <v>3111</v>
      </c>
      <c r="E1650" s="834" t="s">
        <v>1830</v>
      </c>
      <c r="F1650" s="832" t="s">
        <v>1808</v>
      </c>
      <c r="G1650" s="832" t="s">
        <v>2137</v>
      </c>
      <c r="H1650" s="832" t="s">
        <v>601</v>
      </c>
      <c r="I1650" s="832" t="s">
        <v>1660</v>
      </c>
      <c r="J1650" s="832" t="s">
        <v>1570</v>
      </c>
      <c r="K1650" s="832" t="s">
        <v>1661</v>
      </c>
      <c r="L1650" s="835">
        <v>245.91</v>
      </c>
      <c r="M1650" s="835">
        <v>3934.5600000000004</v>
      </c>
      <c r="N1650" s="832">
        <v>16</v>
      </c>
      <c r="O1650" s="836">
        <v>4.5</v>
      </c>
      <c r="P1650" s="835">
        <v>245.91</v>
      </c>
      <c r="Q1650" s="837">
        <v>6.2499999999999993E-2</v>
      </c>
      <c r="R1650" s="832">
        <v>1</v>
      </c>
      <c r="S1650" s="837">
        <v>6.25E-2</v>
      </c>
      <c r="T1650" s="836">
        <v>0.5</v>
      </c>
      <c r="U1650" s="838">
        <v>0.1111111111111111</v>
      </c>
    </row>
    <row r="1651" spans="1:21" ht="14.4" customHeight="1" x14ac:dyDescent="0.3">
      <c r="A1651" s="831">
        <v>18</v>
      </c>
      <c r="B1651" s="832" t="s">
        <v>1807</v>
      </c>
      <c r="C1651" s="832" t="s">
        <v>1818</v>
      </c>
      <c r="D1651" s="833" t="s">
        <v>3111</v>
      </c>
      <c r="E1651" s="834" t="s">
        <v>1830</v>
      </c>
      <c r="F1651" s="832" t="s">
        <v>1808</v>
      </c>
      <c r="G1651" s="832" t="s">
        <v>2766</v>
      </c>
      <c r="H1651" s="832" t="s">
        <v>556</v>
      </c>
      <c r="I1651" s="832" t="s">
        <v>2767</v>
      </c>
      <c r="J1651" s="832" t="s">
        <v>2768</v>
      </c>
      <c r="K1651" s="832" t="s">
        <v>2769</v>
      </c>
      <c r="L1651" s="835">
        <v>0</v>
      </c>
      <c r="M1651" s="835">
        <v>0</v>
      </c>
      <c r="N1651" s="832">
        <v>83</v>
      </c>
      <c r="O1651" s="836">
        <v>35.5</v>
      </c>
      <c r="P1651" s="835">
        <v>0</v>
      </c>
      <c r="Q1651" s="837"/>
      <c r="R1651" s="832">
        <v>61</v>
      </c>
      <c r="S1651" s="837">
        <v>0.73493975903614461</v>
      </c>
      <c r="T1651" s="836">
        <v>27.5</v>
      </c>
      <c r="U1651" s="838">
        <v>0.77464788732394363</v>
      </c>
    </row>
    <row r="1652" spans="1:21" ht="14.4" customHeight="1" x14ac:dyDescent="0.3">
      <c r="A1652" s="831">
        <v>18</v>
      </c>
      <c r="B1652" s="832" t="s">
        <v>1807</v>
      </c>
      <c r="C1652" s="832" t="s">
        <v>1818</v>
      </c>
      <c r="D1652" s="833" t="s">
        <v>3111</v>
      </c>
      <c r="E1652" s="834" t="s">
        <v>1830</v>
      </c>
      <c r="F1652" s="832" t="s">
        <v>1808</v>
      </c>
      <c r="G1652" s="832" t="s">
        <v>2766</v>
      </c>
      <c r="H1652" s="832" t="s">
        <v>556</v>
      </c>
      <c r="I1652" s="832" t="s">
        <v>3073</v>
      </c>
      <c r="J1652" s="832" t="s">
        <v>3074</v>
      </c>
      <c r="K1652" s="832" t="s">
        <v>3075</v>
      </c>
      <c r="L1652" s="835">
        <v>0</v>
      </c>
      <c r="M1652" s="835">
        <v>0</v>
      </c>
      <c r="N1652" s="832">
        <v>6</v>
      </c>
      <c r="O1652" s="836">
        <v>1</v>
      </c>
      <c r="P1652" s="835"/>
      <c r="Q1652" s="837"/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18</v>
      </c>
      <c r="B1653" s="832" t="s">
        <v>1807</v>
      </c>
      <c r="C1653" s="832" t="s">
        <v>1818</v>
      </c>
      <c r="D1653" s="833" t="s">
        <v>3111</v>
      </c>
      <c r="E1653" s="834" t="s">
        <v>1830</v>
      </c>
      <c r="F1653" s="832" t="s">
        <v>1808</v>
      </c>
      <c r="G1653" s="832" t="s">
        <v>2766</v>
      </c>
      <c r="H1653" s="832" t="s">
        <v>556</v>
      </c>
      <c r="I1653" s="832" t="s">
        <v>3076</v>
      </c>
      <c r="J1653" s="832" t="s">
        <v>3077</v>
      </c>
      <c r="K1653" s="832" t="s">
        <v>3078</v>
      </c>
      <c r="L1653" s="835">
        <v>0</v>
      </c>
      <c r="M1653" s="835">
        <v>0</v>
      </c>
      <c r="N1653" s="832">
        <v>1</v>
      </c>
      <c r="O1653" s="836">
        <v>1</v>
      </c>
      <c r="P1653" s="835">
        <v>0</v>
      </c>
      <c r="Q1653" s="837"/>
      <c r="R1653" s="832">
        <v>1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18</v>
      </c>
      <c r="B1654" s="832" t="s">
        <v>1807</v>
      </c>
      <c r="C1654" s="832" t="s">
        <v>1818</v>
      </c>
      <c r="D1654" s="833" t="s">
        <v>3111</v>
      </c>
      <c r="E1654" s="834" t="s">
        <v>1830</v>
      </c>
      <c r="F1654" s="832" t="s">
        <v>1808</v>
      </c>
      <c r="G1654" s="832" t="s">
        <v>3079</v>
      </c>
      <c r="H1654" s="832" t="s">
        <v>556</v>
      </c>
      <c r="I1654" s="832" t="s">
        <v>3080</v>
      </c>
      <c r="J1654" s="832" t="s">
        <v>3081</v>
      </c>
      <c r="K1654" s="832" t="s">
        <v>3082</v>
      </c>
      <c r="L1654" s="835">
        <v>0</v>
      </c>
      <c r="M1654" s="835">
        <v>0</v>
      </c>
      <c r="N1654" s="832">
        <v>2</v>
      </c>
      <c r="O1654" s="836">
        <v>2</v>
      </c>
      <c r="P1654" s="835"/>
      <c r="Q1654" s="837"/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18</v>
      </c>
      <c r="B1655" s="832" t="s">
        <v>1807</v>
      </c>
      <c r="C1655" s="832" t="s">
        <v>1818</v>
      </c>
      <c r="D1655" s="833" t="s">
        <v>3111</v>
      </c>
      <c r="E1655" s="834" t="s">
        <v>1830</v>
      </c>
      <c r="F1655" s="832" t="s">
        <v>1808</v>
      </c>
      <c r="G1655" s="832" t="s">
        <v>3083</v>
      </c>
      <c r="H1655" s="832" t="s">
        <v>556</v>
      </c>
      <c r="I1655" s="832" t="s">
        <v>3084</v>
      </c>
      <c r="J1655" s="832" t="s">
        <v>3085</v>
      </c>
      <c r="K1655" s="832" t="s">
        <v>3086</v>
      </c>
      <c r="L1655" s="835">
        <v>180.76</v>
      </c>
      <c r="M1655" s="835">
        <v>5603.5599999999995</v>
      </c>
      <c r="N1655" s="832">
        <v>31</v>
      </c>
      <c r="O1655" s="836">
        <v>5.5</v>
      </c>
      <c r="P1655" s="835">
        <v>2349.88</v>
      </c>
      <c r="Q1655" s="837">
        <v>0.41935483870967749</v>
      </c>
      <c r="R1655" s="832">
        <v>13</v>
      </c>
      <c r="S1655" s="837">
        <v>0.41935483870967744</v>
      </c>
      <c r="T1655" s="836">
        <v>2</v>
      </c>
      <c r="U1655" s="838">
        <v>0.36363636363636365</v>
      </c>
    </row>
    <row r="1656" spans="1:21" ht="14.4" customHeight="1" x14ac:dyDescent="0.3">
      <c r="A1656" s="831">
        <v>18</v>
      </c>
      <c r="B1656" s="832" t="s">
        <v>1807</v>
      </c>
      <c r="C1656" s="832" t="s">
        <v>1818</v>
      </c>
      <c r="D1656" s="833" t="s">
        <v>3111</v>
      </c>
      <c r="E1656" s="834" t="s">
        <v>1830</v>
      </c>
      <c r="F1656" s="832" t="s">
        <v>1808</v>
      </c>
      <c r="G1656" s="832" t="s">
        <v>3083</v>
      </c>
      <c r="H1656" s="832" t="s">
        <v>556</v>
      </c>
      <c r="I1656" s="832" t="s">
        <v>3087</v>
      </c>
      <c r="J1656" s="832" t="s">
        <v>3088</v>
      </c>
      <c r="K1656" s="832" t="s">
        <v>3089</v>
      </c>
      <c r="L1656" s="835">
        <v>0</v>
      </c>
      <c r="M1656" s="835">
        <v>0</v>
      </c>
      <c r="N1656" s="832">
        <v>1</v>
      </c>
      <c r="O1656" s="836">
        <v>1</v>
      </c>
      <c r="P1656" s="835">
        <v>0</v>
      </c>
      <c r="Q1656" s="837"/>
      <c r="R1656" s="832">
        <v>1</v>
      </c>
      <c r="S1656" s="837">
        <v>1</v>
      </c>
      <c r="T1656" s="836">
        <v>1</v>
      </c>
      <c r="U1656" s="838">
        <v>1</v>
      </c>
    </row>
    <row r="1657" spans="1:21" ht="14.4" customHeight="1" x14ac:dyDescent="0.3">
      <c r="A1657" s="831">
        <v>18</v>
      </c>
      <c r="B1657" s="832" t="s">
        <v>1807</v>
      </c>
      <c r="C1657" s="832" t="s">
        <v>1818</v>
      </c>
      <c r="D1657" s="833" t="s">
        <v>3111</v>
      </c>
      <c r="E1657" s="834" t="s">
        <v>1830</v>
      </c>
      <c r="F1657" s="832" t="s">
        <v>1808</v>
      </c>
      <c r="G1657" s="832" t="s">
        <v>2262</v>
      </c>
      <c r="H1657" s="832" t="s">
        <v>556</v>
      </c>
      <c r="I1657" s="832" t="s">
        <v>3090</v>
      </c>
      <c r="J1657" s="832" t="s">
        <v>3091</v>
      </c>
      <c r="K1657" s="832" t="s">
        <v>2265</v>
      </c>
      <c r="L1657" s="835">
        <v>151.62</v>
      </c>
      <c r="M1657" s="835">
        <v>151.62</v>
      </c>
      <c r="N1657" s="832">
        <v>1</v>
      </c>
      <c r="O1657" s="836">
        <v>1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18</v>
      </c>
      <c r="B1658" s="832" t="s">
        <v>1807</v>
      </c>
      <c r="C1658" s="832" t="s">
        <v>1818</v>
      </c>
      <c r="D1658" s="833" t="s">
        <v>3111</v>
      </c>
      <c r="E1658" s="834" t="s">
        <v>1830</v>
      </c>
      <c r="F1658" s="832" t="s">
        <v>1808</v>
      </c>
      <c r="G1658" s="832" t="s">
        <v>3092</v>
      </c>
      <c r="H1658" s="832" t="s">
        <v>556</v>
      </c>
      <c r="I1658" s="832" t="s">
        <v>3093</v>
      </c>
      <c r="J1658" s="832" t="s">
        <v>3094</v>
      </c>
      <c r="K1658" s="832" t="s">
        <v>3095</v>
      </c>
      <c r="L1658" s="835">
        <v>0</v>
      </c>
      <c r="M1658" s="835">
        <v>0</v>
      </c>
      <c r="N1658" s="832">
        <v>1</v>
      </c>
      <c r="O1658" s="836">
        <v>0.5</v>
      </c>
      <c r="P1658" s="835">
        <v>0</v>
      </c>
      <c r="Q1658" s="837"/>
      <c r="R1658" s="832">
        <v>1</v>
      </c>
      <c r="S1658" s="837">
        <v>1</v>
      </c>
      <c r="T1658" s="836">
        <v>0.5</v>
      </c>
      <c r="U1658" s="838">
        <v>1</v>
      </c>
    </row>
    <row r="1659" spans="1:21" ht="14.4" customHeight="1" x14ac:dyDescent="0.3">
      <c r="A1659" s="831">
        <v>18</v>
      </c>
      <c r="B1659" s="832" t="s">
        <v>1807</v>
      </c>
      <c r="C1659" s="832" t="s">
        <v>1818</v>
      </c>
      <c r="D1659" s="833" t="s">
        <v>3111</v>
      </c>
      <c r="E1659" s="834" t="s">
        <v>1830</v>
      </c>
      <c r="F1659" s="832" t="s">
        <v>1809</v>
      </c>
      <c r="G1659" s="832" t="s">
        <v>2213</v>
      </c>
      <c r="H1659" s="832" t="s">
        <v>556</v>
      </c>
      <c r="I1659" s="832" t="s">
        <v>3096</v>
      </c>
      <c r="J1659" s="832" t="s">
        <v>2215</v>
      </c>
      <c r="K1659" s="832"/>
      <c r="L1659" s="835">
        <v>0</v>
      </c>
      <c r="M1659" s="835">
        <v>0</v>
      </c>
      <c r="N1659" s="832">
        <v>1</v>
      </c>
      <c r="O1659" s="836">
        <v>1</v>
      </c>
      <c r="P1659" s="835">
        <v>0</v>
      </c>
      <c r="Q1659" s="837"/>
      <c r="R1659" s="832">
        <v>1</v>
      </c>
      <c r="S1659" s="837">
        <v>1</v>
      </c>
      <c r="T1659" s="836">
        <v>1</v>
      </c>
      <c r="U1659" s="838">
        <v>1</v>
      </c>
    </row>
    <row r="1660" spans="1:21" ht="14.4" customHeight="1" x14ac:dyDescent="0.3">
      <c r="A1660" s="831">
        <v>18</v>
      </c>
      <c r="B1660" s="832" t="s">
        <v>1807</v>
      </c>
      <c r="C1660" s="832" t="s">
        <v>1820</v>
      </c>
      <c r="D1660" s="833" t="s">
        <v>3112</v>
      </c>
      <c r="E1660" s="834" t="s">
        <v>1826</v>
      </c>
      <c r="F1660" s="832" t="s">
        <v>1808</v>
      </c>
      <c r="G1660" s="832" t="s">
        <v>1847</v>
      </c>
      <c r="H1660" s="832" t="s">
        <v>601</v>
      </c>
      <c r="I1660" s="832" t="s">
        <v>1655</v>
      </c>
      <c r="J1660" s="832" t="s">
        <v>1656</v>
      </c>
      <c r="K1660" s="832" t="s">
        <v>1657</v>
      </c>
      <c r="L1660" s="835">
        <v>18.809999999999999</v>
      </c>
      <c r="M1660" s="835">
        <v>18.809999999999999</v>
      </c>
      <c r="N1660" s="832">
        <v>1</v>
      </c>
      <c r="O1660" s="836">
        <v>1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18</v>
      </c>
      <c r="B1661" s="832" t="s">
        <v>1807</v>
      </c>
      <c r="C1661" s="832" t="s">
        <v>1820</v>
      </c>
      <c r="D1661" s="833" t="s">
        <v>3112</v>
      </c>
      <c r="E1661" s="834" t="s">
        <v>1826</v>
      </c>
      <c r="F1661" s="832" t="s">
        <v>1808</v>
      </c>
      <c r="G1661" s="832" t="s">
        <v>1885</v>
      </c>
      <c r="H1661" s="832" t="s">
        <v>556</v>
      </c>
      <c r="I1661" s="832" t="s">
        <v>2548</v>
      </c>
      <c r="J1661" s="832" t="s">
        <v>1160</v>
      </c>
      <c r="K1661" s="832" t="s">
        <v>2549</v>
      </c>
      <c r="L1661" s="835">
        <v>0</v>
      </c>
      <c r="M1661" s="835">
        <v>0</v>
      </c>
      <c r="N1661" s="832">
        <v>1</v>
      </c>
      <c r="O1661" s="836">
        <v>0.5</v>
      </c>
      <c r="P1661" s="835">
        <v>0</v>
      </c>
      <c r="Q1661" s="837"/>
      <c r="R1661" s="832">
        <v>1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18</v>
      </c>
      <c r="B1662" s="832" t="s">
        <v>1807</v>
      </c>
      <c r="C1662" s="832" t="s">
        <v>1820</v>
      </c>
      <c r="D1662" s="833" t="s">
        <v>3112</v>
      </c>
      <c r="E1662" s="834" t="s">
        <v>1826</v>
      </c>
      <c r="F1662" s="832" t="s">
        <v>1808</v>
      </c>
      <c r="G1662" s="832" t="s">
        <v>1943</v>
      </c>
      <c r="H1662" s="832" t="s">
        <v>601</v>
      </c>
      <c r="I1662" s="832" t="s">
        <v>1573</v>
      </c>
      <c r="J1662" s="832" t="s">
        <v>711</v>
      </c>
      <c r="K1662" s="832" t="s">
        <v>1574</v>
      </c>
      <c r="L1662" s="835">
        <v>123.2</v>
      </c>
      <c r="M1662" s="835">
        <v>123.2</v>
      </c>
      <c r="N1662" s="832">
        <v>1</v>
      </c>
      <c r="O1662" s="836">
        <v>0.5</v>
      </c>
      <c r="P1662" s="835">
        <v>123.2</v>
      </c>
      <c r="Q1662" s="837">
        <v>1</v>
      </c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18</v>
      </c>
      <c r="B1663" s="832" t="s">
        <v>1807</v>
      </c>
      <c r="C1663" s="832" t="s">
        <v>1820</v>
      </c>
      <c r="D1663" s="833" t="s">
        <v>3112</v>
      </c>
      <c r="E1663" s="834" t="s">
        <v>1826</v>
      </c>
      <c r="F1663" s="832" t="s">
        <v>1808</v>
      </c>
      <c r="G1663" s="832" t="s">
        <v>741</v>
      </c>
      <c r="H1663" s="832" t="s">
        <v>556</v>
      </c>
      <c r="I1663" s="832" t="s">
        <v>1979</v>
      </c>
      <c r="J1663" s="832" t="s">
        <v>1980</v>
      </c>
      <c r="K1663" s="832" t="s">
        <v>1981</v>
      </c>
      <c r="L1663" s="835">
        <v>51.51</v>
      </c>
      <c r="M1663" s="835">
        <v>51.51</v>
      </c>
      <c r="N1663" s="832">
        <v>1</v>
      </c>
      <c r="O1663" s="836">
        <v>0.5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18</v>
      </c>
      <c r="B1664" s="832" t="s">
        <v>1807</v>
      </c>
      <c r="C1664" s="832" t="s">
        <v>1820</v>
      </c>
      <c r="D1664" s="833" t="s">
        <v>3112</v>
      </c>
      <c r="E1664" s="834" t="s">
        <v>1826</v>
      </c>
      <c r="F1664" s="832" t="s">
        <v>1808</v>
      </c>
      <c r="G1664" s="832" t="s">
        <v>1989</v>
      </c>
      <c r="H1664" s="832" t="s">
        <v>556</v>
      </c>
      <c r="I1664" s="832" t="s">
        <v>1992</v>
      </c>
      <c r="J1664" s="832" t="s">
        <v>1993</v>
      </c>
      <c r="K1664" s="832" t="s">
        <v>1994</v>
      </c>
      <c r="L1664" s="835">
        <v>22.06</v>
      </c>
      <c r="M1664" s="835">
        <v>22.06</v>
      </c>
      <c r="N1664" s="832">
        <v>1</v>
      </c>
      <c r="O1664" s="836">
        <v>0.5</v>
      </c>
      <c r="P1664" s="835">
        <v>22.06</v>
      </c>
      <c r="Q1664" s="837">
        <v>1</v>
      </c>
      <c r="R1664" s="832">
        <v>1</v>
      </c>
      <c r="S1664" s="837">
        <v>1</v>
      </c>
      <c r="T1664" s="836">
        <v>0.5</v>
      </c>
      <c r="U1664" s="838">
        <v>1</v>
      </c>
    </row>
    <row r="1665" spans="1:21" ht="14.4" customHeight="1" x14ac:dyDescent="0.3">
      <c r="A1665" s="831">
        <v>18</v>
      </c>
      <c r="B1665" s="832" t="s">
        <v>1807</v>
      </c>
      <c r="C1665" s="832" t="s">
        <v>1820</v>
      </c>
      <c r="D1665" s="833" t="s">
        <v>3112</v>
      </c>
      <c r="E1665" s="834" t="s">
        <v>1826</v>
      </c>
      <c r="F1665" s="832" t="s">
        <v>1808</v>
      </c>
      <c r="G1665" s="832" t="s">
        <v>1999</v>
      </c>
      <c r="H1665" s="832" t="s">
        <v>556</v>
      </c>
      <c r="I1665" s="832" t="s">
        <v>2002</v>
      </c>
      <c r="J1665" s="832" t="s">
        <v>1071</v>
      </c>
      <c r="K1665" s="832" t="s">
        <v>1936</v>
      </c>
      <c r="L1665" s="835">
        <v>29.13</v>
      </c>
      <c r="M1665" s="835">
        <v>116.52</v>
      </c>
      <c r="N1665" s="832">
        <v>4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18</v>
      </c>
      <c r="B1666" s="832" t="s">
        <v>1807</v>
      </c>
      <c r="C1666" s="832" t="s">
        <v>1820</v>
      </c>
      <c r="D1666" s="833" t="s">
        <v>3112</v>
      </c>
      <c r="E1666" s="834" t="s">
        <v>1826</v>
      </c>
      <c r="F1666" s="832" t="s">
        <v>1808</v>
      </c>
      <c r="G1666" s="832" t="s">
        <v>2009</v>
      </c>
      <c r="H1666" s="832" t="s">
        <v>556</v>
      </c>
      <c r="I1666" s="832" t="s">
        <v>2424</v>
      </c>
      <c r="J1666" s="832" t="s">
        <v>2016</v>
      </c>
      <c r="K1666" s="832" t="s">
        <v>675</v>
      </c>
      <c r="L1666" s="835">
        <v>367.94</v>
      </c>
      <c r="M1666" s="835">
        <v>735.88</v>
      </c>
      <c r="N1666" s="832">
        <v>2</v>
      </c>
      <c r="O1666" s="836">
        <v>1</v>
      </c>
      <c r="P1666" s="835">
        <v>735.88</v>
      </c>
      <c r="Q1666" s="837">
        <v>1</v>
      </c>
      <c r="R1666" s="832">
        <v>2</v>
      </c>
      <c r="S1666" s="837">
        <v>1</v>
      </c>
      <c r="T1666" s="836">
        <v>1</v>
      </c>
      <c r="U1666" s="838">
        <v>1</v>
      </c>
    </row>
    <row r="1667" spans="1:21" ht="14.4" customHeight="1" x14ac:dyDescent="0.3">
      <c r="A1667" s="831">
        <v>18</v>
      </c>
      <c r="B1667" s="832" t="s">
        <v>1807</v>
      </c>
      <c r="C1667" s="832" t="s">
        <v>1820</v>
      </c>
      <c r="D1667" s="833" t="s">
        <v>3112</v>
      </c>
      <c r="E1667" s="834" t="s">
        <v>1826</v>
      </c>
      <c r="F1667" s="832" t="s">
        <v>1808</v>
      </c>
      <c r="G1667" s="832" t="s">
        <v>2018</v>
      </c>
      <c r="H1667" s="832" t="s">
        <v>601</v>
      </c>
      <c r="I1667" s="832" t="s">
        <v>1524</v>
      </c>
      <c r="J1667" s="832" t="s">
        <v>1525</v>
      </c>
      <c r="K1667" s="832" t="s">
        <v>1526</v>
      </c>
      <c r="L1667" s="835">
        <v>88.92</v>
      </c>
      <c r="M1667" s="835">
        <v>177.84</v>
      </c>
      <c r="N1667" s="832">
        <v>2</v>
      </c>
      <c r="O1667" s="836">
        <v>1</v>
      </c>
      <c r="P1667" s="835">
        <v>177.84</v>
      </c>
      <c r="Q1667" s="837">
        <v>1</v>
      </c>
      <c r="R1667" s="832">
        <v>2</v>
      </c>
      <c r="S1667" s="837">
        <v>1</v>
      </c>
      <c r="T1667" s="836">
        <v>1</v>
      </c>
      <c r="U1667" s="838">
        <v>1</v>
      </c>
    </row>
    <row r="1668" spans="1:21" ht="14.4" customHeight="1" x14ac:dyDescent="0.3">
      <c r="A1668" s="831">
        <v>18</v>
      </c>
      <c r="B1668" s="832" t="s">
        <v>1807</v>
      </c>
      <c r="C1668" s="832" t="s">
        <v>1820</v>
      </c>
      <c r="D1668" s="833" t="s">
        <v>3112</v>
      </c>
      <c r="E1668" s="834" t="s">
        <v>1826</v>
      </c>
      <c r="F1668" s="832" t="s">
        <v>1808</v>
      </c>
      <c r="G1668" s="832" t="s">
        <v>2018</v>
      </c>
      <c r="H1668" s="832" t="s">
        <v>556</v>
      </c>
      <c r="I1668" s="832" t="s">
        <v>2030</v>
      </c>
      <c r="J1668" s="832" t="s">
        <v>2026</v>
      </c>
      <c r="K1668" s="832" t="s">
        <v>2031</v>
      </c>
      <c r="L1668" s="835">
        <v>1702.95</v>
      </c>
      <c r="M1668" s="835">
        <v>1702.95</v>
      </c>
      <c r="N1668" s="832">
        <v>1</v>
      </c>
      <c r="O1668" s="836">
        <v>0.5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18</v>
      </c>
      <c r="B1669" s="832" t="s">
        <v>1807</v>
      </c>
      <c r="C1669" s="832" t="s">
        <v>1820</v>
      </c>
      <c r="D1669" s="833" t="s">
        <v>3112</v>
      </c>
      <c r="E1669" s="834" t="s">
        <v>1826</v>
      </c>
      <c r="F1669" s="832" t="s">
        <v>1808</v>
      </c>
      <c r="G1669" s="832" t="s">
        <v>2070</v>
      </c>
      <c r="H1669" s="832" t="s">
        <v>556</v>
      </c>
      <c r="I1669" s="832" t="s">
        <v>2077</v>
      </c>
      <c r="J1669" s="832" t="s">
        <v>1578</v>
      </c>
      <c r="K1669" s="832" t="s">
        <v>2078</v>
      </c>
      <c r="L1669" s="835">
        <v>80.53</v>
      </c>
      <c r="M1669" s="835">
        <v>80.53</v>
      </c>
      <c r="N1669" s="832">
        <v>1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18</v>
      </c>
      <c r="B1670" s="832" t="s">
        <v>1807</v>
      </c>
      <c r="C1670" s="832" t="s">
        <v>1820</v>
      </c>
      <c r="D1670" s="833" t="s">
        <v>3112</v>
      </c>
      <c r="E1670" s="834" t="s">
        <v>1826</v>
      </c>
      <c r="F1670" s="832" t="s">
        <v>1808</v>
      </c>
      <c r="G1670" s="832" t="s">
        <v>2085</v>
      </c>
      <c r="H1670" s="832" t="s">
        <v>601</v>
      </c>
      <c r="I1670" s="832" t="s">
        <v>1519</v>
      </c>
      <c r="J1670" s="832" t="s">
        <v>1520</v>
      </c>
      <c r="K1670" s="832" t="s">
        <v>1521</v>
      </c>
      <c r="L1670" s="835">
        <v>700.41</v>
      </c>
      <c r="M1670" s="835">
        <v>700.41</v>
      </c>
      <c r="N1670" s="832">
        <v>1</v>
      </c>
      <c r="O1670" s="836">
        <v>1</v>
      </c>
      <c r="P1670" s="835">
        <v>700.41</v>
      </c>
      <c r="Q1670" s="837">
        <v>1</v>
      </c>
      <c r="R1670" s="832">
        <v>1</v>
      </c>
      <c r="S1670" s="837">
        <v>1</v>
      </c>
      <c r="T1670" s="836">
        <v>1</v>
      </c>
      <c r="U1670" s="838">
        <v>1</v>
      </c>
    </row>
    <row r="1671" spans="1:21" ht="14.4" customHeight="1" x14ac:dyDescent="0.3">
      <c r="A1671" s="831">
        <v>18</v>
      </c>
      <c r="B1671" s="832" t="s">
        <v>1807</v>
      </c>
      <c r="C1671" s="832" t="s">
        <v>1820</v>
      </c>
      <c r="D1671" s="833" t="s">
        <v>3112</v>
      </c>
      <c r="E1671" s="834" t="s">
        <v>1826</v>
      </c>
      <c r="F1671" s="832" t="s">
        <v>1808</v>
      </c>
      <c r="G1671" s="832" t="s">
        <v>2112</v>
      </c>
      <c r="H1671" s="832" t="s">
        <v>556</v>
      </c>
      <c r="I1671" s="832" t="s">
        <v>2113</v>
      </c>
      <c r="J1671" s="832" t="s">
        <v>841</v>
      </c>
      <c r="K1671" s="832" t="s">
        <v>2114</v>
      </c>
      <c r="L1671" s="835">
        <v>54.55</v>
      </c>
      <c r="M1671" s="835">
        <v>163.64999999999998</v>
      </c>
      <c r="N1671" s="832">
        <v>3</v>
      </c>
      <c r="O1671" s="836">
        <v>1</v>
      </c>
      <c r="P1671" s="835"/>
      <c r="Q1671" s="837">
        <v>0</v>
      </c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18</v>
      </c>
      <c r="B1672" s="832" t="s">
        <v>1807</v>
      </c>
      <c r="C1672" s="832" t="s">
        <v>1820</v>
      </c>
      <c r="D1672" s="833" t="s">
        <v>3112</v>
      </c>
      <c r="E1672" s="834" t="s">
        <v>1826</v>
      </c>
      <c r="F1672" s="832" t="s">
        <v>1808</v>
      </c>
      <c r="G1672" s="832" t="s">
        <v>2137</v>
      </c>
      <c r="H1672" s="832" t="s">
        <v>601</v>
      </c>
      <c r="I1672" s="832" t="s">
        <v>1569</v>
      </c>
      <c r="J1672" s="832" t="s">
        <v>1570</v>
      </c>
      <c r="K1672" s="832" t="s">
        <v>1571</v>
      </c>
      <c r="L1672" s="835">
        <v>122.96</v>
      </c>
      <c r="M1672" s="835">
        <v>491.84</v>
      </c>
      <c r="N1672" s="832">
        <v>4</v>
      </c>
      <c r="O1672" s="836">
        <v>1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18</v>
      </c>
      <c r="B1673" s="832" t="s">
        <v>1807</v>
      </c>
      <c r="C1673" s="832" t="s">
        <v>1820</v>
      </c>
      <c r="D1673" s="833" t="s">
        <v>3112</v>
      </c>
      <c r="E1673" s="834" t="s">
        <v>1826</v>
      </c>
      <c r="F1673" s="832" t="s">
        <v>1808</v>
      </c>
      <c r="G1673" s="832" t="s">
        <v>2137</v>
      </c>
      <c r="H1673" s="832" t="s">
        <v>556</v>
      </c>
      <c r="I1673" s="832" t="s">
        <v>2231</v>
      </c>
      <c r="J1673" s="832" t="s">
        <v>2232</v>
      </c>
      <c r="K1673" s="832" t="s">
        <v>1665</v>
      </c>
      <c r="L1673" s="835">
        <v>132</v>
      </c>
      <c r="M1673" s="835">
        <v>528</v>
      </c>
      <c r="N1673" s="832">
        <v>4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18</v>
      </c>
      <c r="B1674" s="832" t="s">
        <v>1807</v>
      </c>
      <c r="C1674" s="832" t="s">
        <v>1820</v>
      </c>
      <c r="D1674" s="833" t="s">
        <v>3112</v>
      </c>
      <c r="E1674" s="834" t="s">
        <v>1826</v>
      </c>
      <c r="F1674" s="832" t="s">
        <v>1808</v>
      </c>
      <c r="G1674" s="832" t="s">
        <v>2171</v>
      </c>
      <c r="H1674" s="832" t="s">
        <v>601</v>
      </c>
      <c r="I1674" s="832" t="s">
        <v>1584</v>
      </c>
      <c r="J1674" s="832" t="s">
        <v>1585</v>
      </c>
      <c r="K1674" s="832" t="s">
        <v>1586</v>
      </c>
      <c r="L1674" s="835">
        <v>80.53</v>
      </c>
      <c r="M1674" s="835">
        <v>322.12</v>
      </c>
      <c r="N1674" s="832">
        <v>4</v>
      </c>
      <c r="O1674" s="836">
        <v>1.5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18</v>
      </c>
      <c r="B1675" s="832" t="s">
        <v>1807</v>
      </c>
      <c r="C1675" s="832" t="s">
        <v>1820</v>
      </c>
      <c r="D1675" s="833" t="s">
        <v>3112</v>
      </c>
      <c r="E1675" s="834" t="s">
        <v>1826</v>
      </c>
      <c r="F1675" s="832" t="s">
        <v>1808</v>
      </c>
      <c r="G1675" s="832" t="s">
        <v>2171</v>
      </c>
      <c r="H1675" s="832" t="s">
        <v>601</v>
      </c>
      <c r="I1675" s="832" t="s">
        <v>1587</v>
      </c>
      <c r="J1675" s="832" t="s">
        <v>1585</v>
      </c>
      <c r="K1675" s="832" t="s">
        <v>1588</v>
      </c>
      <c r="L1675" s="835">
        <v>161.06</v>
      </c>
      <c r="M1675" s="835">
        <v>483.18</v>
      </c>
      <c r="N1675" s="832">
        <v>3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18</v>
      </c>
      <c r="B1676" s="832" t="s">
        <v>1807</v>
      </c>
      <c r="C1676" s="832" t="s">
        <v>1820</v>
      </c>
      <c r="D1676" s="833" t="s">
        <v>3112</v>
      </c>
      <c r="E1676" s="834" t="s">
        <v>1826</v>
      </c>
      <c r="F1676" s="832" t="s">
        <v>1808</v>
      </c>
      <c r="G1676" s="832" t="s">
        <v>2182</v>
      </c>
      <c r="H1676" s="832" t="s">
        <v>601</v>
      </c>
      <c r="I1676" s="832" t="s">
        <v>2183</v>
      </c>
      <c r="J1676" s="832" t="s">
        <v>943</v>
      </c>
      <c r="K1676" s="832" t="s">
        <v>2184</v>
      </c>
      <c r="L1676" s="835">
        <v>0</v>
      </c>
      <c r="M1676" s="835">
        <v>0</v>
      </c>
      <c r="N1676" s="832">
        <v>1</v>
      </c>
      <c r="O1676" s="836">
        <v>0.5</v>
      </c>
      <c r="P1676" s="835">
        <v>0</v>
      </c>
      <c r="Q1676" s="837"/>
      <c r="R1676" s="832">
        <v>1</v>
      </c>
      <c r="S1676" s="837">
        <v>1</v>
      </c>
      <c r="T1676" s="836">
        <v>0.5</v>
      </c>
      <c r="U1676" s="838">
        <v>1</v>
      </c>
    </row>
    <row r="1677" spans="1:21" ht="14.4" customHeight="1" x14ac:dyDescent="0.3">
      <c r="A1677" s="831">
        <v>18</v>
      </c>
      <c r="B1677" s="832" t="s">
        <v>1807</v>
      </c>
      <c r="C1677" s="832" t="s">
        <v>1820</v>
      </c>
      <c r="D1677" s="833" t="s">
        <v>3112</v>
      </c>
      <c r="E1677" s="834" t="s">
        <v>1834</v>
      </c>
      <c r="F1677" s="832" t="s">
        <v>1808</v>
      </c>
      <c r="G1677" s="832" t="s">
        <v>1847</v>
      </c>
      <c r="H1677" s="832" t="s">
        <v>556</v>
      </c>
      <c r="I1677" s="832" t="s">
        <v>2540</v>
      </c>
      <c r="J1677" s="832" t="s">
        <v>1849</v>
      </c>
      <c r="K1677" s="832" t="s">
        <v>1558</v>
      </c>
      <c r="L1677" s="835">
        <v>4.7</v>
      </c>
      <c r="M1677" s="835">
        <v>9.4</v>
      </c>
      <c r="N1677" s="832">
        <v>2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18</v>
      </c>
      <c r="B1678" s="832" t="s">
        <v>1807</v>
      </c>
      <c r="C1678" s="832" t="s">
        <v>1820</v>
      </c>
      <c r="D1678" s="833" t="s">
        <v>3112</v>
      </c>
      <c r="E1678" s="834" t="s">
        <v>1834</v>
      </c>
      <c r="F1678" s="832" t="s">
        <v>1808</v>
      </c>
      <c r="G1678" s="832" t="s">
        <v>1847</v>
      </c>
      <c r="H1678" s="832" t="s">
        <v>556</v>
      </c>
      <c r="I1678" s="832" t="s">
        <v>1848</v>
      </c>
      <c r="J1678" s="832" t="s">
        <v>1849</v>
      </c>
      <c r="K1678" s="832" t="s">
        <v>1770</v>
      </c>
      <c r="L1678" s="835">
        <v>9.4</v>
      </c>
      <c r="M1678" s="835">
        <v>18.8</v>
      </c>
      <c r="N1678" s="832">
        <v>2</v>
      </c>
      <c r="O1678" s="836">
        <v>0.5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18</v>
      </c>
      <c r="B1679" s="832" t="s">
        <v>1807</v>
      </c>
      <c r="C1679" s="832" t="s">
        <v>1820</v>
      </c>
      <c r="D1679" s="833" t="s">
        <v>3112</v>
      </c>
      <c r="E1679" s="834" t="s">
        <v>1834</v>
      </c>
      <c r="F1679" s="832" t="s">
        <v>1808</v>
      </c>
      <c r="G1679" s="832" t="s">
        <v>1899</v>
      </c>
      <c r="H1679" s="832" t="s">
        <v>601</v>
      </c>
      <c r="I1679" s="832" t="s">
        <v>1564</v>
      </c>
      <c r="J1679" s="832" t="s">
        <v>673</v>
      </c>
      <c r="K1679" s="832" t="s">
        <v>1565</v>
      </c>
      <c r="L1679" s="835">
        <v>132</v>
      </c>
      <c r="M1679" s="835">
        <v>264</v>
      </c>
      <c r="N1679" s="832">
        <v>2</v>
      </c>
      <c r="O1679" s="836">
        <v>0.5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18</v>
      </c>
      <c r="B1680" s="832" t="s">
        <v>1807</v>
      </c>
      <c r="C1680" s="832" t="s">
        <v>1820</v>
      </c>
      <c r="D1680" s="833" t="s">
        <v>3112</v>
      </c>
      <c r="E1680" s="834" t="s">
        <v>1834</v>
      </c>
      <c r="F1680" s="832" t="s">
        <v>1808</v>
      </c>
      <c r="G1680" s="832" t="s">
        <v>1943</v>
      </c>
      <c r="H1680" s="832" t="s">
        <v>601</v>
      </c>
      <c r="I1680" s="832" t="s">
        <v>1573</v>
      </c>
      <c r="J1680" s="832" t="s">
        <v>711</v>
      </c>
      <c r="K1680" s="832" t="s">
        <v>1574</v>
      </c>
      <c r="L1680" s="835">
        <v>123.2</v>
      </c>
      <c r="M1680" s="835">
        <v>369.6</v>
      </c>
      <c r="N1680" s="832">
        <v>3</v>
      </c>
      <c r="O1680" s="836">
        <v>0.5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18</v>
      </c>
      <c r="B1681" s="832" t="s">
        <v>1807</v>
      </c>
      <c r="C1681" s="832" t="s">
        <v>1820</v>
      </c>
      <c r="D1681" s="833" t="s">
        <v>3112</v>
      </c>
      <c r="E1681" s="834" t="s">
        <v>1834</v>
      </c>
      <c r="F1681" s="832" t="s">
        <v>1808</v>
      </c>
      <c r="G1681" s="832" t="s">
        <v>741</v>
      </c>
      <c r="H1681" s="832" t="s">
        <v>556</v>
      </c>
      <c r="I1681" s="832" t="s">
        <v>1979</v>
      </c>
      <c r="J1681" s="832" t="s">
        <v>1980</v>
      </c>
      <c r="K1681" s="832" t="s">
        <v>1981</v>
      </c>
      <c r="L1681" s="835">
        <v>51.51</v>
      </c>
      <c r="M1681" s="835">
        <v>51.51</v>
      </c>
      <c r="N1681" s="832">
        <v>1</v>
      </c>
      <c r="O1681" s="836">
        <v>1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18</v>
      </c>
      <c r="B1682" s="832" t="s">
        <v>1807</v>
      </c>
      <c r="C1682" s="832" t="s">
        <v>1820</v>
      </c>
      <c r="D1682" s="833" t="s">
        <v>3112</v>
      </c>
      <c r="E1682" s="834" t="s">
        <v>1834</v>
      </c>
      <c r="F1682" s="832" t="s">
        <v>1808</v>
      </c>
      <c r="G1682" s="832" t="s">
        <v>2018</v>
      </c>
      <c r="H1682" s="832" t="s">
        <v>601</v>
      </c>
      <c r="I1682" s="832" t="s">
        <v>1524</v>
      </c>
      <c r="J1682" s="832" t="s">
        <v>1525</v>
      </c>
      <c r="K1682" s="832" t="s">
        <v>1526</v>
      </c>
      <c r="L1682" s="835">
        <v>88.92</v>
      </c>
      <c r="M1682" s="835">
        <v>266.76</v>
      </c>
      <c r="N1682" s="832">
        <v>3</v>
      </c>
      <c r="O1682" s="836">
        <v>0.5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18</v>
      </c>
      <c r="B1683" s="832" t="s">
        <v>1807</v>
      </c>
      <c r="C1683" s="832" t="s">
        <v>1820</v>
      </c>
      <c r="D1683" s="833" t="s">
        <v>3112</v>
      </c>
      <c r="E1683" s="834" t="s">
        <v>1834</v>
      </c>
      <c r="F1683" s="832" t="s">
        <v>1808</v>
      </c>
      <c r="G1683" s="832" t="s">
        <v>2182</v>
      </c>
      <c r="H1683" s="832" t="s">
        <v>601</v>
      </c>
      <c r="I1683" s="832" t="s">
        <v>1560</v>
      </c>
      <c r="J1683" s="832" t="s">
        <v>943</v>
      </c>
      <c r="K1683" s="832" t="s">
        <v>1561</v>
      </c>
      <c r="L1683" s="835">
        <v>0</v>
      </c>
      <c r="M1683" s="835">
        <v>0</v>
      </c>
      <c r="N1683" s="832">
        <v>2</v>
      </c>
      <c r="O1683" s="836">
        <v>0.5</v>
      </c>
      <c r="P1683" s="835"/>
      <c r="Q1683" s="837"/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18</v>
      </c>
      <c r="B1684" s="832" t="s">
        <v>1807</v>
      </c>
      <c r="C1684" s="832" t="s">
        <v>1820</v>
      </c>
      <c r="D1684" s="833" t="s">
        <v>3112</v>
      </c>
      <c r="E1684" s="834" t="s">
        <v>1839</v>
      </c>
      <c r="F1684" s="832" t="s">
        <v>1808</v>
      </c>
      <c r="G1684" s="832" t="s">
        <v>3097</v>
      </c>
      <c r="H1684" s="832" t="s">
        <v>556</v>
      </c>
      <c r="I1684" s="832" t="s">
        <v>3098</v>
      </c>
      <c r="J1684" s="832" t="s">
        <v>3099</v>
      </c>
      <c r="K1684" s="832" t="s">
        <v>1898</v>
      </c>
      <c r="L1684" s="835">
        <v>170.52</v>
      </c>
      <c r="M1684" s="835">
        <v>170.52</v>
      </c>
      <c r="N1684" s="832">
        <v>1</v>
      </c>
      <c r="O1684" s="836">
        <v>1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18</v>
      </c>
      <c r="B1685" s="832" t="s">
        <v>1807</v>
      </c>
      <c r="C1685" s="832" t="s">
        <v>1820</v>
      </c>
      <c r="D1685" s="833" t="s">
        <v>3112</v>
      </c>
      <c r="E1685" s="834" t="s">
        <v>1839</v>
      </c>
      <c r="F1685" s="832" t="s">
        <v>1808</v>
      </c>
      <c r="G1685" s="832" t="s">
        <v>2357</v>
      </c>
      <c r="H1685" s="832" t="s">
        <v>556</v>
      </c>
      <c r="I1685" s="832" t="s">
        <v>2358</v>
      </c>
      <c r="J1685" s="832" t="s">
        <v>2359</v>
      </c>
      <c r="K1685" s="832" t="s">
        <v>2360</v>
      </c>
      <c r="L1685" s="835">
        <v>0</v>
      </c>
      <c r="M1685" s="835">
        <v>0</v>
      </c>
      <c r="N1685" s="832">
        <v>1</v>
      </c>
      <c r="O1685" s="836">
        <v>0.5</v>
      </c>
      <c r="P1685" s="835"/>
      <c r="Q1685" s="837"/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18</v>
      </c>
      <c r="B1686" s="832" t="s">
        <v>1807</v>
      </c>
      <c r="C1686" s="832" t="s">
        <v>1820</v>
      </c>
      <c r="D1686" s="833" t="s">
        <v>3112</v>
      </c>
      <c r="E1686" s="834" t="s">
        <v>1839</v>
      </c>
      <c r="F1686" s="832" t="s">
        <v>1808</v>
      </c>
      <c r="G1686" s="832" t="s">
        <v>1899</v>
      </c>
      <c r="H1686" s="832" t="s">
        <v>601</v>
      </c>
      <c r="I1686" s="832" t="s">
        <v>1564</v>
      </c>
      <c r="J1686" s="832" t="s">
        <v>673</v>
      </c>
      <c r="K1686" s="832" t="s">
        <v>1565</v>
      </c>
      <c r="L1686" s="835">
        <v>132</v>
      </c>
      <c r="M1686" s="835">
        <v>132</v>
      </c>
      <c r="N1686" s="832">
        <v>1</v>
      </c>
      <c r="O1686" s="836">
        <v>0.5</v>
      </c>
      <c r="P1686" s="835"/>
      <c r="Q1686" s="837">
        <v>0</v>
      </c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18</v>
      </c>
      <c r="B1687" s="832" t="s">
        <v>1807</v>
      </c>
      <c r="C1687" s="832" t="s">
        <v>1820</v>
      </c>
      <c r="D1687" s="833" t="s">
        <v>3112</v>
      </c>
      <c r="E1687" s="834" t="s">
        <v>1839</v>
      </c>
      <c r="F1687" s="832" t="s">
        <v>1808</v>
      </c>
      <c r="G1687" s="832" t="s">
        <v>1943</v>
      </c>
      <c r="H1687" s="832" t="s">
        <v>601</v>
      </c>
      <c r="I1687" s="832" t="s">
        <v>1573</v>
      </c>
      <c r="J1687" s="832" t="s">
        <v>711</v>
      </c>
      <c r="K1687" s="832" t="s">
        <v>1574</v>
      </c>
      <c r="L1687" s="835">
        <v>123.2</v>
      </c>
      <c r="M1687" s="835">
        <v>246.4</v>
      </c>
      <c r="N1687" s="832">
        <v>2</v>
      </c>
      <c r="O1687" s="836">
        <v>1.5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18</v>
      </c>
      <c r="B1688" s="832" t="s">
        <v>1807</v>
      </c>
      <c r="C1688" s="832" t="s">
        <v>1820</v>
      </c>
      <c r="D1688" s="833" t="s">
        <v>3112</v>
      </c>
      <c r="E1688" s="834" t="s">
        <v>1839</v>
      </c>
      <c r="F1688" s="832" t="s">
        <v>1808</v>
      </c>
      <c r="G1688" s="832" t="s">
        <v>1943</v>
      </c>
      <c r="H1688" s="832" t="s">
        <v>601</v>
      </c>
      <c r="I1688" s="832" t="s">
        <v>1575</v>
      </c>
      <c r="J1688" s="832" t="s">
        <v>711</v>
      </c>
      <c r="K1688" s="832" t="s">
        <v>712</v>
      </c>
      <c r="L1688" s="835">
        <v>246.39</v>
      </c>
      <c r="M1688" s="835">
        <v>246.39</v>
      </c>
      <c r="N1688" s="832">
        <v>1</v>
      </c>
      <c r="O1688" s="836">
        <v>1</v>
      </c>
      <c r="P1688" s="835">
        <v>246.39</v>
      </c>
      <c r="Q1688" s="837">
        <v>1</v>
      </c>
      <c r="R1688" s="832">
        <v>1</v>
      </c>
      <c r="S1688" s="837">
        <v>1</v>
      </c>
      <c r="T1688" s="836">
        <v>1</v>
      </c>
      <c r="U1688" s="838">
        <v>1</v>
      </c>
    </row>
    <row r="1689" spans="1:21" ht="14.4" customHeight="1" x14ac:dyDescent="0.3">
      <c r="A1689" s="831">
        <v>18</v>
      </c>
      <c r="B1689" s="832" t="s">
        <v>1807</v>
      </c>
      <c r="C1689" s="832" t="s">
        <v>1820</v>
      </c>
      <c r="D1689" s="833" t="s">
        <v>3112</v>
      </c>
      <c r="E1689" s="834" t="s">
        <v>1839</v>
      </c>
      <c r="F1689" s="832" t="s">
        <v>1808</v>
      </c>
      <c r="G1689" s="832" t="s">
        <v>2018</v>
      </c>
      <c r="H1689" s="832" t="s">
        <v>601</v>
      </c>
      <c r="I1689" s="832" t="s">
        <v>1524</v>
      </c>
      <c r="J1689" s="832" t="s">
        <v>1525</v>
      </c>
      <c r="K1689" s="832" t="s">
        <v>1526</v>
      </c>
      <c r="L1689" s="835">
        <v>88.92</v>
      </c>
      <c r="M1689" s="835">
        <v>88.92</v>
      </c>
      <c r="N1689" s="832">
        <v>1</v>
      </c>
      <c r="O1689" s="836">
        <v>0.5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18</v>
      </c>
      <c r="B1690" s="832" t="s">
        <v>1807</v>
      </c>
      <c r="C1690" s="832" t="s">
        <v>1820</v>
      </c>
      <c r="D1690" s="833" t="s">
        <v>3112</v>
      </c>
      <c r="E1690" s="834" t="s">
        <v>1839</v>
      </c>
      <c r="F1690" s="832" t="s">
        <v>1808</v>
      </c>
      <c r="G1690" s="832" t="s">
        <v>2053</v>
      </c>
      <c r="H1690" s="832" t="s">
        <v>556</v>
      </c>
      <c r="I1690" s="832" t="s">
        <v>2057</v>
      </c>
      <c r="J1690" s="832" t="s">
        <v>2055</v>
      </c>
      <c r="K1690" s="832" t="s">
        <v>2056</v>
      </c>
      <c r="L1690" s="835">
        <v>122.73</v>
      </c>
      <c r="M1690" s="835">
        <v>245.46</v>
      </c>
      <c r="N1690" s="832">
        <v>2</v>
      </c>
      <c r="O1690" s="836">
        <v>0.5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18</v>
      </c>
      <c r="B1691" s="832" t="s">
        <v>1807</v>
      </c>
      <c r="C1691" s="832" t="s">
        <v>1820</v>
      </c>
      <c r="D1691" s="833" t="s">
        <v>3112</v>
      </c>
      <c r="E1691" s="834" t="s">
        <v>1839</v>
      </c>
      <c r="F1691" s="832" t="s">
        <v>1808</v>
      </c>
      <c r="G1691" s="832" t="s">
        <v>2058</v>
      </c>
      <c r="H1691" s="832" t="s">
        <v>556</v>
      </c>
      <c r="I1691" s="832" t="s">
        <v>2469</v>
      </c>
      <c r="J1691" s="832" t="s">
        <v>2468</v>
      </c>
      <c r="K1691" s="832" t="s">
        <v>1078</v>
      </c>
      <c r="L1691" s="835">
        <v>657.85</v>
      </c>
      <c r="M1691" s="835">
        <v>657.85</v>
      </c>
      <c r="N1691" s="832">
        <v>1</v>
      </c>
      <c r="O1691" s="836">
        <v>1</v>
      </c>
      <c r="P1691" s="835">
        <v>657.85</v>
      </c>
      <c r="Q1691" s="837">
        <v>1</v>
      </c>
      <c r="R1691" s="832">
        <v>1</v>
      </c>
      <c r="S1691" s="837">
        <v>1</v>
      </c>
      <c r="T1691" s="836">
        <v>1</v>
      </c>
      <c r="U1691" s="838">
        <v>1</v>
      </c>
    </row>
    <row r="1692" spans="1:21" ht="14.4" customHeight="1" x14ac:dyDescent="0.3">
      <c r="A1692" s="831">
        <v>18</v>
      </c>
      <c r="B1692" s="832" t="s">
        <v>1807</v>
      </c>
      <c r="C1692" s="832" t="s">
        <v>1820</v>
      </c>
      <c r="D1692" s="833" t="s">
        <v>3112</v>
      </c>
      <c r="E1692" s="834" t="s">
        <v>1839</v>
      </c>
      <c r="F1692" s="832" t="s">
        <v>1808</v>
      </c>
      <c r="G1692" s="832" t="s">
        <v>2303</v>
      </c>
      <c r="H1692" s="832" t="s">
        <v>556</v>
      </c>
      <c r="I1692" s="832" t="s">
        <v>3100</v>
      </c>
      <c r="J1692" s="832" t="s">
        <v>3101</v>
      </c>
      <c r="K1692" s="832" t="s">
        <v>3102</v>
      </c>
      <c r="L1692" s="835">
        <v>115.18</v>
      </c>
      <c r="M1692" s="835">
        <v>115.18</v>
      </c>
      <c r="N1692" s="832">
        <v>1</v>
      </c>
      <c r="O1692" s="836">
        <v>0.5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18</v>
      </c>
      <c r="B1693" s="832" t="s">
        <v>1807</v>
      </c>
      <c r="C1693" s="832" t="s">
        <v>1820</v>
      </c>
      <c r="D1693" s="833" t="s">
        <v>3112</v>
      </c>
      <c r="E1693" s="834" t="s">
        <v>1839</v>
      </c>
      <c r="F1693" s="832" t="s">
        <v>1808</v>
      </c>
      <c r="G1693" s="832" t="s">
        <v>2092</v>
      </c>
      <c r="H1693" s="832" t="s">
        <v>556</v>
      </c>
      <c r="I1693" s="832" t="s">
        <v>2093</v>
      </c>
      <c r="J1693" s="832" t="s">
        <v>2094</v>
      </c>
      <c r="K1693" s="832" t="s">
        <v>2095</v>
      </c>
      <c r="L1693" s="835">
        <v>18.809999999999999</v>
      </c>
      <c r="M1693" s="835">
        <v>94.05</v>
      </c>
      <c r="N1693" s="832">
        <v>5</v>
      </c>
      <c r="O1693" s="836">
        <v>0.5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18</v>
      </c>
      <c r="B1694" s="832" t="s">
        <v>1807</v>
      </c>
      <c r="C1694" s="832" t="s">
        <v>1820</v>
      </c>
      <c r="D1694" s="833" t="s">
        <v>3112</v>
      </c>
      <c r="E1694" s="834" t="s">
        <v>1839</v>
      </c>
      <c r="F1694" s="832" t="s">
        <v>1808</v>
      </c>
      <c r="G1694" s="832" t="s">
        <v>2118</v>
      </c>
      <c r="H1694" s="832" t="s">
        <v>601</v>
      </c>
      <c r="I1694" s="832" t="s">
        <v>1542</v>
      </c>
      <c r="J1694" s="832" t="s">
        <v>1543</v>
      </c>
      <c r="K1694" s="832" t="s">
        <v>1544</v>
      </c>
      <c r="L1694" s="835">
        <v>183.54</v>
      </c>
      <c r="M1694" s="835">
        <v>367.08</v>
      </c>
      <c r="N1694" s="832">
        <v>2</v>
      </c>
      <c r="O1694" s="836">
        <v>2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18</v>
      </c>
      <c r="B1695" s="832" t="s">
        <v>1807</v>
      </c>
      <c r="C1695" s="832" t="s">
        <v>1820</v>
      </c>
      <c r="D1695" s="833" t="s">
        <v>3112</v>
      </c>
      <c r="E1695" s="834" t="s">
        <v>1839</v>
      </c>
      <c r="F1695" s="832" t="s">
        <v>1808</v>
      </c>
      <c r="G1695" s="832" t="s">
        <v>2155</v>
      </c>
      <c r="H1695" s="832" t="s">
        <v>556</v>
      </c>
      <c r="I1695" s="832" t="s">
        <v>2158</v>
      </c>
      <c r="J1695" s="832" t="s">
        <v>898</v>
      </c>
      <c r="K1695" s="832" t="s">
        <v>2014</v>
      </c>
      <c r="L1695" s="835">
        <v>122.73</v>
      </c>
      <c r="M1695" s="835">
        <v>368.19</v>
      </c>
      <c r="N1695" s="832">
        <v>3</v>
      </c>
      <c r="O1695" s="836">
        <v>1.5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18</v>
      </c>
      <c r="B1696" s="832" t="s">
        <v>1807</v>
      </c>
      <c r="C1696" s="832" t="s">
        <v>1820</v>
      </c>
      <c r="D1696" s="833" t="s">
        <v>3112</v>
      </c>
      <c r="E1696" s="834" t="s">
        <v>1839</v>
      </c>
      <c r="F1696" s="832" t="s">
        <v>1808</v>
      </c>
      <c r="G1696" s="832" t="s">
        <v>2161</v>
      </c>
      <c r="H1696" s="832" t="s">
        <v>556</v>
      </c>
      <c r="I1696" s="832" t="s">
        <v>2162</v>
      </c>
      <c r="J1696" s="832" t="s">
        <v>906</v>
      </c>
      <c r="K1696" s="832" t="s">
        <v>2163</v>
      </c>
      <c r="L1696" s="835">
        <v>264</v>
      </c>
      <c r="M1696" s="835">
        <v>264</v>
      </c>
      <c r="N1696" s="832">
        <v>1</v>
      </c>
      <c r="O1696" s="836">
        <v>1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18</v>
      </c>
      <c r="B1697" s="832" t="s">
        <v>1807</v>
      </c>
      <c r="C1697" s="832" t="s">
        <v>1820</v>
      </c>
      <c r="D1697" s="833" t="s">
        <v>3112</v>
      </c>
      <c r="E1697" s="834" t="s">
        <v>1839</v>
      </c>
      <c r="F1697" s="832" t="s">
        <v>1808</v>
      </c>
      <c r="G1697" s="832" t="s">
        <v>2206</v>
      </c>
      <c r="H1697" s="832" t="s">
        <v>556</v>
      </c>
      <c r="I1697" s="832" t="s">
        <v>2209</v>
      </c>
      <c r="J1697" s="832" t="s">
        <v>2208</v>
      </c>
      <c r="K1697" s="832" t="s">
        <v>700</v>
      </c>
      <c r="L1697" s="835">
        <v>546.21</v>
      </c>
      <c r="M1697" s="835">
        <v>546.21</v>
      </c>
      <c r="N1697" s="832">
        <v>1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18</v>
      </c>
      <c r="B1698" s="832" t="s">
        <v>1807</v>
      </c>
      <c r="C1698" s="832" t="s">
        <v>1820</v>
      </c>
      <c r="D1698" s="833" t="s">
        <v>3112</v>
      </c>
      <c r="E1698" s="834" t="s">
        <v>1841</v>
      </c>
      <c r="F1698" s="832" t="s">
        <v>1808</v>
      </c>
      <c r="G1698" s="832" t="s">
        <v>1847</v>
      </c>
      <c r="H1698" s="832" t="s">
        <v>556</v>
      </c>
      <c r="I1698" s="832" t="s">
        <v>2540</v>
      </c>
      <c r="J1698" s="832" t="s">
        <v>1849</v>
      </c>
      <c r="K1698" s="832" t="s">
        <v>1558</v>
      </c>
      <c r="L1698" s="835">
        <v>4.7</v>
      </c>
      <c r="M1698" s="835">
        <v>4.7</v>
      </c>
      <c r="N1698" s="832">
        <v>1</v>
      </c>
      <c r="O1698" s="836">
        <v>0.5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18</v>
      </c>
      <c r="B1699" s="832" t="s">
        <v>1807</v>
      </c>
      <c r="C1699" s="832" t="s">
        <v>1820</v>
      </c>
      <c r="D1699" s="833" t="s">
        <v>3112</v>
      </c>
      <c r="E1699" s="834" t="s">
        <v>1841</v>
      </c>
      <c r="F1699" s="832" t="s">
        <v>1808</v>
      </c>
      <c r="G1699" s="832" t="s">
        <v>2070</v>
      </c>
      <c r="H1699" s="832" t="s">
        <v>601</v>
      </c>
      <c r="I1699" s="832" t="s">
        <v>2079</v>
      </c>
      <c r="J1699" s="832" t="s">
        <v>1581</v>
      </c>
      <c r="K1699" s="832" t="s">
        <v>1579</v>
      </c>
      <c r="L1699" s="835">
        <v>161.06</v>
      </c>
      <c r="M1699" s="835">
        <v>161.06</v>
      </c>
      <c r="N1699" s="832">
        <v>1</v>
      </c>
      <c r="O1699" s="836">
        <v>0.5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18</v>
      </c>
      <c r="B1700" s="832" t="s">
        <v>1807</v>
      </c>
      <c r="C1700" s="832" t="s">
        <v>1820</v>
      </c>
      <c r="D1700" s="833" t="s">
        <v>3112</v>
      </c>
      <c r="E1700" s="834" t="s">
        <v>1841</v>
      </c>
      <c r="F1700" s="832" t="s">
        <v>1808</v>
      </c>
      <c r="G1700" s="832" t="s">
        <v>2112</v>
      </c>
      <c r="H1700" s="832" t="s">
        <v>556</v>
      </c>
      <c r="I1700" s="832" t="s">
        <v>2113</v>
      </c>
      <c r="J1700" s="832" t="s">
        <v>841</v>
      </c>
      <c r="K1700" s="832" t="s">
        <v>2114</v>
      </c>
      <c r="L1700" s="835">
        <v>54.55</v>
      </c>
      <c r="M1700" s="835">
        <v>109.1</v>
      </c>
      <c r="N1700" s="832">
        <v>2</v>
      </c>
      <c r="O1700" s="836">
        <v>1</v>
      </c>
      <c r="P1700" s="835">
        <v>109.1</v>
      </c>
      <c r="Q1700" s="837">
        <v>1</v>
      </c>
      <c r="R1700" s="832">
        <v>2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18</v>
      </c>
      <c r="B1701" s="832" t="s">
        <v>1807</v>
      </c>
      <c r="C1701" s="832" t="s">
        <v>1820</v>
      </c>
      <c r="D1701" s="833" t="s">
        <v>3112</v>
      </c>
      <c r="E1701" s="834" t="s">
        <v>1838</v>
      </c>
      <c r="F1701" s="832" t="s">
        <v>1808</v>
      </c>
      <c r="G1701" s="832" t="s">
        <v>1847</v>
      </c>
      <c r="H1701" s="832" t="s">
        <v>601</v>
      </c>
      <c r="I1701" s="832" t="s">
        <v>1768</v>
      </c>
      <c r="J1701" s="832" t="s">
        <v>1769</v>
      </c>
      <c r="K1701" s="832" t="s">
        <v>1770</v>
      </c>
      <c r="L1701" s="835">
        <v>9.4</v>
      </c>
      <c r="M1701" s="835">
        <v>9.4</v>
      </c>
      <c r="N1701" s="832">
        <v>1</v>
      </c>
      <c r="O1701" s="836">
        <v>1</v>
      </c>
      <c r="P1701" s="835">
        <v>9.4</v>
      </c>
      <c r="Q1701" s="837">
        <v>1</v>
      </c>
      <c r="R1701" s="832">
        <v>1</v>
      </c>
      <c r="S1701" s="837">
        <v>1</v>
      </c>
      <c r="T1701" s="836">
        <v>1</v>
      </c>
      <c r="U1701" s="838">
        <v>1</v>
      </c>
    </row>
    <row r="1702" spans="1:21" ht="14.4" customHeight="1" x14ac:dyDescent="0.3">
      <c r="A1702" s="831">
        <v>18</v>
      </c>
      <c r="B1702" s="832" t="s">
        <v>1807</v>
      </c>
      <c r="C1702" s="832" t="s">
        <v>1820</v>
      </c>
      <c r="D1702" s="833" t="s">
        <v>3112</v>
      </c>
      <c r="E1702" s="834" t="s">
        <v>1838</v>
      </c>
      <c r="F1702" s="832" t="s">
        <v>1808</v>
      </c>
      <c r="G1702" s="832" t="s">
        <v>1982</v>
      </c>
      <c r="H1702" s="832" t="s">
        <v>556</v>
      </c>
      <c r="I1702" s="832" t="s">
        <v>1983</v>
      </c>
      <c r="J1702" s="832" t="s">
        <v>1170</v>
      </c>
      <c r="K1702" s="832" t="s">
        <v>1984</v>
      </c>
      <c r="L1702" s="835">
        <v>107.27</v>
      </c>
      <c r="M1702" s="835">
        <v>107.27</v>
      </c>
      <c r="N1702" s="832">
        <v>1</v>
      </c>
      <c r="O1702" s="836">
        <v>0.5</v>
      </c>
      <c r="P1702" s="835">
        <v>107.27</v>
      </c>
      <c r="Q1702" s="837">
        <v>1</v>
      </c>
      <c r="R1702" s="832">
        <v>1</v>
      </c>
      <c r="S1702" s="837">
        <v>1</v>
      </c>
      <c r="T1702" s="836">
        <v>0.5</v>
      </c>
      <c r="U1702" s="838">
        <v>1</v>
      </c>
    </row>
    <row r="1703" spans="1:21" ht="14.4" customHeight="1" x14ac:dyDescent="0.3">
      <c r="A1703" s="831">
        <v>18</v>
      </c>
      <c r="B1703" s="832" t="s">
        <v>1807</v>
      </c>
      <c r="C1703" s="832" t="s">
        <v>1820</v>
      </c>
      <c r="D1703" s="833" t="s">
        <v>3112</v>
      </c>
      <c r="E1703" s="834" t="s">
        <v>1838</v>
      </c>
      <c r="F1703" s="832" t="s">
        <v>1808</v>
      </c>
      <c r="G1703" s="832" t="s">
        <v>2161</v>
      </c>
      <c r="H1703" s="832" t="s">
        <v>556</v>
      </c>
      <c r="I1703" s="832" t="s">
        <v>2166</v>
      </c>
      <c r="J1703" s="832" t="s">
        <v>2167</v>
      </c>
      <c r="K1703" s="832" t="s">
        <v>2168</v>
      </c>
      <c r="L1703" s="835">
        <v>96.49</v>
      </c>
      <c r="M1703" s="835">
        <v>96.49</v>
      </c>
      <c r="N1703" s="832">
        <v>1</v>
      </c>
      <c r="O1703" s="836">
        <v>0.5</v>
      </c>
      <c r="P1703" s="835">
        <v>96.49</v>
      </c>
      <c r="Q1703" s="837">
        <v>1</v>
      </c>
      <c r="R1703" s="832">
        <v>1</v>
      </c>
      <c r="S1703" s="837">
        <v>1</v>
      </c>
      <c r="T1703" s="836">
        <v>0.5</v>
      </c>
      <c r="U1703" s="838">
        <v>1</v>
      </c>
    </row>
    <row r="1704" spans="1:21" ht="14.4" customHeight="1" x14ac:dyDescent="0.3">
      <c r="A1704" s="831">
        <v>18</v>
      </c>
      <c r="B1704" s="832" t="s">
        <v>1807</v>
      </c>
      <c r="C1704" s="832" t="s">
        <v>1820</v>
      </c>
      <c r="D1704" s="833" t="s">
        <v>3112</v>
      </c>
      <c r="E1704" s="834" t="s">
        <v>1833</v>
      </c>
      <c r="F1704" s="832" t="s">
        <v>1808</v>
      </c>
      <c r="G1704" s="832" t="s">
        <v>741</v>
      </c>
      <c r="H1704" s="832" t="s">
        <v>556</v>
      </c>
      <c r="I1704" s="832" t="s">
        <v>1979</v>
      </c>
      <c r="J1704" s="832" t="s">
        <v>1980</v>
      </c>
      <c r="K1704" s="832" t="s">
        <v>1981</v>
      </c>
      <c r="L1704" s="835">
        <v>51.51</v>
      </c>
      <c r="M1704" s="835">
        <v>51.51</v>
      </c>
      <c r="N1704" s="832">
        <v>1</v>
      </c>
      <c r="O1704" s="836">
        <v>1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18</v>
      </c>
      <c r="B1705" s="832" t="s">
        <v>1807</v>
      </c>
      <c r="C1705" s="832" t="s">
        <v>1820</v>
      </c>
      <c r="D1705" s="833" t="s">
        <v>3112</v>
      </c>
      <c r="E1705" s="834" t="s">
        <v>1833</v>
      </c>
      <c r="F1705" s="832" t="s">
        <v>1808</v>
      </c>
      <c r="G1705" s="832" t="s">
        <v>1989</v>
      </c>
      <c r="H1705" s="832" t="s">
        <v>556</v>
      </c>
      <c r="I1705" s="832" t="s">
        <v>1992</v>
      </c>
      <c r="J1705" s="832" t="s">
        <v>1993</v>
      </c>
      <c r="K1705" s="832" t="s">
        <v>1994</v>
      </c>
      <c r="L1705" s="835">
        <v>22.06</v>
      </c>
      <c r="M1705" s="835">
        <v>22.06</v>
      </c>
      <c r="N1705" s="832">
        <v>1</v>
      </c>
      <c r="O1705" s="836">
        <v>1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18</v>
      </c>
      <c r="B1706" s="832" t="s">
        <v>1807</v>
      </c>
      <c r="C1706" s="832" t="s">
        <v>1820</v>
      </c>
      <c r="D1706" s="833" t="s">
        <v>3112</v>
      </c>
      <c r="E1706" s="834" t="s">
        <v>1833</v>
      </c>
      <c r="F1706" s="832" t="s">
        <v>1808</v>
      </c>
      <c r="G1706" s="832" t="s">
        <v>2018</v>
      </c>
      <c r="H1706" s="832" t="s">
        <v>601</v>
      </c>
      <c r="I1706" s="832" t="s">
        <v>1524</v>
      </c>
      <c r="J1706" s="832" t="s">
        <v>1525</v>
      </c>
      <c r="K1706" s="832" t="s">
        <v>1526</v>
      </c>
      <c r="L1706" s="835">
        <v>88.92</v>
      </c>
      <c r="M1706" s="835">
        <v>88.92</v>
      </c>
      <c r="N1706" s="832">
        <v>1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18</v>
      </c>
      <c r="B1707" s="832" t="s">
        <v>1807</v>
      </c>
      <c r="C1707" s="832" t="s">
        <v>1820</v>
      </c>
      <c r="D1707" s="833" t="s">
        <v>3112</v>
      </c>
      <c r="E1707" s="834" t="s">
        <v>1833</v>
      </c>
      <c r="F1707" s="832" t="s">
        <v>1808</v>
      </c>
      <c r="G1707" s="832" t="s">
        <v>2070</v>
      </c>
      <c r="H1707" s="832" t="s">
        <v>556</v>
      </c>
      <c r="I1707" s="832" t="s">
        <v>2077</v>
      </c>
      <c r="J1707" s="832" t="s">
        <v>1578</v>
      </c>
      <c r="K1707" s="832" t="s">
        <v>2078</v>
      </c>
      <c r="L1707" s="835">
        <v>80.53</v>
      </c>
      <c r="M1707" s="835">
        <v>161.06</v>
      </c>
      <c r="N1707" s="832">
        <v>2</v>
      </c>
      <c r="O1707" s="836">
        <v>1</v>
      </c>
      <c r="P1707" s="835"/>
      <c r="Q1707" s="837">
        <v>0</v>
      </c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18</v>
      </c>
      <c r="B1708" s="832" t="s">
        <v>1807</v>
      </c>
      <c r="C1708" s="832" t="s">
        <v>1820</v>
      </c>
      <c r="D1708" s="833" t="s">
        <v>3112</v>
      </c>
      <c r="E1708" s="834" t="s">
        <v>1833</v>
      </c>
      <c r="F1708" s="832" t="s">
        <v>1808</v>
      </c>
      <c r="G1708" s="832" t="s">
        <v>2112</v>
      </c>
      <c r="H1708" s="832" t="s">
        <v>556</v>
      </c>
      <c r="I1708" s="832" t="s">
        <v>2113</v>
      </c>
      <c r="J1708" s="832" t="s">
        <v>841</v>
      </c>
      <c r="K1708" s="832" t="s">
        <v>2114</v>
      </c>
      <c r="L1708" s="835">
        <v>54.55</v>
      </c>
      <c r="M1708" s="835">
        <v>54.55</v>
      </c>
      <c r="N1708" s="832">
        <v>1</v>
      </c>
      <c r="O1708" s="836">
        <v>0.5</v>
      </c>
      <c r="P1708" s="835"/>
      <c r="Q1708" s="837">
        <v>0</v>
      </c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18</v>
      </c>
      <c r="B1709" s="832" t="s">
        <v>1807</v>
      </c>
      <c r="C1709" s="832" t="s">
        <v>1820</v>
      </c>
      <c r="D1709" s="833" t="s">
        <v>3112</v>
      </c>
      <c r="E1709" s="834" t="s">
        <v>1833</v>
      </c>
      <c r="F1709" s="832" t="s">
        <v>1808</v>
      </c>
      <c r="G1709" s="832" t="s">
        <v>2149</v>
      </c>
      <c r="H1709" s="832" t="s">
        <v>556</v>
      </c>
      <c r="I1709" s="832" t="s">
        <v>2150</v>
      </c>
      <c r="J1709" s="832" t="s">
        <v>1086</v>
      </c>
      <c r="K1709" s="832" t="s">
        <v>2151</v>
      </c>
      <c r="L1709" s="835">
        <v>132</v>
      </c>
      <c r="M1709" s="835">
        <v>264</v>
      </c>
      <c r="N1709" s="832">
        <v>2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18</v>
      </c>
      <c r="B1710" s="832" t="s">
        <v>1807</v>
      </c>
      <c r="C1710" s="832" t="s">
        <v>1820</v>
      </c>
      <c r="D1710" s="833" t="s">
        <v>3112</v>
      </c>
      <c r="E1710" s="834" t="s">
        <v>1833</v>
      </c>
      <c r="F1710" s="832" t="s">
        <v>1808</v>
      </c>
      <c r="G1710" s="832" t="s">
        <v>2161</v>
      </c>
      <c r="H1710" s="832" t="s">
        <v>556</v>
      </c>
      <c r="I1710" s="832" t="s">
        <v>2164</v>
      </c>
      <c r="J1710" s="832" t="s">
        <v>908</v>
      </c>
      <c r="K1710" s="832" t="s">
        <v>2165</v>
      </c>
      <c r="L1710" s="835">
        <v>65.989999999999995</v>
      </c>
      <c r="M1710" s="835">
        <v>131.97999999999999</v>
      </c>
      <c r="N1710" s="832">
        <v>2</v>
      </c>
      <c r="O1710" s="836">
        <v>1</v>
      </c>
      <c r="P1710" s="835">
        <v>131.97999999999999</v>
      </c>
      <c r="Q1710" s="837">
        <v>1</v>
      </c>
      <c r="R1710" s="832">
        <v>2</v>
      </c>
      <c r="S1710" s="837">
        <v>1</v>
      </c>
      <c r="T1710" s="836">
        <v>1</v>
      </c>
      <c r="U1710" s="838">
        <v>1</v>
      </c>
    </row>
    <row r="1711" spans="1:21" ht="14.4" customHeight="1" x14ac:dyDescent="0.3">
      <c r="A1711" s="831">
        <v>18</v>
      </c>
      <c r="B1711" s="832" t="s">
        <v>1807</v>
      </c>
      <c r="C1711" s="832" t="s">
        <v>1820</v>
      </c>
      <c r="D1711" s="833" t="s">
        <v>3112</v>
      </c>
      <c r="E1711" s="834" t="s">
        <v>1833</v>
      </c>
      <c r="F1711" s="832" t="s">
        <v>1808</v>
      </c>
      <c r="G1711" s="832" t="s">
        <v>2182</v>
      </c>
      <c r="H1711" s="832" t="s">
        <v>601</v>
      </c>
      <c r="I1711" s="832" t="s">
        <v>1560</v>
      </c>
      <c r="J1711" s="832" t="s">
        <v>943</v>
      </c>
      <c r="K1711" s="832" t="s">
        <v>1561</v>
      </c>
      <c r="L1711" s="835">
        <v>0</v>
      </c>
      <c r="M1711" s="835">
        <v>0</v>
      </c>
      <c r="N1711" s="832">
        <v>1</v>
      </c>
      <c r="O1711" s="836">
        <v>0.5</v>
      </c>
      <c r="P1711" s="835"/>
      <c r="Q1711" s="837"/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18</v>
      </c>
      <c r="B1712" s="832" t="s">
        <v>1807</v>
      </c>
      <c r="C1712" s="832" t="s">
        <v>1820</v>
      </c>
      <c r="D1712" s="833" t="s">
        <v>3112</v>
      </c>
      <c r="E1712" s="834" t="s">
        <v>1827</v>
      </c>
      <c r="F1712" s="832" t="s">
        <v>1808</v>
      </c>
      <c r="G1712" s="832" t="s">
        <v>1847</v>
      </c>
      <c r="H1712" s="832" t="s">
        <v>601</v>
      </c>
      <c r="I1712" s="832" t="s">
        <v>1768</v>
      </c>
      <c r="J1712" s="832" t="s">
        <v>1769</v>
      </c>
      <c r="K1712" s="832" t="s">
        <v>1770</v>
      </c>
      <c r="L1712" s="835">
        <v>9.4</v>
      </c>
      <c r="M1712" s="835">
        <v>9.4</v>
      </c>
      <c r="N1712" s="832">
        <v>1</v>
      </c>
      <c r="O1712" s="836">
        <v>1</v>
      </c>
      <c r="P1712" s="835">
        <v>9.4</v>
      </c>
      <c r="Q1712" s="837">
        <v>1</v>
      </c>
      <c r="R1712" s="832">
        <v>1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18</v>
      </c>
      <c r="B1713" s="832" t="s">
        <v>1807</v>
      </c>
      <c r="C1713" s="832" t="s">
        <v>1820</v>
      </c>
      <c r="D1713" s="833" t="s">
        <v>3112</v>
      </c>
      <c r="E1713" s="834" t="s">
        <v>1827</v>
      </c>
      <c r="F1713" s="832" t="s">
        <v>1808</v>
      </c>
      <c r="G1713" s="832" t="s">
        <v>1847</v>
      </c>
      <c r="H1713" s="832" t="s">
        <v>601</v>
      </c>
      <c r="I1713" s="832" t="s">
        <v>1556</v>
      </c>
      <c r="J1713" s="832" t="s">
        <v>1557</v>
      </c>
      <c r="K1713" s="832" t="s">
        <v>1558</v>
      </c>
      <c r="L1713" s="835">
        <v>4.7</v>
      </c>
      <c r="M1713" s="835">
        <v>4.7</v>
      </c>
      <c r="N1713" s="832">
        <v>1</v>
      </c>
      <c r="O1713" s="836">
        <v>1</v>
      </c>
      <c r="P1713" s="835">
        <v>4.7</v>
      </c>
      <c r="Q1713" s="837">
        <v>1</v>
      </c>
      <c r="R1713" s="832">
        <v>1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18</v>
      </c>
      <c r="B1714" s="832" t="s">
        <v>1807</v>
      </c>
      <c r="C1714" s="832" t="s">
        <v>1820</v>
      </c>
      <c r="D1714" s="833" t="s">
        <v>3112</v>
      </c>
      <c r="E1714" s="834" t="s">
        <v>1827</v>
      </c>
      <c r="F1714" s="832" t="s">
        <v>1808</v>
      </c>
      <c r="G1714" s="832" t="s">
        <v>1882</v>
      </c>
      <c r="H1714" s="832" t="s">
        <v>556</v>
      </c>
      <c r="I1714" s="832" t="s">
        <v>1883</v>
      </c>
      <c r="J1714" s="832" t="s">
        <v>611</v>
      </c>
      <c r="K1714" s="832" t="s">
        <v>1884</v>
      </c>
      <c r="L1714" s="835">
        <v>66.17</v>
      </c>
      <c r="M1714" s="835">
        <v>198.51</v>
      </c>
      <c r="N1714" s="832">
        <v>3</v>
      </c>
      <c r="O1714" s="836">
        <v>1</v>
      </c>
      <c r="P1714" s="835">
        <v>198.51</v>
      </c>
      <c r="Q1714" s="837">
        <v>1</v>
      </c>
      <c r="R1714" s="832">
        <v>3</v>
      </c>
      <c r="S1714" s="837">
        <v>1</v>
      </c>
      <c r="T1714" s="836">
        <v>1</v>
      </c>
      <c r="U1714" s="838">
        <v>1</v>
      </c>
    </row>
    <row r="1715" spans="1:21" ht="14.4" customHeight="1" x14ac:dyDescent="0.3">
      <c r="A1715" s="831">
        <v>18</v>
      </c>
      <c r="B1715" s="832" t="s">
        <v>1807</v>
      </c>
      <c r="C1715" s="832" t="s">
        <v>1820</v>
      </c>
      <c r="D1715" s="833" t="s">
        <v>3112</v>
      </c>
      <c r="E1715" s="834" t="s">
        <v>1827</v>
      </c>
      <c r="F1715" s="832" t="s">
        <v>1808</v>
      </c>
      <c r="G1715" s="832" t="s">
        <v>1885</v>
      </c>
      <c r="H1715" s="832" t="s">
        <v>556</v>
      </c>
      <c r="I1715" s="832" t="s">
        <v>1886</v>
      </c>
      <c r="J1715" s="832" t="s">
        <v>1158</v>
      </c>
      <c r="K1715" s="832" t="s">
        <v>1887</v>
      </c>
      <c r="L1715" s="835">
        <v>0</v>
      </c>
      <c r="M1715" s="835">
        <v>0</v>
      </c>
      <c r="N1715" s="832">
        <v>1</v>
      </c>
      <c r="O1715" s="836">
        <v>1</v>
      </c>
      <c r="P1715" s="835">
        <v>0</v>
      </c>
      <c r="Q1715" s="837"/>
      <c r="R1715" s="832">
        <v>1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18</v>
      </c>
      <c r="B1716" s="832" t="s">
        <v>1807</v>
      </c>
      <c r="C1716" s="832" t="s">
        <v>1820</v>
      </c>
      <c r="D1716" s="833" t="s">
        <v>3112</v>
      </c>
      <c r="E1716" s="834" t="s">
        <v>1827</v>
      </c>
      <c r="F1716" s="832" t="s">
        <v>1808</v>
      </c>
      <c r="G1716" s="832" t="s">
        <v>741</v>
      </c>
      <c r="H1716" s="832" t="s">
        <v>556</v>
      </c>
      <c r="I1716" s="832" t="s">
        <v>1979</v>
      </c>
      <c r="J1716" s="832" t="s">
        <v>1980</v>
      </c>
      <c r="K1716" s="832" t="s">
        <v>1981</v>
      </c>
      <c r="L1716" s="835">
        <v>51.51</v>
      </c>
      <c r="M1716" s="835">
        <v>51.51</v>
      </c>
      <c r="N1716" s="832">
        <v>1</v>
      </c>
      <c r="O1716" s="836">
        <v>1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" customHeight="1" x14ac:dyDescent="0.3">
      <c r="A1717" s="831">
        <v>18</v>
      </c>
      <c r="B1717" s="832" t="s">
        <v>1807</v>
      </c>
      <c r="C1717" s="832" t="s">
        <v>1820</v>
      </c>
      <c r="D1717" s="833" t="s">
        <v>3112</v>
      </c>
      <c r="E1717" s="834" t="s">
        <v>1827</v>
      </c>
      <c r="F1717" s="832" t="s">
        <v>1808</v>
      </c>
      <c r="G1717" s="832" t="s">
        <v>1982</v>
      </c>
      <c r="H1717" s="832" t="s">
        <v>556</v>
      </c>
      <c r="I1717" s="832" t="s">
        <v>1983</v>
      </c>
      <c r="J1717" s="832" t="s">
        <v>1170</v>
      </c>
      <c r="K1717" s="832" t="s">
        <v>1984</v>
      </c>
      <c r="L1717" s="835">
        <v>107.27</v>
      </c>
      <c r="M1717" s="835">
        <v>107.27</v>
      </c>
      <c r="N1717" s="832">
        <v>1</v>
      </c>
      <c r="O1717" s="836">
        <v>1</v>
      </c>
      <c r="P1717" s="835">
        <v>107.27</v>
      </c>
      <c r="Q1717" s="837">
        <v>1</v>
      </c>
      <c r="R1717" s="832">
        <v>1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18</v>
      </c>
      <c r="B1718" s="832" t="s">
        <v>1807</v>
      </c>
      <c r="C1718" s="832" t="s">
        <v>1820</v>
      </c>
      <c r="D1718" s="833" t="s">
        <v>3112</v>
      </c>
      <c r="E1718" s="834" t="s">
        <v>1827</v>
      </c>
      <c r="F1718" s="832" t="s">
        <v>1808</v>
      </c>
      <c r="G1718" s="832" t="s">
        <v>2003</v>
      </c>
      <c r="H1718" s="832" t="s">
        <v>556</v>
      </c>
      <c r="I1718" s="832" t="s">
        <v>2004</v>
      </c>
      <c r="J1718" s="832" t="s">
        <v>862</v>
      </c>
      <c r="K1718" s="832" t="s">
        <v>2005</v>
      </c>
      <c r="L1718" s="835">
        <v>24.37</v>
      </c>
      <c r="M1718" s="835">
        <v>48.74</v>
      </c>
      <c r="N1718" s="832">
        <v>2</v>
      </c>
      <c r="O1718" s="836">
        <v>1.5</v>
      </c>
      <c r="P1718" s="835">
        <v>24.37</v>
      </c>
      <c r="Q1718" s="837">
        <v>0.5</v>
      </c>
      <c r="R1718" s="832">
        <v>1</v>
      </c>
      <c r="S1718" s="837">
        <v>0.5</v>
      </c>
      <c r="T1718" s="836">
        <v>1</v>
      </c>
      <c r="U1718" s="838">
        <v>0.66666666666666663</v>
      </c>
    </row>
    <row r="1719" spans="1:21" ht="14.4" customHeight="1" x14ac:dyDescent="0.3">
      <c r="A1719" s="831">
        <v>18</v>
      </c>
      <c r="B1719" s="832" t="s">
        <v>1807</v>
      </c>
      <c r="C1719" s="832" t="s">
        <v>1820</v>
      </c>
      <c r="D1719" s="833" t="s">
        <v>3112</v>
      </c>
      <c r="E1719" s="834" t="s">
        <v>1827</v>
      </c>
      <c r="F1719" s="832" t="s">
        <v>1808</v>
      </c>
      <c r="G1719" s="832" t="s">
        <v>2018</v>
      </c>
      <c r="H1719" s="832" t="s">
        <v>601</v>
      </c>
      <c r="I1719" s="832" t="s">
        <v>1527</v>
      </c>
      <c r="J1719" s="832" t="s">
        <v>1525</v>
      </c>
      <c r="K1719" s="832" t="s">
        <v>1528</v>
      </c>
      <c r="L1719" s="835">
        <v>467.28</v>
      </c>
      <c r="M1719" s="835">
        <v>467.28</v>
      </c>
      <c r="N1719" s="832">
        <v>1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18</v>
      </c>
      <c r="B1720" s="832" t="s">
        <v>1807</v>
      </c>
      <c r="C1720" s="832" t="s">
        <v>1820</v>
      </c>
      <c r="D1720" s="833" t="s">
        <v>3112</v>
      </c>
      <c r="E1720" s="834" t="s">
        <v>1827</v>
      </c>
      <c r="F1720" s="832" t="s">
        <v>1808</v>
      </c>
      <c r="G1720" s="832" t="s">
        <v>2092</v>
      </c>
      <c r="H1720" s="832" t="s">
        <v>556</v>
      </c>
      <c r="I1720" s="832" t="s">
        <v>2093</v>
      </c>
      <c r="J1720" s="832" t="s">
        <v>2094</v>
      </c>
      <c r="K1720" s="832" t="s">
        <v>2095</v>
      </c>
      <c r="L1720" s="835">
        <v>18.809999999999999</v>
      </c>
      <c r="M1720" s="835">
        <v>18.809999999999999</v>
      </c>
      <c r="N1720" s="832">
        <v>1</v>
      </c>
      <c r="O1720" s="836">
        <v>1</v>
      </c>
      <c r="P1720" s="835">
        <v>18.809999999999999</v>
      </c>
      <c r="Q1720" s="837">
        <v>1</v>
      </c>
      <c r="R1720" s="832">
        <v>1</v>
      </c>
      <c r="S1720" s="837">
        <v>1</v>
      </c>
      <c r="T1720" s="836">
        <v>1</v>
      </c>
      <c r="U1720" s="838">
        <v>1</v>
      </c>
    </row>
    <row r="1721" spans="1:21" ht="14.4" customHeight="1" x14ac:dyDescent="0.3">
      <c r="A1721" s="831">
        <v>18</v>
      </c>
      <c r="B1721" s="832" t="s">
        <v>1807</v>
      </c>
      <c r="C1721" s="832" t="s">
        <v>1820</v>
      </c>
      <c r="D1721" s="833" t="s">
        <v>3112</v>
      </c>
      <c r="E1721" s="834" t="s">
        <v>1827</v>
      </c>
      <c r="F1721" s="832" t="s">
        <v>1808</v>
      </c>
      <c r="G1721" s="832" t="s">
        <v>2118</v>
      </c>
      <c r="H1721" s="832" t="s">
        <v>601</v>
      </c>
      <c r="I1721" s="832" t="s">
        <v>1545</v>
      </c>
      <c r="J1721" s="832" t="s">
        <v>1543</v>
      </c>
      <c r="K1721" s="832" t="s">
        <v>1546</v>
      </c>
      <c r="L1721" s="835">
        <v>338</v>
      </c>
      <c r="M1721" s="835">
        <v>1690</v>
      </c>
      <c r="N1721" s="832">
        <v>5</v>
      </c>
      <c r="O1721" s="836">
        <v>3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18</v>
      </c>
      <c r="B1722" s="832" t="s">
        <v>1807</v>
      </c>
      <c r="C1722" s="832" t="s">
        <v>1820</v>
      </c>
      <c r="D1722" s="833" t="s">
        <v>3112</v>
      </c>
      <c r="E1722" s="834" t="s">
        <v>1827</v>
      </c>
      <c r="F1722" s="832" t="s">
        <v>1808</v>
      </c>
      <c r="G1722" s="832" t="s">
        <v>2155</v>
      </c>
      <c r="H1722" s="832" t="s">
        <v>556</v>
      </c>
      <c r="I1722" s="832" t="s">
        <v>2158</v>
      </c>
      <c r="J1722" s="832" t="s">
        <v>898</v>
      </c>
      <c r="K1722" s="832" t="s">
        <v>2014</v>
      </c>
      <c r="L1722" s="835">
        <v>122.73</v>
      </c>
      <c r="M1722" s="835">
        <v>245.46</v>
      </c>
      <c r="N1722" s="832">
        <v>2</v>
      </c>
      <c r="O1722" s="836">
        <v>1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18</v>
      </c>
      <c r="B1723" s="832" t="s">
        <v>1807</v>
      </c>
      <c r="C1723" s="832" t="s">
        <v>1820</v>
      </c>
      <c r="D1723" s="833" t="s">
        <v>3112</v>
      </c>
      <c r="E1723" s="834" t="s">
        <v>1827</v>
      </c>
      <c r="F1723" s="832" t="s">
        <v>1808</v>
      </c>
      <c r="G1723" s="832" t="s">
        <v>2161</v>
      </c>
      <c r="H1723" s="832" t="s">
        <v>556</v>
      </c>
      <c r="I1723" s="832" t="s">
        <v>2162</v>
      </c>
      <c r="J1723" s="832" t="s">
        <v>906</v>
      </c>
      <c r="K1723" s="832" t="s">
        <v>2163</v>
      </c>
      <c r="L1723" s="835">
        <v>264</v>
      </c>
      <c r="M1723" s="835">
        <v>792</v>
      </c>
      <c r="N1723" s="832">
        <v>3</v>
      </c>
      <c r="O1723" s="836">
        <v>3</v>
      </c>
      <c r="P1723" s="835">
        <v>792</v>
      </c>
      <c r="Q1723" s="837">
        <v>1</v>
      </c>
      <c r="R1723" s="832">
        <v>3</v>
      </c>
      <c r="S1723" s="837">
        <v>1</v>
      </c>
      <c r="T1723" s="836">
        <v>3</v>
      </c>
      <c r="U1723" s="838">
        <v>1</v>
      </c>
    </row>
    <row r="1724" spans="1:21" ht="14.4" customHeight="1" x14ac:dyDescent="0.3">
      <c r="A1724" s="831">
        <v>18</v>
      </c>
      <c r="B1724" s="832" t="s">
        <v>1807</v>
      </c>
      <c r="C1724" s="832" t="s">
        <v>1820</v>
      </c>
      <c r="D1724" s="833" t="s">
        <v>3112</v>
      </c>
      <c r="E1724" s="834" t="s">
        <v>1827</v>
      </c>
      <c r="F1724" s="832" t="s">
        <v>1808</v>
      </c>
      <c r="G1724" s="832" t="s">
        <v>2171</v>
      </c>
      <c r="H1724" s="832" t="s">
        <v>601</v>
      </c>
      <c r="I1724" s="832" t="s">
        <v>1584</v>
      </c>
      <c r="J1724" s="832" t="s">
        <v>1585</v>
      </c>
      <c r="K1724" s="832" t="s">
        <v>1586</v>
      </c>
      <c r="L1724" s="835">
        <v>80.53</v>
      </c>
      <c r="M1724" s="835">
        <v>241.59</v>
      </c>
      <c r="N1724" s="832">
        <v>3</v>
      </c>
      <c r="O1724" s="836">
        <v>1</v>
      </c>
      <c r="P1724" s="835">
        <v>241.59</v>
      </c>
      <c r="Q1724" s="837">
        <v>1</v>
      </c>
      <c r="R1724" s="832">
        <v>3</v>
      </c>
      <c r="S1724" s="837">
        <v>1</v>
      </c>
      <c r="T1724" s="836">
        <v>1</v>
      </c>
      <c r="U1724" s="838">
        <v>1</v>
      </c>
    </row>
    <row r="1725" spans="1:21" ht="14.4" customHeight="1" x14ac:dyDescent="0.3">
      <c r="A1725" s="831">
        <v>18</v>
      </c>
      <c r="B1725" s="832" t="s">
        <v>1807</v>
      </c>
      <c r="C1725" s="832" t="s">
        <v>1820</v>
      </c>
      <c r="D1725" s="833" t="s">
        <v>3112</v>
      </c>
      <c r="E1725" s="834" t="s">
        <v>1827</v>
      </c>
      <c r="F1725" s="832" t="s">
        <v>1808</v>
      </c>
      <c r="G1725" s="832" t="s">
        <v>2171</v>
      </c>
      <c r="H1725" s="832" t="s">
        <v>601</v>
      </c>
      <c r="I1725" s="832" t="s">
        <v>1587</v>
      </c>
      <c r="J1725" s="832" t="s">
        <v>1585</v>
      </c>
      <c r="K1725" s="832" t="s">
        <v>1588</v>
      </c>
      <c r="L1725" s="835">
        <v>161.06</v>
      </c>
      <c r="M1725" s="835">
        <v>161.06</v>
      </c>
      <c r="N1725" s="832">
        <v>1</v>
      </c>
      <c r="O1725" s="836">
        <v>0.5</v>
      </c>
      <c r="P1725" s="835">
        <v>161.06</v>
      </c>
      <c r="Q1725" s="837">
        <v>1</v>
      </c>
      <c r="R1725" s="832">
        <v>1</v>
      </c>
      <c r="S1725" s="837">
        <v>1</v>
      </c>
      <c r="T1725" s="836">
        <v>0.5</v>
      </c>
      <c r="U1725" s="838">
        <v>1</v>
      </c>
    </row>
    <row r="1726" spans="1:21" ht="14.4" customHeight="1" x14ac:dyDescent="0.3">
      <c r="A1726" s="831">
        <v>18</v>
      </c>
      <c r="B1726" s="832" t="s">
        <v>1807</v>
      </c>
      <c r="C1726" s="832" t="s">
        <v>1820</v>
      </c>
      <c r="D1726" s="833" t="s">
        <v>3112</v>
      </c>
      <c r="E1726" s="834" t="s">
        <v>1827</v>
      </c>
      <c r="F1726" s="832" t="s">
        <v>1808</v>
      </c>
      <c r="G1726" s="832" t="s">
        <v>2182</v>
      </c>
      <c r="H1726" s="832" t="s">
        <v>601</v>
      </c>
      <c r="I1726" s="832" t="s">
        <v>2183</v>
      </c>
      <c r="J1726" s="832" t="s">
        <v>943</v>
      </c>
      <c r="K1726" s="832" t="s">
        <v>2184</v>
      </c>
      <c r="L1726" s="835">
        <v>0</v>
      </c>
      <c r="M1726" s="835">
        <v>0</v>
      </c>
      <c r="N1726" s="832">
        <v>1</v>
      </c>
      <c r="O1726" s="836">
        <v>0.5</v>
      </c>
      <c r="P1726" s="835">
        <v>0</v>
      </c>
      <c r="Q1726" s="837"/>
      <c r="R1726" s="832">
        <v>1</v>
      </c>
      <c r="S1726" s="837">
        <v>1</v>
      </c>
      <c r="T1726" s="836">
        <v>0.5</v>
      </c>
      <c r="U1726" s="838">
        <v>1</v>
      </c>
    </row>
    <row r="1727" spans="1:21" ht="14.4" customHeight="1" x14ac:dyDescent="0.3">
      <c r="A1727" s="831">
        <v>18</v>
      </c>
      <c r="B1727" s="832" t="s">
        <v>1807</v>
      </c>
      <c r="C1727" s="832" t="s">
        <v>1820</v>
      </c>
      <c r="D1727" s="833" t="s">
        <v>3112</v>
      </c>
      <c r="E1727" s="834" t="s">
        <v>1827</v>
      </c>
      <c r="F1727" s="832" t="s">
        <v>1809</v>
      </c>
      <c r="G1727" s="832" t="s">
        <v>2213</v>
      </c>
      <c r="H1727" s="832" t="s">
        <v>556</v>
      </c>
      <c r="I1727" s="832" t="s">
        <v>2216</v>
      </c>
      <c r="J1727" s="832" t="s">
        <v>2215</v>
      </c>
      <c r="K1727" s="832"/>
      <c r="L1727" s="835">
        <v>0</v>
      </c>
      <c r="M1727" s="835">
        <v>0</v>
      </c>
      <c r="N1727" s="832">
        <v>1</v>
      </c>
      <c r="O1727" s="836">
        <v>1</v>
      </c>
      <c r="P1727" s="835">
        <v>0</v>
      </c>
      <c r="Q1727" s="837"/>
      <c r="R1727" s="832">
        <v>1</v>
      </c>
      <c r="S1727" s="837">
        <v>1</v>
      </c>
      <c r="T1727" s="836">
        <v>1</v>
      </c>
      <c r="U1727" s="838">
        <v>1</v>
      </c>
    </row>
    <row r="1728" spans="1:21" ht="14.4" customHeight="1" x14ac:dyDescent="0.3">
      <c r="A1728" s="831">
        <v>18</v>
      </c>
      <c r="B1728" s="832" t="s">
        <v>1807</v>
      </c>
      <c r="C1728" s="832" t="s">
        <v>1820</v>
      </c>
      <c r="D1728" s="833" t="s">
        <v>3112</v>
      </c>
      <c r="E1728" s="834" t="s">
        <v>1831</v>
      </c>
      <c r="F1728" s="832" t="s">
        <v>1808</v>
      </c>
      <c r="G1728" s="832" t="s">
        <v>1850</v>
      </c>
      <c r="H1728" s="832" t="s">
        <v>556</v>
      </c>
      <c r="I1728" s="832" t="s">
        <v>1858</v>
      </c>
      <c r="J1728" s="832" t="s">
        <v>1856</v>
      </c>
      <c r="K1728" s="832" t="s">
        <v>1533</v>
      </c>
      <c r="L1728" s="835">
        <v>101.83</v>
      </c>
      <c r="M1728" s="835">
        <v>203.66</v>
      </c>
      <c r="N1728" s="832">
        <v>2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18</v>
      </c>
      <c r="B1729" s="832" t="s">
        <v>1807</v>
      </c>
      <c r="C1729" s="832" t="s">
        <v>1820</v>
      </c>
      <c r="D1729" s="833" t="s">
        <v>3112</v>
      </c>
      <c r="E1729" s="834" t="s">
        <v>1831</v>
      </c>
      <c r="F1729" s="832" t="s">
        <v>1808</v>
      </c>
      <c r="G1729" s="832" t="s">
        <v>1885</v>
      </c>
      <c r="H1729" s="832" t="s">
        <v>556</v>
      </c>
      <c r="I1729" s="832" t="s">
        <v>1886</v>
      </c>
      <c r="J1729" s="832" t="s">
        <v>1158</v>
      </c>
      <c r="K1729" s="832" t="s">
        <v>1887</v>
      </c>
      <c r="L1729" s="835">
        <v>0</v>
      </c>
      <c r="M1729" s="835">
        <v>0</v>
      </c>
      <c r="N1729" s="832">
        <v>1</v>
      </c>
      <c r="O1729" s="836">
        <v>0.5</v>
      </c>
      <c r="P1729" s="835"/>
      <c r="Q1729" s="837"/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18</v>
      </c>
      <c r="B1730" s="832" t="s">
        <v>1807</v>
      </c>
      <c r="C1730" s="832" t="s">
        <v>1820</v>
      </c>
      <c r="D1730" s="833" t="s">
        <v>3112</v>
      </c>
      <c r="E1730" s="834" t="s">
        <v>1831</v>
      </c>
      <c r="F1730" s="832" t="s">
        <v>1808</v>
      </c>
      <c r="G1730" s="832" t="s">
        <v>1943</v>
      </c>
      <c r="H1730" s="832" t="s">
        <v>601</v>
      </c>
      <c r="I1730" s="832" t="s">
        <v>1573</v>
      </c>
      <c r="J1730" s="832" t="s">
        <v>711</v>
      </c>
      <c r="K1730" s="832" t="s">
        <v>1574</v>
      </c>
      <c r="L1730" s="835">
        <v>123.2</v>
      </c>
      <c r="M1730" s="835">
        <v>123.2</v>
      </c>
      <c r="N1730" s="832">
        <v>1</v>
      </c>
      <c r="O1730" s="836">
        <v>0.5</v>
      </c>
      <c r="P1730" s="835"/>
      <c r="Q1730" s="837">
        <v>0</v>
      </c>
      <c r="R1730" s="832"/>
      <c r="S1730" s="837">
        <v>0</v>
      </c>
      <c r="T1730" s="836"/>
      <c r="U1730" s="838">
        <v>0</v>
      </c>
    </row>
    <row r="1731" spans="1:21" ht="14.4" customHeight="1" x14ac:dyDescent="0.3">
      <c r="A1731" s="831">
        <v>18</v>
      </c>
      <c r="B1731" s="832" t="s">
        <v>1807</v>
      </c>
      <c r="C1731" s="832" t="s">
        <v>1820</v>
      </c>
      <c r="D1731" s="833" t="s">
        <v>3112</v>
      </c>
      <c r="E1731" s="834" t="s">
        <v>1831</v>
      </c>
      <c r="F1731" s="832" t="s">
        <v>1808</v>
      </c>
      <c r="G1731" s="832" t="s">
        <v>1959</v>
      </c>
      <c r="H1731" s="832" t="s">
        <v>556</v>
      </c>
      <c r="I1731" s="832" t="s">
        <v>3103</v>
      </c>
      <c r="J1731" s="832" t="s">
        <v>3104</v>
      </c>
      <c r="K1731" s="832" t="s">
        <v>1962</v>
      </c>
      <c r="L1731" s="835">
        <v>132</v>
      </c>
      <c r="M1731" s="835">
        <v>264</v>
      </c>
      <c r="N1731" s="832">
        <v>2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18</v>
      </c>
      <c r="B1732" s="832" t="s">
        <v>1807</v>
      </c>
      <c r="C1732" s="832" t="s">
        <v>1820</v>
      </c>
      <c r="D1732" s="833" t="s">
        <v>3112</v>
      </c>
      <c r="E1732" s="834" t="s">
        <v>1831</v>
      </c>
      <c r="F1732" s="832" t="s">
        <v>1808</v>
      </c>
      <c r="G1732" s="832" t="s">
        <v>2003</v>
      </c>
      <c r="H1732" s="832" t="s">
        <v>556</v>
      </c>
      <c r="I1732" s="832" t="s">
        <v>2004</v>
      </c>
      <c r="J1732" s="832" t="s">
        <v>862</v>
      </c>
      <c r="K1732" s="832" t="s">
        <v>2005</v>
      </c>
      <c r="L1732" s="835">
        <v>24.37</v>
      </c>
      <c r="M1732" s="835">
        <v>48.74</v>
      </c>
      <c r="N1732" s="832">
        <v>2</v>
      </c>
      <c r="O1732" s="836">
        <v>2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18</v>
      </c>
      <c r="B1733" s="832" t="s">
        <v>1807</v>
      </c>
      <c r="C1733" s="832" t="s">
        <v>1820</v>
      </c>
      <c r="D1733" s="833" t="s">
        <v>3112</v>
      </c>
      <c r="E1733" s="834" t="s">
        <v>1831</v>
      </c>
      <c r="F1733" s="832" t="s">
        <v>1808</v>
      </c>
      <c r="G1733" s="832" t="s">
        <v>2053</v>
      </c>
      <c r="H1733" s="832" t="s">
        <v>556</v>
      </c>
      <c r="I1733" s="832" t="s">
        <v>2057</v>
      </c>
      <c r="J1733" s="832" t="s">
        <v>2055</v>
      </c>
      <c r="K1733" s="832" t="s">
        <v>2056</v>
      </c>
      <c r="L1733" s="835">
        <v>122.73</v>
      </c>
      <c r="M1733" s="835">
        <v>122.73</v>
      </c>
      <c r="N1733" s="832">
        <v>1</v>
      </c>
      <c r="O1733" s="836">
        <v>0.5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18</v>
      </c>
      <c r="B1734" s="832" t="s">
        <v>1807</v>
      </c>
      <c r="C1734" s="832" t="s">
        <v>1820</v>
      </c>
      <c r="D1734" s="833" t="s">
        <v>3112</v>
      </c>
      <c r="E1734" s="834" t="s">
        <v>1831</v>
      </c>
      <c r="F1734" s="832" t="s">
        <v>1808</v>
      </c>
      <c r="G1734" s="832" t="s">
        <v>2085</v>
      </c>
      <c r="H1734" s="832" t="s">
        <v>601</v>
      </c>
      <c r="I1734" s="832" t="s">
        <v>1522</v>
      </c>
      <c r="J1734" s="832" t="s">
        <v>1520</v>
      </c>
      <c r="K1734" s="832" t="s">
        <v>1108</v>
      </c>
      <c r="L1734" s="835">
        <v>934.66</v>
      </c>
      <c r="M1734" s="835">
        <v>1869.32</v>
      </c>
      <c r="N1734" s="832">
        <v>2</v>
      </c>
      <c r="O1734" s="836">
        <v>1.5</v>
      </c>
      <c r="P1734" s="835">
        <v>934.66</v>
      </c>
      <c r="Q1734" s="837">
        <v>0.5</v>
      </c>
      <c r="R1734" s="832">
        <v>1</v>
      </c>
      <c r="S1734" s="837">
        <v>0.5</v>
      </c>
      <c r="T1734" s="836">
        <v>0.5</v>
      </c>
      <c r="U1734" s="838">
        <v>0.33333333333333331</v>
      </c>
    </row>
    <row r="1735" spans="1:21" ht="14.4" customHeight="1" x14ac:dyDescent="0.3">
      <c r="A1735" s="831">
        <v>18</v>
      </c>
      <c r="B1735" s="832" t="s">
        <v>1807</v>
      </c>
      <c r="C1735" s="832" t="s">
        <v>1820</v>
      </c>
      <c r="D1735" s="833" t="s">
        <v>3112</v>
      </c>
      <c r="E1735" s="834" t="s">
        <v>1831</v>
      </c>
      <c r="F1735" s="832" t="s">
        <v>1808</v>
      </c>
      <c r="G1735" s="832" t="s">
        <v>2085</v>
      </c>
      <c r="H1735" s="832" t="s">
        <v>601</v>
      </c>
      <c r="I1735" s="832" t="s">
        <v>2088</v>
      </c>
      <c r="J1735" s="832" t="s">
        <v>1520</v>
      </c>
      <c r="K1735" s="832" t="s">
        <v>700</v>
      </c>
      <c r="L1735" s="835">
        <v>700.43</v>
      </c>
      <c r="M1735" s="835">
        <v>700.43</v>
      </c>
      <c r="N1735" s="832">
        <v>1</v>
      </c>
      <c r="O1735" s="836">
        <v>0.5</v>
      </c>
      <c r="P1735" s="835">
        <v>700.43</v>
      </c>
      <c r="Q1735" s="837">
        <v>1</v>
      </c>
      <c r="R1735" s="832">
        <v>1</v>
      </c>
      <c r="S1735" s="837">
        <v>1</v>
      </c>
      <c r="T1735" s="836">
        <v>0.5</v>
      </c>
      <c r="U1735" s="838">
        <v>1</v>
      </c>
    </row>
    <row r="1736" spans="1:21" ht="14.4" customHeight="1" x14ac:dyDescent="0.3">
      <c r="A1736" s="831">
        <v>18</v>
      </c>
      <c r="B1736" s="832" t="s">
        <v>1807</v>
      </c>
      <c r="C1736" s="832" t="s">
        <v>1820</v>
      </c>
      <c r="D1736" s="833" t="s">
        <v>3112</v>
      </c>
      <c r="E1736" s="834" t="s">
        <v>1831</v>
      </c>
      <c r="F1736" s="832" t="s">
        <v>1808</v>
      </c>
      <c r="G1736" s="832" t="s">
        <v>2092</v>
      </c>
      <c r="H1736" s="832" t="s">
        <v>556</v>
      </c>
      <c r="I1736" s="832" t="s">
        <v>2093</v>
      </c>
      <c r="J1736" s="832" t="s">
        <v>2094</v>
      </c>
      <c r="K1736" s="832" t="s">
        <v>2095</v>
      </c>
      <c r="L1736" s="835">
        <v>18.809999999999999</v>
      </c>
      <c r="M1736" s="835">
        <v>18.809999999999999</v>
      </c>
      <c r="N1736" s="832">
        <v>1</v>
      </c>
      <c r="O1736" s="836">
        <v>0.5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18</v>
      </c>
      <c r="B1737" s="832" t="s">
        <v>1807</v>
      </c>
      <c r="C1737" s="832" t="s">
        <v>1820</v>
      </c>
      <c r="D1737" s="833" t="s">
        <v>3112</v>
      </c>
      <c r="E1737" s="834" t="s">
        <v>1831</v>
      </c>
      <c r="F1737" s="832" t="s">
        <v>1808</v>
      </c>
      <c r="G1737" s="832" t="s">
        <v>2100</v>
      </c>
      <c r="H1737" s="832" t="s">
        <v>601</v>
      </c>
      <c r="I1737" s="832" t="s">
        <v>1567</v>
      </c>
      <c r="J1737" s="832" t="s">
        <v>631</v>
      </c>
      <c r="K1737" s="832" t="s">
        <v>1565</v>
      </c>
      <c r="L1737" s="835">
        <v>132</v>
      </c>
      <c r="M1737" s="835">
        <v>264</v>
      </c>
      <c r="N1737" s="832">
        <v>2</v>
      </c>
      <c r="O1737" s="836">
        <v>1.5</v>
      </c>
      <c r="P1737" s="835">
        <v>132</v>
      </c>
      <c r="Q1737" s="837">
        <v>0.5</v>
      </c>
      <c r="R1737" s="832">
        <v>1</v>
      </c>
      <c r="S1737" s="837">
        <v>0.5</v>
      </c>
      <c r="T1737" s="836">
        <v>1</v>
      </c>
      <c r="U1737" s="838">
        <v>0.66666666666666663</v>
      </c>
    </row>
    <row r="1738" spans="1:21" ht="14.4" customHeight="1" x14ac:dyDescent="0.3">
      <c r="A1738" s="831">
        <v>18</v>
      </c>
      <c r="B1738" s="832" t="s">
        <v>1807</v>
      </c>
      <c r="C1738" s="832" t="s">
        <v>1820</v>
      </c>
      <c r="D1738" s="833" t="s">
        <v>3112</v>
      </c>
      <c r="E1738" s="834" t="s">
        <v>1831</v>
      </c>
      <c r="F1738" s="832" t="s">
        <v>1808</v>
      </c>
      <c r="G1738" s="832" t="s">
        <v>2101</v>
      </c>
      <c r="H1738" s="832" t="s">
        <v>601</v>
      </c>
      <c r="I1738" s="832" t="s">
        <v>1507</v>
      </c>
      <c r="J1738" s="832" t="s">
        <v>835</v>
      </c>
      <c r="K1738" s="832" t="s">
        <v>836</v>
      </c>
      <c r="L1738" s="835">
        <v>2573.2199999999998</v>
      </c>
      <c r="M1738" s="835">
        <v>2573.2199999999998</v>
      </c>
      <c r="N1738" s="832">
        <v>1</v>
      </c>
      <c r="O1738" s="836">
        <v>1</v>
      </c>
      <c r="P1738" s="835">
        <v>2573.2199999999998</v>
      </c>
      <c r="Q1738" s="837">
        <v>1</v>
      </c>
      <c r="R1738" s="832">
        <v>1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18</v>
      </c>
      <c r="B1739" s="832" t="s">
        <v>1807</v>
      </c>
      <c r="C1739" s="832" t="s">
        <v>1820</v>
      </c>
      <c r="D1739" s="833" t="s">
        <v>3112</v>
      </c>
      <c r="E1739" s="834" t="s">
        <v>1831</v>
      </c>
      <c r="F1739" s="832" t="s">
        <v>1808</v>
      </c>
      <c r="G1739" s="832" t="s">
        <v>2112</v>
      </c>
      <c r="H1739" s="832" t="s">
        <v>556</v>
      </c>
      <c r="I1739" s="832" t="s">
        <v>2113</v>
      </c>
      <c r="J1739" s="832" t="s">
        <v>841</v>
      </c>
      <c r="K1739" s="832" t="s">
        <v>2114</v>
      </c>
      <c r="L1739" s="835">
        <v>54.55</v>
      </c>
      <c r="M1739" s="835">
        <v>54.55</v>
      </c>
      <c r="N1739" s="832">
        <v>1</v>
      </c>
      <c r="O1739" s="836">
        <v>0.5</v>
      </c>
      <c r="P1739" s="835"/>
      <c r="Q1739" s="837">
        <v>0</v>
      </c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18</v>
      </c>
      <c r="B1740" s="832" t="s">
        <v>1807</v>
      </c>
      <c r="C1740" s="832" t="s">
        <v>1820</v>
      </c>
      <c r="D1740" s="833" t="s">
        <v>3112</v>
      </c>
      <c r="E1740" s="834" t="s">
        <v>1831</v>
      </c>
      <c r="F1740" s="832" t="s">
        <v>1808</v>
      </c>
      <c r="G1740" s="832" t="s">
        <v>2118</v>
      </c>
      <c r="H1740" s="832" t="s">
        <v>601</v>
      </c>
      <c r="I1740" s="832" t="s">
        <v>1542</v>
      </c>
      <c r="J1740" s="832" t="s">
        <v>1543</v>
      </c>
      <c r="K1740" s="832" t="s">
        <v>1544</v>
      </c>
      <c r="L1740" s="835">
        <v>183.54</v>
      </c>
      <c r="M1740" s="835">
        <v>183.54</v>
      </c>
      <c r="N1740" s="832">
        <v>1</v>
      </c>
      <c r="O1740" s="836">
        <v>0.5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18</v>
      </c>
      <c r="B1741" s="832" t="s">
        <v>1807</v>
      </c>
      <c r="C1741" s="832" t="s">
        <v>1820</v>
      </c>
      <c r="D1741" s="833" t="s">
        <v>3112</v>
      </c>
      <c r="E1741" s="834" t="s">
        <v>1831</v>
      </c>
      <c r="F1741" s="832" t="s">
        <v>1808</v>
      </c>
      <c r="G1741" s="832" t="s">
        <v>2161</v>
      </c>
      <c r="H1741" s="832" t="s">
        <v>556</v>
      </c>
      <c r="I1741" s="832" t="s">
        <v>2164</v>
      </c>
      <c r="J1741" s="832" t="s">
        <v>908</v>
      </c>
      <c r="K1741" s="832" t="s">
        <v>2165</v>
      </c>
      <c r="L1741" s="835">
        <v>65.989999999999995</v>
      </c>
      <c r="M1741" s="835">
        <v>65.989999999999995</v>
      </c>
      <c r="N1741" s="832">
        <v>1</v>
      </c>
      <c r="O1741" s="836">
        <v>0.5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18</v>
      </c>
      <c r="B1742" s="832" t="s">
        <v>1807</v>
      </c>
      <c r="C1742" s="832" t="s">
        <v>1820</v>
      </c>
      <c r="D1742" s="833" t="s">
        <v>3112</v>
      </c>
      <c r="E1742" s="834" t="s">
        <v>1829</v>
      </c>
      <c r="F1742" s="832" t="s">
        <v>1808</v>
      </c>
      <c r="G1742" s="832" t="s">
        <v>1847</v>
      </c>
      <c r="H1742" s="832" t="s">
        <v>601</v>
      </c>
      <c r="I1742" s="832" t="s">
        <v>1655</v>
      </c>
      <c r="J1742" s="832" t="s">
        <v>1656</v>
      </c>
      <c r="K1742" s="832" t="s">
        <v>1657</v>
      </c>
      <c r="L1742" s="835">
        <v>18.809999999999999</v>
      </c>
      <c r="M1742" s="835">
        <v>18.809999999999999</v>
      </c>
      <c r="N1742" s="832">
        <v>1</v>
      </c>
      <c r="O1742" s="836">
        <v>1</v>
      </c>
      <c r="P1742" s="835">
        <v>18.809999999999999</v>
      </c>
      <c r="Q1742" s="837">
        <v>1</v>
      </c>
      <c r="R1742" s="832">
        <v>1</v>
      </c>
      <c r="S1742" s="837">
        <v>1</v>
      </c>
      <c r="T1742" s="836">
        <v>1</v>
      </c>
      <c r="U1742" s="838">
        <v>1</v>
      </c>
    </row>
    <row r="1743" spans="1:21" ht="14.4" customHeight="1" x14ac:dyDescent="0.3">
      <c r="A1743" s="831">
        <v>18</v>
      </c>
      <c r="B1743" s="832" t="s">
        <v>1807</v>
      </c>
      <c r="C1743" s="832" t="s">
        <v>1820</v>
      </c>
      <c r="D1743" s="833" t="s">
        <v>3112</v>
      </c>
      <c r="E1743" s="834" t="s">
        <v>1829</v>
      </c>
      <c r="F1743" s="832" t="s">
        <v>1808</v>
      </c>
      <c r="G1743" s="832" t="s">
        <v>1847</v>
      </c>
      <c r="H1743" s="832" t="s">
        <v>601</v>
      </c>
      <c r="I1743" s="832" t="s">
        <v>1556</v>
      </c>
      <c r="J1743" s="832" t="s">
        <v>1557</v>
      </c>
      <c r="K1743" s="832" t="s">
        <v>1558</v>
      </c>
      <c r="L1743" s="835">
        <v>4.7</v>
      </c>
      <c r="M1743" s="835">
        <v>9.4</v>
      </c>
      <c r="N1743" s="832">
        <v>2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18</v>
      </c>
      <c r="B1744" s="832" t="s">
        <v>1807</v>
      </c>
      <c r="C1744" s="832" t="s">
        <v>1820</v>
      </c>
      <c r="D1744" s="833" t="s">
        <v>3112</v>
      </c>
      <c r="E1744" s="834" t="s">
        <v>1829</v>
      </c>
      <c r="F1744" s="832" t="s">
        <v>1808</v>
      </c>
      <c r="G1744" s="832" t="s">
        <v>1885</v>
      </c>
      <c r="H1744" s="832" t="s">
        <v>556</v>
      </c>
      <c r="I1744" s="832" t="s">
        <v>1886</v>
      </c>
      <c r="J1744" s="832" t="s">
        <v>1158</v>
      </c>
      <c r="K1744" s="832" t="s">
        <v>1887</v>
      </c>
      <c r="L1744" s="835">
        <v>0</v>
      </c>
      <c r="M1744" s="835">
        <v>0</v>
      </c>
      <c r="N1744" s="832">
        <v>2</v>
      </c>
      <c r="O1744" s="836">
        <v>1</v>
      </c>
      <c r="P1744" s="835"/>
      <c r="Q1744" s="837"/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18</v>
      </c>
      <c r="B1745" s="832" t="s">
        <v>1807</v>
      </c>
      <c r="C1745" s="832" t="s">
        <v>1820</v>
      </c>
      <c r="D1745" s="833" t="s">
        <v>3112</v>
      </c>
      <c r="E1745" s="834" t="s">
        <v>1829</v>
      </c>
      <c r="F1745" s="832" t="s">
        <v>1808</v>
      </c>
      <c r="G1745" s="832" t="s">
        <v>1885</v>
      </c>
      <c r="H1745" s="832" t="s">
        <v>556</v>
      </c>
      <c r="I1745" s="832" t="s">
        <v>2548</v>
      </c>
      <c r="J1745" s="832" t="s">
        <v>1160</v>
      </c>
      <c r="K1745" s="832" t="s">
        <v>2549</v>
      </c>
      <c r="L1745" s="835">
        <v>0</v>
      </c>
      <c r="M1745" s="835">
        <v>0</v>
      </c>
      <c r="N1745" s="832">
        <v>2</v>
      </c>
      <c r="O1745" s="836">
        <v>1</v>
      </c>
      <c r="P1745" s="835">
        <v>0</v>
      </c>
      <c r="Q1745" s="837"/>
      <c r="R1745" s="832">
        <v>2</v>
      </c>
      <c r="S1745" s="837">
        <v>1</v>
      </c>
      <c r="T1745" s="836">
        <v>1</v>
      </c>
      <c r="U1745" s="838">
        <v>1</v>
      </c>
    </row>
    <row r="1746" spans="1:21" ht="14.4" customHeight="1" x14ac:dyDescent="0.3">
      <c r="A1746" s="831">
        <v>18</v>
      </c>
      <c r="B1746" s="832" t="s">
        <v>1807</v>
      </c>
      <c r="C1746" s="832" t="s">
        <v>1820</v>
      </c>
      <c r="D1746" s="833" t="s">
        <v>3112</v>
      </c>
      <c r="E1746" s="834" t="s">
        <v>1829</v>
      </c>
      <c r="F1746" s="832" t="s">
        <v>1808</v>
      </c>
      <c r="G1746" s="832" t="s">
        <v>1885</v>
      </c>
      <c r="H1746" s="832" t="s">
        <v>556</v>
      </c>
      <c r="I1746" s="832" t="s">
        <v>3105</v>
      </c>
      <c r="J1746" s="832" t="s">
        <v>1160</v>
      </c>
      <c r="K1746" s="832" t="s">
        <v>2549</v>
      </c>
      <c r="L1746" s="835">
        <v>0</v>
      </c>
      <c r="M1746" s="835">
        <v>0</v>
      </c>
      <c r="N1746" s="832">
        <v>1</v>
      </c>
      <c r="O1746" s="836">
        <v>1</v>
      </c>
      <c r="P1746" s="835">
        <v>0</v>
      </c>
      <c r="Q1746" s="837"/>
      <c r="R1746" s="832">
        <v>1</v>
      </c>
      <c r="S1746" s="837">
        <v>1</v>
      </c>
      <c r="T1746" s="836">
        <v>1</v>
      </c>
      <c r="U1746" s="838">
        <v>1</v>
      </c>
    </row>
    <row r="1747" spans="1:21" ht="14.4" customHeight="1" x14ac:dyDescent="0.3">
      <c r="A1747" s="831">
        <v>18</v>
      </c>
      <c r="B1747" s="832" t="s">
        <v>1807</v>
      </c>
      <c r="C1747" s="832" t="s">
        <v>1820</v>
      </c>
      <c r="D1747" s="833" t="s">
        <v>3112</v>
      </c>
      <c r="E1747" s="834" t="s">
        <v>1829</v>
      </c>
      <c r="F1747" s="832" t="s">
        <v>1808</v>
      </c>
      <c r="G1747" s="832" t="s">
        <v>1899</v>
      </c>
      <c r="H1747" s="832" t="s">
        <v>601</v>
      </c>
      <c r="I1747" s="832" t="s">
        <v>1563</v>
      </c>
      <c r="J1747" s="832" t="s">
        <v>671</v>
      </c>
      <c r="K1747" s="832" t="s">
        <v>1078</v>
      </c>
      <c r="L1747" s="835">
        <v>65.989999999999995</v>
      </c>
      <c r="M1747" s="835">
        <v>65.989999999999995</v>
      </c>
      <c r="N1747" s="832">
        <v>1</v>
      </c>
      <c r="O1747" s="836">
        <v>1</v>
      </c>
      <c r="P1747" s="835">
        <v>65.989999999999995</v>
      </c>
      <c r="Q1747" s="837">
        <v>1</v>
      </c>
      <c r="R1747" s="832">
        <v>1</v>
      </c>
      <c r="S1747" s="837">
        <v>1</v>
      </c>
      <c r="T1747" s="836">
        <v>1</v>
      </c>
      <c r="U1747" s="838">
        <v>1</v>
      </c>
    </row>
    <row r="1748" spans="1:21" ht="14.4" customHeight="1" x14ac:dyDescent="0.3">
      <c r="A1748" s="831">
        <v>18</v>
      </c>
      <c r="B1748" s="832" t="s">
        <v>1807</v>
      </c>
      <c r="C1748" s="832" t="s">
        <v>1820</v>
      </c>
      <c r="D1748" s="833" t="s">
        <v>3112</v>
      </c>
      <c r="E1748" s="834" t="s">
        <v>1829</v>
      </c>
      <c r="F1748" s="832" t="s">
        <v>1808</v>
      </c>
      <c r="G1748" s="832" t="s">
        <v>1943</v>
      </c>
      <c r="H1748" s="832" t="s">
        <v>601</v>
      </c>
      <c r="I1748" s="832" t="s">
        <v>1573</v>
      </c>
      <c r="J1748" s="832" t="s">
        <v>711</v>
      </c>
      <c r="K1748" s="832" t="s">
        <v>1574</v>
      </c>
      <c r="L1748" s="835">
        <v>123.2</v>
      </c>
      <c r="M1748" s="835">
        <v>123.2</v>
      </c>
      <c r="N1748" s="832">
        <v>1</v>
      </c>
      <c r="O1748" s="836">
        <v>0.5</v>
      </c>
      <c r="P1748" s="835">
        <v>123.2</v>
      </c>
      <c r="Q1748" s="837">
        <v>1</v>
      </c>
      <c r="R1748" s="832">
        <v>1</v>
      </c>
      <c r="S1748" s="837">
        <v>1</v>
      </c>
      <c r="T1748" s="836">
        <v>0.5</v>
      </c>
      <c r="U1748" s="838">
        <v>1</v>
      </c>
    </row>
    <row r="1749" spans="1:21" ht="14.4" customHeight="1" x14ac:dyDescent="0.3">
      <c r="A1749" s="831">
        <v>18</v>
      </c>
      <c r="B1749" s="832" t="s">
        <v>1807</v>
      </c>
      <c r="C1749" s="832" t="s">
        <v>1820</v>
      </c>
      <c r="D1749" s="833" t="s">
        <v>3112</v>
      </c>
      <c r="E1749" s="834" t="s">
        <v>1829</v>
      </c>
      <c r="F1749" s="832" t="s">
        <v>1808</v>
      </c>
      <c r="G1749" s="832" t="s">
        <v>1943</v>
      </c>
      <c r="H1749" s="832" t="s">
        <v>601</v>
      </c>
      <c r="I1749" s="832" t="s">
        <v>1575</v>
      </c>
      <c r="J1749" s="832" t="s">
        <v>711</v>
      </c>
      <c r="K1749" s="832" t="s">
        <v>712</v>
      </c>
      <c r="L1749" s="835">
        <v>246.39</v>
      </c>
      <c r="M1749" s="835">
        <v>246.39</v>
      </c>
      <c r="N1749" s="832">
        <v>1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18</v>
      </c>
      <c r="B1750" s="832" t="s">
        <v>1807</v>
      </c>
      <c r="C1750" s="832" t="s">
        <v>1820</v>
      </c>
      <c r="D1750" s="833" t="s">
        <v>3112</v>
      </c>
      <c r="E1750" s="834" t="s">
        <v>1829</v>
      </c>
      <c r="F1750" s="832" t="s">
        <v>1808</v>
      </c>
      <c r="G1750" s="832" t="s">
        <v>1986</v>
      </c>
      <c r="H1750" s="832" t="s">
        <v>556</v>
      </c>
      <c r="I1750" s="832" t="s">
        <v>1987</v>
      </c>
      <c r="J1750" s="832" t="s">
        <v>639</v>
      </c>
      <c r="K1750" s="832" t="s">
        <v>1988</v>
      </c>
      <c r="L1750" s="835">
        <v>0</v>
      </c>
      <c r="M1750" s="835">
        <v>0</v>
      </c>
      <c r="N1750" s="832">
        <v>3</v>
      </c>
      <c r="O1750" s="836">
        <v>1</v>
      </c>
      <c r="P1750" s="835"/>
      <c r="Q1750" s="837"/>
      <c r="R1750" s="832"/>
      <c r="S1750" s="837">
        <v>0</v>
      </c>
      <c r="T1750" s="836"/>
      <c r="U1750" s="838">
        <v>0</v>
      </c>
    </row>
    <row r="1751" spans="1:21" ht="14.4" customHeight="1" x14ac:dyDescent="0.3">
      <c r="A1751" s="831">
        <v>18</v>
      </c>
      <c r="B1751" s="832" t="s">
        <v>1807</v>
      </c>
      <c r="C1751" s="832" t="s">
        <v>1820</v>
      </c>
      <c r="D1751" s="833" t="s">
        <v>3112</v>
      </c>
      <c r="E1751" s="834" t="s">
        <v>1829</v>
      </c>
      <c r="F1751" s="832" t="s">
        <v>1808</v>
      </c>
      <c r="G1751" s="832" t="s">
        <v>2701</v>
      </c>
      <c r="H1751" s="832" t="s">
        <v>556</v>
      </c>
      <c r="I1751" s="832" t="s">
        <v>2702</v>
      </c>
      <c r="J1751" s="832" t="s">
        <v>2703</v>
      </c>
      <c r="K1751" s="832" t="s">
        <v>2319</v>
      </c>
      <c r="L1751" s="835">
        <v>18.809999999999999</v>
      </c>
      <c r="M1751" s="835">
        <v>18.809999999999999</v>
      </c>
      <c r="N1751" s="832">
        <v>1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18</v>
      </c>
      <c r="B1752" s="832" t="s">
        <v>1807</v>
      </c>
      <c r="C1752" s="832" t="s">
        <v>1820</v>
      </c>
      <c r="D1752" s="833" t="s">
        <v>3112</v>
      </c>
      <c r="E1752" s="834" t="s">
        <v>1829</v>
      </c>
      <c r="F1752" s="832" t="s">
        <v>1808</v>
      </c>
      <c r="G1752" s="832" t="s">
        <v>1989</v>
      </c>
      <c r="H1752" s="832" t="s">
        <v>556</v>
      </c>
      <c r="I1752" s="832" t="s">
        <v>1990</v>
      </c>
      <c r="J1752" s="832" t="s">
        <v>1991</v>
      </c>
      <c r="K1752" s="832" t="s">
        <v>1665</v>
      </c>
      <c r="L1752" s="835">
        <v>36.35</v>
      </c>
      <c r="M1752" s="835">
        <v>36.35</v>
      </c>
      <c r="N1752" s="832">
        <v>1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18</v>
      </c>
      <c r="B1753" s="832" t="s">
        <v>1807</v>
      </c>
      <c r="C1753" s="832" t="s">
        <v>1820</v>
      </c>
      <c r="D1753" s="833" t="s">
        <v>3112</v>
      </c>
      <c r="E1753" s="834" t="s">
        <v>1829</v>
      </c>
      <c r="F1753" s="832" t="s">
        <v>1808</v>
      </c>
      <c r="G1753" s="832" t="s">
        <v>2003</v>
      </c>
      <c r="H1753" s="832" t="s">
        <v>556</v>
      </c>
      <c r="I1753" s="832" t="s">
        <v>2004</v>
      </c>
      <c r="J1753" s="832" t="s">
        <v>862</v>
      </c>
      <c r="K1753" s="832" t="s">
        <v>2005</v>
      </c>
      <c r="L1753" s="835">
        <v>24.37</v>
      </c>
      <c r="M1753" s="835">
        <v>24.37</v>
      </c>
      <c r="N1753" s="832">
        <v>1</v>
      </c>
      <c r="O1753" s="836">
        <v>1</v>
      </c>
      <c r="P1753" s="835">
        <v>24.37</v>
      </c>
      <c r="Q1753" s="837">
        <v>1</v>
      </c>
      <c r="R1753" s="832">
        <v>1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18</v>
      </c>
      <c r="B1754" s="832" t="s">
        <v>1807</v>
      </c>
      <c r="C1754" s="832" t="s">
        <v>1820</v>
      </c>
      <c r="D1754" s="833" t="s">
        <v>3112</v>
      </c>
      <c r="E1754" s="834" t="s">
        <v>1829</v>
      </c>
      <c r="F1754" s="832" t="s">
        <v>1808</v>
      </c>
      <c r="G1754" s="832" t="s">
        <v>2018</v>
      </c>
      <c r="H1754" s="832" t="s">
        <v>601</v>
      </c>
      <c r="I1754" s="832" t="s">
        <v>1524</v>
      </c>
      <c r="J1754" s="832" t="s">
        <v>1525</v>
      </c>
      <c r="K1754" s="832" t="s">
        <v>1526</v>
      </c>
      <c r="L1754" s="835">
        <v>88.92</v>
      </c>
      <c r="M1754" s="835">
        <v>266.76</v>
      </c>
      <c r="N1754" s="832">
        <v>3</v>
      </c>
      <c r="O1754" s="836">
        <v>0.5</v>
      </c>
      <c r="P1754" s="835">
        <v>266.76</v>
      </c>
      <c r="Q1754" s="837">
        <v>1</v>
      </c>
      <c r="R1754" s="832">
        <v>3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18</v>
      </c>
      <c r="B1755" s="832" t="s">
        <v>1807</v>
      </c>
      <c r="C1755" s="832" t="s">
        <v>1820</v>
      </c>
      <c r="D1755" s="833" t="s">
        <v>3112</v>
      </c>
      <c r="E1755" s="834" t="s">
        <v>1829</v>
      </c>
      <c r="F1755" s="832" t="s">
        <v>1808</v>
      </c>
      <c r="G1755" s="832" t="s">
        <v>2070</v>
      </c>
      <c r="H1755" s="832" t="s">
        <v>556</v>
      </c>
      <c r="I1755" s="832" t="s">
        <v>2077</v>
      </c>
      <c r="J1755" s="832" t="s">
        <v>1578</v>
      </c>
      <c r="K1755" s="832" t="s">
        <v>2078</v>
      </c>
      <c r="L1755" s="835">
        <v>80.53</v>
      </c>
      <c r="M1755" s="835">
        <v>80.53</v>
      </c>
      <c r="N1755" s="832">
        <v>1</v>
      </c>
      <c r="O1755" s="836">
        <v>1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18</v>
      </c>
      <c r="B1756" s="832" t="s">
        <v>1807</v>
      </c>
      <c r="C1756" s="832" t="s">
        <v>1820</v>
      </c>
      <c r="D1756" s="833" t="s">
        <v>3112</v>
      </c>
      <c r="E1756" s="834" t="s">
        <v>1829</v>
      </c>
      <c r="F1756" s="832" t="s">
        <v>1808</v>
      </c>
      <c r="G1756" s="832" t="s">
        <v>2085</v>
      </c>
      <c r="H1756" s="832" t="s">
        <v>601</v>
      </c>
      <c r="I1756" s="832" t="s">
        <v>2088</v>
      </c>
      <c r="J1756" s="832" t="s">
        <v>1520</v>
      </c>
      <c r="K1756" s="832" t="s">
        <v>700</v>
      </c>
      <c r="L1756" s="835">
        <v>700.43</v>
      </c>
      <c r="M1756" s="835">
        <v>700.43</v>
      </c>
      <c r="N1756" s="832">
        <v>1</v>
      </c>
      <c r="O1756" s="836">
        <v>1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18</v>
      </c>
      <c r="B1757" s="832" t="s">
        <v>1807</v>
      </c>
      <c r="C1757" s="832" t="s">
        <v>1820</v>
      </c>
      <c r="D1757" s="833" t="s">
        <v>3112</v>
      </c>
      <c r="E1757" s="834" t="s">
        <v>1829</v>
      </c>
      <c r="F1757" s="832" t="s">
        <v>1808</v>
      </c>
      <c r="G1757" s="832" t="s">
        <v>2112</v>
      </c>
      <c r="H1757" s="832" t="s">
        <v>556</v>
      </c>
      <c r="I1757" s="832" t="s">
        <v>2113</v>
      </c>
      <c r="J1757" s="832" t="s">
        <v>841</v>
      </c>
      <c r="K1757" s="832" t="s">
        <v>2114</v>
      </c>
      <c r="L1757" s="835">
        <v>54.55</v>
      </c>
      <c r="M1757" s="835">
        <v>381.84999999999997</v>
      </c>
      <c r="N1757" s="832">
        <v>7</v>
      </c>
      <c r="O1757" s="836">
        <v>2.5</v>
      </c>
      <c r="P1757" s="835">
        <v>327.29999999999995</v>
      </c>
      <c r="Q1757" s="837">
        <v>0.8571428571428571</v>
      </c>
      <c r="R1757" s="832">
        <v>6</v>
      </c>
      <c r="S1757" s="837">
        <v>0.8571428571428571</v>
      </c>
      <c r="T1757" s="836">
        <v>2</v>
      </c>
      <c r="U1757" s="838">
        <v>0.8</v>
      </c>
    </row>
    <row r="1758" spans="1:21" ht="14.4" customHeight="1" x14ac:dyDescent="0.3">
      <c r="A1758" s="831">
        <v>18</v>
      </c>
      <c r="B1758" s="832" t="s">
        <v>1807</v>
      </c>
      <c r="C1758" s="832" t="s">
        <v>1820</v>
      </c>
      <c r="D1758" s="833" t="s">
        <v>3112</v>
      </c>
      <c r="E1758" s="834" t="s">
        <v>1829</v>
      </c>
      <c r="F1758" s="832" t="s">
        <v>1808</v>
      </c>
      <c r="G1758" s="832" t="s">
        <v>2118</v>
      </c>
      <c r="H1758" s="832" t="s">
        <v>556</v>
      </c>
      <c r="I1758" s="832" t="s">
        <v>2119</v>
      </c>
      <c r="J1758" s="832" t="s">
        <v>2120</v>
      </c>
      <c r="K1758" s="832" t="s">
        <v>2121</v>
      </c>
      <c r="L1758" s="835">
        <v>59.36</v>
      </c>
      <c r="M1758" s="835">
        <v>118.72</v>
      </c>
      <c r="N1758" s="832">
        <v>2</v>
      </c>
      <c r="O1758" s="836">
        <v>1.5</v>
      </c>
      <c r="P1758" s="835">
        <v>59.36</v>
      </c>
      <c r="Q1758" s="837">
        <v>0.5</v>
      </c>
      <c r="R1758" s="832">
        <v>1</v>
      </c>
      <c r="S1758" s="837">
        <v>0.5</v>
      </c>
      <c r="T1758" s="836">
        <v>1</v>
      </c>
      <c r="U1758" s="838">
        <v>0.66666666666666663</v>
      </c>
    </row>
    <row r="1759" spans="1:21" ht="14.4" customHeight="1" x14ac:dyDescent="0.3">
      <c r="A1759" s="831">
        <v>18</v>
      </c>
      <c r="B1759" s="832" t="s">
        <v>1807</v>
      </c>
      <c r="C1759" s="832" t="s">
        <v>1820</v>
      </c>
      <c r="D1759" s="833" t="s">
        <v>3112</v>
      </c>
      <c r="E1759" s="834" t="s">
        <v>1829</v>
      </c>
      <c r="F1759" s="832" t="s">
        <v>1808</v>
      </c>
      <c r="G1759" s="832" t="s">
        <v>2118</v>
      </c>
      <c r="H1759" s="832" t="s">
        <v>601</v>
      </c>
      <c r="I1759" s="832" t="s">
        <v>1545</v>
      </c>
      <c r="J1759" s="832" t="s">
        <v>1543</v>
      </c>
      <c r="K1759" s="832" t="s">
        <v>1546</v>
      </c>
      <c r="L1759" s="835">
        <v>338</v>
      </c>
      <c r="M1759" s="835">
        <v>676</v>
      </c>
      <c r="N1759" s="832">
        <v>2</v>
      </c>
      <c r="O1759" s="836">
        <v>0.5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18</v>
      </c>
      <c r="B1760" s="832" t="s">
        <v>1807</v>
      </c>
      <c r="C1760" s="832" t="s">
        <v>1820</v>
      </c>
      <c r="D1760" s="833" t="s">
        <v>3112</v>
      </c>
      <c r="E1760" s="834" t="s">
        <v>1829</v>
      </c>
      <c r="F1760" s="832" t="s">
        <v>1808</v>
      </c>
      <c r="G1760" s="832" t="s">
        <v>2149</v>
      </c>
      <c r="H1760" s="832" t="s">
        <v>556</v>
      </c>
      <c r="I1760" s="832" t="s">
        <v>2150</v>
      </c>
      <c r="J1760" s="832" t="s">
        <v>1086</v>
      </c>
      <c r="K1760" s="832" t="s">
        <v>2151</v>
      </c>
      <c r="L1760" s="835">
        <v>132</v>
      </c>
      <c r="M1760" s="835">
        <v>264</v>
      </c>
      <c r="N1760" s="832">
        <v>2</v>
      </c>
      <c r="O1760" s="836">
        <v>1</v>
      </c>
      <c r="P1760" s="835">
        <v>132</v>
      </c>
      <c r="Q1760" s="837">
        <v>0.5</v>
      </c>
      <c r="R1760" s="832">
        <v>1</v>
      </c>
      <c r="S1760" s="837">
        <v>0.5</v>
      </c>
      <c r="T1760" s="836">
        <v>0.5</v>
      </c>
      <c r="U1760" s="838">
        <v>0.5</v>
      </c>
    </row>
    <row r="1761" spans="1:21" ht="14.4" customHeight="1" x14ac:dyDescent="0.3">
      <c r="A1761" s="831">
        <v>18</v>
      </c>
      <c r="B1761" s="832" t="s">
        <v>1807</v>
      </c>
      <c r="C1761" s="832" t="s">
        <v>1820</v>
      </c>
      <c r="D1761" s="833" t="s">
        <v>3112</v>
      </c>
      <c r="E1761" s="834" t="s">
        <v>1829</v>
      </c>
      <c r="F1761" s="832" t="s">
        <v>1808</v>
      </c>
      <c r="G1761" s="832" t="s">
        <v>2155</v>
      </c>
      <c r="H1761" s="832" t="s">
        <v>556</v>
      </c>
      <c r="I1761" s="832" t="s">
        <v>2158</v>
      </c>
      <c r="J1761" s="832" t="s">
        <v>898</v>
      </c>
      <c r="K1761" s="832" t="s">
        <v>2014</v>
      </c>
      <c r="L1761" s="835">
        <v>122.73</v>
      </c>
      <c r="M1761" s="835">
        <v>368.19</v>
      </c>
      <c r="N1761" s="832">
        <v>3</v>
      </c>
      <c r="O1761" s="836">
        <v>1</v>
      </c>
      <c r="P1761" s="835">
        <v>368.19</v>
      </c>
      <c r="Q1761" s="837">
        <v>1</v>
      </c>
      <c r="R1761" s="832">
        <v>3</v>
      </c>
      <c r="S1761" s="837">
        <v>1</v>
      </c>
      <c r="T1761" s="836">
        <v>1</v>
      </c>
      <c r="U1761" s="838">
        <v>1</v>
      </c>
    </row>
    <row r="1762" spans="1:21" ht="14.4" customHeight="1" x14ac:dyDescent="0.3">
      <c r="A1762" s="831">
        <v>18</v>
      </c>
      <c r="B1762" s="832" t="s">
        <v>1807</v>
      </c>
      <c r="C1762" s="832" t="s">
        <v>1820</v>
      </c>
      <c r="D1762" s="833" t="s">
        <v>3112</v>
      </c>
      <c r="E1762" s="834" t="s">
        <v>1829</v>
      </c>
      <c r="F1762" s="832" t="s">
        <v>1808</v>
      </c>
      <c r="G1762" s="832" t="s">
        <v>2161</v>
      </c>
      <c r="H1762" s="832" t="s">
        <v>556</v>
      </c>
      <c r="I1762" s="832" t="s">
        <v>2162</v>
      </c>
      <c r="J1762" s="832" t="s">
        <v>906</v>
      </c>
      <c r="K1762" s="832" t="s">
        <v>2163</v>
      </c>
      <c r="L1762" s="835">
        <v>264</v>
      </c>
      <c r="M1762" s="835">
        <v>264</v>
      </c>
      <c r="N1762" s="832">
        <v>1</v>
      </c>
      <c r="O1762" s="836">
        <v>0.5</v>
      </c>
      <c r="P1762" s="835">
        <v>264</v>
      </c>
      <c r="Q1762" s="837">
        <v>1</v>
      </c>
      <c r="R1762" s="832">
        <v>1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18</v>
      </c>
      <c r="B1763" s="832" t="s">
        <v>1807</v>
      </c>
      <c r="C1763" s="832" t="s">
        <v>1820</v>
      </c>
      <c r="D1763" s="833" t="s">
        <v>3112</v>
      </c>
      <c r="E1763" s="834" t="s">
        <v>1829</v>
      </c>
      <c r="F1763" s="832" t="s">
        <v>1808</v>
      </c>
      <c r="G1763" s="832" t="s">
        <v>2182</v>
      </c>
      <c r="H1763" s="832" t="s">
        <v>601</v>
      </c>
      <c r="I1763" s="832" t="s">
        <v>2183</v>
      </c>
      <c r="J1763" s="832" t="s">
        <v>943</v>
      </c>
      <c r="K1763" s="832" t="s">
        <v>2184</v>
      </c>
      <c r="L1763" s="835">
        <v>0</v>
      </c>
      <c r="M1763" s="835">
        <v>0</v>
      </c>
      <c r="N1763" s="832">
        <v>2</v>
      </c>
      <c r="O1763" s="836">
        <v>1</v>
      </c>
      <c r="P1763" s="835">
        <v>0</v>
      </c>
      <c r="Q1763" s="837"/>
      <c r="R1763" s="832">
        <v>1</v>
      </c>
      <c r="S1763" s="837">
        <v>0.5</v>
      </c>
      <c r="T1763" s="836">
        <v>0.5</v>
      </c>
      <c r="U1763" s="838">
        <v>0.5</v>
      </c>
    </row>
    <row r="1764" spans="1:21" ht="14.4" customHeight="1" x14ac:dyDescent="0.3">
      <c r="A1764" s="831">
        <v>18</v>
      </c>
      <c r="B1764" s="832" t="s">
        <v>1807</v>
      </c>
      <c r="C1764" s="832" t="s">
        <v>1820</v>
      </c>
      <c r="D1764" s="833" t="s">
        <v>3112</v>
      </c>
      <c r="E1764" s="834" t="s">
        <v>1829</v>
      </c>
      <c r="F1764" s="832" t="s">
        <v>1808</v>
      </c>
      <c r="G1764" s="832" t="s">
        <v>2206</v>
      </c>
      <c r="H1764" s="832" t="s">
        <v>556</v>
      </c>
      <c r="I1764" s="832" t="s">
        <v>2207</v>
      </c>
      <c r="J1764" s="832" t="s">
        <v>2208</v>
      </c>
      <c r="K1764" s="832" t="s">
        <v>1574</v>
      </c>
      <c r="L1764" s="835">
        <v>1092.4100000000001</v>
      </c>
      <c r="M1764" s="835">
        <v>1092.4100000000001</v>
      </c>
      <c r="N1764" s="832">
        <v>1</v>
      </c>
      <c r="O1764" s="836">
        <v>0.5</v>
      </c>
      <c r="P1764" s="835">
        <v>1092.4100000000001</v>
      </c>
      <c r="Q1764" s="837">
        <v>1</v>
      </c>
      <c r="R1764" s="832">
        <v>1</v>
      </c>
      <c r="S1764" s="837">
        <v>1</v>
      </c>
      <c r="T1764" s="836">
        <v>0.5</v>
      </c>
      <c r="U1764" s="838">
        <v>1</v>
      </c>
    </row>
    <row r="1765" spans="1:21" ht="14.4" customHeight="1" x14ac:dyDescent="0.3">
      <c r="A1765" s="831">
        <v>18</v>
      </c>
      <c r="B1765" s="832" t="s">
        <v>1807</v>
      </c>
      <c r="C1765" s="832" t="s">
        <v>1820</v>
      </c>
      <c r="D1765" s="833" t="s">
        <v>3112</v>
      </c>
      <c r="E1765" s="834" t="s">
        <v>1840</v>
      </c>
      <c r="F1765" s="832" t="s">
        <v>1808</v>
      </c>
      <c r="G1765" s="832" t="s">
        <v>1943</v>
      </c>
      <c r="H1765" s="832" t="s">
        <v>601</v>
      </c>
      <c r="I1765" s="832" t="s">
        <v>1573</v>
      </c>
      <c r="J1765" s="832" t="s">
        <v>711</v>
      </c>
      <c r="K1765" s="832" t="s">
        <v>1574</v>
      </c>
      <c r="L1765" s="835">
        <v>123.2</v>
      </c>
      <c r="M1765" s="835">
        <v>246.4</v>
      </c>
      <c r="N1765" s="832">
        <v>2</v>
      </c>
      <c r="O1765" s="836">
        <v>0.5</v>
      </c>
      <c r="P1765" s="835">
        <v>246.4</v>
      </c>
      <c r="Q1765" s="837">
        <v>1</v>
      </c>
      <c r="R1765" s="832">
        <v>2</v>
      </c>
      <c r="S1765" s="837">
        <v>1</v>
      </c>
      <c r="T1765" s="836">
        <v>0.5</v>
      </c>
      <c r="U1765" s="838">
        <v>1</v>
      </c>
    </row>
    <row r="1766" spans="1:21" ht="14.4" customHeight="1" x14ac:dyDescent="0.3">
      <c r="A1766" s="831">
        <v>18</v>
      </c>
      <c r="B1766" s="832" t="s">
        <v>1807</v>
      </c>
      <c r="C1766" s="832" t="s">
        <v>1820</v>
      </c>
      <c r="D1766" s="833" t="s">
        <v>3112</v>
      </c>
      <c r="E1766" s="834" t="s">
        <v>1840</v>
      </c>
      <c r="F1766" s="832" t="s">
        <v>1808</v>
      </c>
      <c r="G1766" s="832" t="s">
        <v>1943</v>
      </c>
      <c r="H1766" s="832" t="s">
        <v>601</v>
      </c>
      <c r="I1766" s="832" t="s">
        <v>1668</v>
      </c>
      <c r="J1766" s="832" t="s">
        <v>711</v>
      </c>
      <c r="K1766" s="832" t="s">
        <v>1617</v>
      </c>
      <c r="L1766" s="835">
        <v>246.39</v>
      </c>
      <c r="M1766" s="835">
        <v>246.39</v>
      </c>
      <c r="N1766" s="832">
        <v>1</v>
      </c>
      <c r="O1766" s="836">
        <v>0.5</v>
      </c>
      <c r="P1766" s="835">
        <v>246.39</v>
      </c>
      <c r="Q1766" s="837">
        <v>1</v>
      </c>
      <c r="R1766" s="832">
        <v>1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18</v>
      </c>
      <c r="B1767" s="832" t="s">
        <v>1807</v>
      </c>
      <c r="C1767" s="832" t="s">
        <v>1820</v>
      </c>
      <c r="D1767" s="833" t="s">
        <v>3112</v>
      </c>
      <c r="E1767" s="834" t="s">
        <v>1840</v>
      </c>
      <c r="F1767" s="832" t="s">
        <v>1808</v>
      </c>
      <c r="G1767" s="832" t="s">
        <v>741</v>
      </c>
      <c r="H1767" s="832" t="s">
        <v>556</v>
      </c>
      <c r="I1767" s="832" t="s">
        <v>1979</v>
      </c>
      <c r="J1767" s="832" t="s">
        <v>1980</v>
      </c>
      <c r="K1767" s="832" t="s">
        <v>1981</v>
      </c>
      <c r="L1767" s="835">
        <v>51.51</v>
      </c>
      <c r="M1767" s="835">
        <v>51.51</v>
      </c>
      <c r="N1767" s="832">
        <v>1</v>
      </c>
      <c r="O1767" s="836">
        <v>0.5</v>
      </c>
      <c r="P1767" s="835">
        <v>51.51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18</v>
      </c>
      <c r="B1768" s="832" t="s">
        <v>1807</v>
      </c>
      <c r="C1768" s="832" t="s">
        <v>1820</v>
      </c>
      <c r="D1768" s="833" t="s">
        <v>3112</v>
      </c>
      <c r="E1768" s="834" t="s">
        <v>1840</v>
      </c>
      <c r="F1768" s="832" t="s">
        <v>1808</v>
      </c>
      <c r="G1768" s="832" t="s">
        <v>1986</v>
      </c>
      <c r="H1768" s="832" t="s">
        <v>556</v>
      </c>
      <c r="I1768" s="832" t="s">
        <v>1987</v>
      </c>
      <c r="J1768" s="832" t="s">
        <v>639</v>
      </c>
      <c r="K1768" s="832" t="s">
        <v>1988</v>
      </c>
      <c r="L1768" s="835">
        <v>0</v>
      </c>
      <c r="M1768" s="835">
        <v>0</v>
      </c>
      <c r="N1768" s="832">
        <v>1</v>
      </c>
      <c r="O1768" s="836">
        <v>1</v>
      </c>
      <c r="P1768" s="835">
        <v>0</v>
      </c>
      <c r="Q1768" s="837"/>
      <c r="R1768" s="832">
        <v>1</v>
      </c>
      <c r="S1768" s="837">
        <v>1</v>
      </c>
      <c r="T1768" s="836">
        <v>1</v>
      </c>
      <c r="U1768" s="838">
        <v>1</v>
      </c>
    </row>
    <row r="1769" spans="1:21" ht="14.4" customHeight="1" x14ac:dyDescent="0.3">
      <c r="A1769" s="831">
        <v>18</v>
      </c>
      <c r="B1769" s="832" t="s">
        <v>1807</v>
      </c>
      <c r="C1769" s="832" t="s">
        <v>1820</v>
      </c>
      <c r="D1769" s="833" t="s">
        <v>3112</v>
      </c>
      <c r="E1769" s="834" t="s">
        <v>1840</v>
      </c>
      <c r="F1769" s="832" t="s">
        <v>1808</v>
      </c>
      <c r="G1769" s="832" t="s">
        <v>2003</v>
      </c>
      <c r="H1769" s="832" t="s">
        <v>556</v>
      </c>
      <c r="I1769" s="832" t="s">
        <v>2004</v>
      </c>
      <c r="J1769" s="832" t="s">
        <v>862</v>
      </c>
      <c r="K1769" s="832" t="s">
        <v>2005</v>
      </c>
      <c r="L1769" s="835">
        <v>24.37</v>
      </c>
      <c r="M1769" s="835">
        <v>24.37</v>
      </c>
      <c r="N1769" s="832">
        <v>1</v>
      </c>
      <c r="O1769" s="836">
        <v>0.5</v>
      </c>
      <c r="P1769" s="835">
        <v>24.37</v>
      </c>
      <c r="Q1769" s="837">
        <v>1</v>
      </c>
      <c r="R1769" s="832">
        <v>1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18</v>
      </c>
      <c r="B1770" s="832" t="s">
        <v>1807</v>
      </c>
      <c r="C1770" s="832" t="s">
        <v>1820</v>
      </c>
      <c r="D1770" s="833" t="s">
        <v>3112</v>
      </c>
      <c r="E1770" s="834" t="s">
        <v>1840</v>
      </c>
      <c r="F1770" s="832" t="s">
        <v>1808</v>
      </c>
      <c r="G1770" s="832" t="s">
        <v>2018</v>
      </c>
      <c r="H1770" s="832" t="s">
        <v>601</v>
      </c>
      <c r="I1770" s="832" t="s">
        <v>1524</v>
      </c>
      <c r="J1770" s="832" t="s">
        <v>1525</v>
      </c>
      <c r="K1770" s="832" t="s">
        <v>1526</v>
      </c>
      <c r="L1770" s="835">
        <v>88.92</v>
      </c>
      <c r="M1770" s="835">
        <v>177.84</v>
      </c>
      <c r="N1770" s="832">
        <v>2</v>
      </c>
      <c r="O1770" s="836">
        <v>0.5</v>
      </c>
      <c r="P1770" s="835">
        <v>177.84</v>
      </c>
      <c r="Q1770" s="837">
        <v>1</v>
      </c>
      <c r="R1770" s="832">
        <v>2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18</v>
      </c>
      <c r="B1771" s="832" t="s">
        <v>1807</v>
      </c>
      <c r="C1771" s="832" t="s">
        <v>1820</v>
      </c>
      <c r="D1771" s="833" t="s">
        <v>3112</v>
      </c>
      <c r="E1771" s="834" t="s">
        <v>1840</v>
      </c>
      <c r="F1771" s="832" t="s">
        <v>1808</v>
      </c>
      <c r="G1771" s="832" t="s">
        <v>2053</v>
      </c>
      <c r="H1771" s="832" t="s">
        <v>556</v>
      </c>
      <c r="I1771" s="832" t="s">
        <v>2057</v>
      </c>
      <c r="J1771" s="832" t="s">
        <v>2055</v>
      </c>
      <c r="K1771" s="832" t="s">
        <v>2056</v>
      </c>
      <c r="L1771" s="835">
        <v>122.73</v>
      </c>
      <c r="M1771" s="835">
        <v>122.73</v>
      </c>
      <c r="N1771" s="832">
        <v>1</v>
      </c>
      <c r="O1771" s="836">
        <v>0.5</v>
      </c>
      <c r="P1771" s="835">
        <v>122.73</v>
      </c>
      <c r="Q1771" s="837">
        <v>1</v>
      </c>
      <c r="R1771" s="832">
        <v>1</v>
      </c>
      <c r="S1771" s="837">
        <v>1</v>
      </c>
      <c r="T1771" s="836">
        <v>0.5</v>
      </c>
      <c r="U1771" s="838">
        <v>1</v>
      </c>
    </row>
    <row r="1772" spans="1:21" ht="14.4" customHeight="1" x14ac:dyDescent="0.3">
      <c r="A1772" s="831">
        <v>18</v>
      </c>
      <c r="B1772" s="832" t="s">
        <v>1807</v>
      </c>
      <c r="C1772" s="832" t="s">
        <v>1820</v>
      </c>
      <c r="D1772" s="833" t="s">
        <v>3112</v>
      </c>
      <c r="E1772" s="834" t="s">
        <v>1840</v>
      </c>
      <c r="F1772" s="832" t="s">
        <v>1808</v>
      </c>
      <c r="G1772" s="832" t="s">
        <v>2092</v>
      </c>
      <c r="H1772" s="832" t="s">
        <v>556</v>
      </c>
      <c r="I1772" s="832" t="s">
        <v>2093</v>
      </c>
      <c r="J1772" s="832" t="s">
        <v>2094</v>
      </c>
      <c r="K1772" s="832" t="s">
        <v>2095</v>
      </c>
      <c r="L1772" s="835">
        <v>18.809999999999999</v>
      </c>
      <c r="M1772" s="835">
        <v>56.429999999999993</v>
      </c>
      <c r="N1772" s="832">
        <v>3</v>
      </c>
      <c r="O1772" s="836">
        <v>1.5</v>
      </c>
      <c r="P1772" s="835">
        <v>56.429999999999993</v>
      </c>
      <c r="Q1772" s="837">
        <v>1</v>
      </c>
      <c r="R1772" s="832">
        <v>3</v>
      </c>
      <c r="S1772" s="837">
        <v>1</v>
      </c>
      <c r="T1772" s="836">
        <v>1.5</v>
      </c>
      <c r="U1772" s="838">
        <v>1</v>
      </c>
    </row>
    <row r="1773" spans="1:21" ht="14.4" customHeight="1" x14ac:dyDescent="0.3">
      <c r="A1773" s="831">
        <v>18</v>
      </c>
      <c r="B1773" s="832" t="s">
        <v>1807</v>
      </c>
      <c r="C1773" s="832" t="s">
        <v>1820</v>
      </c>
      <c r="D1773" s="833" t="s">
        <v>3112</v>
      </c>
      <c r="E1773" s="834" t="s">
        <v>1840</v>
      </c>
      <c r="F1773" s="832" t="s">
        <v>1808</v>
      </c>
      <c r="G1773" s="832" t="s">
        <v>2100</v>
      </c>
      <c r="H1773" s="832" t="s">
        <v>601</v>
      </c>
      <c r="I1773" s="832" t="s">
        <v>1658</v>
      </c>
      <c r="J1773" s="832" t="s">
        <v>631</v>
      </c>
      <c r="K1773" s="832" t="s">
        <v>1659</v>
      </c>
      <c r="L1773" s="835">
        <v>439.98</v>
      </c>
      <c r="M1773" s="835">
        <v>879.96</v>
      </c>
      <c r="N1773" s="832">
        <v>2</v>
      </c>
      <c r="O1773" s="836">
        <v>1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" customHeight="1" x14ac:dyDescent="0.3">
      <c r="A1774" s="831">
        <v>18</v>
      </c>
      <c r="B1774" s="832" t="s">
        <v>1807</v>
      </c>
      <c r="C1774" s="832" t="s">
        <v>1820</v>
      </c>
      <c r="D1774" s="833" t="s">
        <v>3112</v>
      </c>
      <c r="E1774" s="834" t="s">
        <v>1840</v>
      </c>
      <c r="F1774" s="832" t="s">
        <v>1808</v>
      </c>
      <c r="G1774" s="832" t="s">
        <v>2112</v>
      </c>
      <c r="H1774" s="832" t="s">
        <v>556</v>
      </c>
      <c r="I1774" s="832" t="s">
        <v>2113</v>
      </c>
      <c r="J1774" s="832" t="s">
        <v>841</v>
      </c>
      <c r="K1774" s="832" t="s">
        <v>2114</v>
      </c>
      <c r="L1774" s="835">
        <v>54.55</v>
      </c>
      <c r="M1774" s="835">
        <v>272.75</v>
      </c>
      <c r="N1774" s="832">
        <v>5</v>
      </c>
      <c r="O1774" s="836">
        <v>1.5</v>
      </c>
      <c r="P1774" s="835">
        <v>163.64999999999998</v>
      </c>
      <c r="Q1774" s="837">
        <v>0.59999999999999987</v>
      </c>
      <c r="R1774" s="832">
        <v>3</v>
      </c>
      <c r="S1774" s="837">
        <v>0.6</v>
      </c>
      <c r="T1774" s="836">
        <v>0.5</v>
      </c>
      <c r="U1774" s="838">
        <v>0.33333333333333331</v>
      </c>
    </row>
    <row r="1775" spans="1:21" ht="14.4" customHeight="1" x14ac:dyDescent="0.3">
      <c r="A1775" s="831">
        <v>18</v>
      </c>
      <c r="B1775" s="832" t="s">
        <v>1807</v>
      </c>
      <c r="C1775" s="832" t="s">
        <v>1820</v>
      </c>
      <c r="D1775" s="833" t="s">
        <v>3112</v>
      </c>
      <c r="E1775" s="834" t="s">
        <v>1840</v>
      </c>
      <c r="F1775" s="832" t="s">
        <v>1808</v>
      </c>
      <c r="G1775" s="832" t="s">
        <v>2112</v>
      </c>
      <c r="H1775" s="832" t="s">
        <v>556</v>
      </c>
      <c r="I1775" s="832" t="s">
        <v>2115</v>
      </c>
      <c r="J1775" s="832" t="s">
        <v>841</v>
      </c>
      <c r="K1775" s="832" t="s">
        <v>2114</v>
      </c>
      <c r="L1775" s="835">
        <v>54.55</v>
      </c>
      <c r="M1775" s="835">
        <v>327.29999999999995</v>
      </c>
      <c r="N1775" s="832">
        <v>6</v>
      </c>
      <c r="O1775" s="836">
        <v>2.5</v>
      </c>
      <c r="P1775" s="835">
        <v>218.2</v>
      </c>
      <c r="Q1775" s="837">
        <v>0.66666666666666674</v>
      </c>
      <c r="R1775" s="832">
        <v>4</v>
      </c>
      <c r="S1775" s="837">
        <v>0.66666666666666663</v>
      </c>
      <c r="T1775" s="836">
        <v>1.5</v>
      </c>
      <c r="U1775" s="838">
        <v>0.6</v>
      </c>
    </row>
    <row r="1776" spans="1:21" ht="14.4" customHeight="1" x14ac:dyDescent="0.3">
      <c r="A1776" s="831">
        <v>18</v>
      </c>
      <c r="B1776" s="832" t="s">
        <v>1807</v>
      </c>
      <c r="C1776" s="832" t="s">
        <v>1820</v>
      </c>
      <c r="D1776" s="833" t="s">
        <v>3112</v>
      </c>
      <c r="E1776" s="834" t="s">
        <v>1840</v>
      </c>
      <c r="F1776" s="832" t="s">
        <v>1808</v>
      </c>
      <c r="G1776" s="832" t="s">
        <v>2118</v>
      </c>
      <c r="H1776" s="832" t="s">
        <v>556</v>
      </c>
      <c r="I1776" s="832" t="s">
        <v>2511</v>
      </c>
      <c r="J1776" s="832" t="s">
        <v>2120</v>
      </c>
      <c r="K1776" s="832" t="s">
        <v>2512</v>
      </c>
      <c r="L1776" s="835">
        <v>169</v>
      </c>
      <c r="M1776" s="835">
        <v>169</v>
      </c>
      <c r="N1776" s="832">
        <v>1</v>
      </c>
      <c r="O1776" s="836">
        <v>0.5</v>
      </c>
      <c r="P1776" s="835">
        <v>169</v>
      </c>
      <c r="Q1776" s="837">
        <v>1</v>
      </c>
      <c r="R1776" s="832">
        <v>1</v>
      </c>
      <c r="S1776" s="837">
        <v>1</v>
      </c>
      <c r="T1776" s="836">
        <v>0.5</v>
      </c>
      <c r="U1776" s="838">
        <v>1</v>
      </c>
    </row>
    <row r="1777" spans="1:21" ht="14.4" customHeight="1" x14ac:dyDescent="0.3">
      <c r="A1777" s="831">
        <v>18</v>
      </c>
      <c r="B1777" s="832" t="s">
        <v>1807</v>
      </c>
      <c r="C1777" s="832" t="s">
        <v>1820</v>
      </c>
      <c r="D1777" s="833" t="s">
        <v>3112</v>
      </c>
      <c r="E1777" s="834" t="s">
        <v>1840</v>
      </c>
      <c r="F1777" s="832" t="s">
        <v>1808</v>
      </c>
      <c r="G1777" s="832" t="s">
        <v>2137</v>
      </c>
      <c r="H1777" s="832" t="s">
        <v>601</v>
      </c>
      <c r="I1777" s="832" t="s">
        <v>1569</v>
      </c>
      <c r="J1777" s="832" t="s">
        <v>1570</v>
      </c>
      <c r="K1777" s="832" t="s">
        <v>1571</v>
      </c>
      <c r="L1777" s="835">
        <v>122.96</v>
      </c>
      <c r="M1777" s="835">
        <v>122.96</v>
      </c>
      <c r="N1777" s="832">
        <v>1</v>
      </c>
      <c r="O1777" s="836">
        <v>0.5</v>
      </c>
      <c r="P1777" s="835">
        <v>122.96</v>
      </c>
      <c r="Q1777" s="837">
        <v>1</v>
      </c>
      <c r="R1777" s="832">
        <v>1</v>
      </c>
      <c r="S1777" s="837">
        <v>1</v>
      </c>
      <c r="T1777" s="836">
        <v>0.5</v>
      </c>
      <c r="U1777" s="838">
        <v>1</v>
      </c>
    </row>
    <row r="1778" spans="1:21" ht="14.4" customHeight="1" x14ac:dyDescent="0.3">
      <c r="A1778" s="831">
        <v>18</v>
      </c>
      <c r="B1778" s="832" t="s">
        <v>1807</v>
      </c>
      <c r="C1778" s="832" t="s">
        <v>1820</v>
      </c>
      <c r="D1778" s="833" t="s">
        <v>3112</v>
      </c>
      <c r="E1778" s="834" t="s">
        <v>1840</v>
      </c>
      <c r="F1778" s="832" t="s">
        <v>1808</v>
      </c>
      <c r="G1778" s="832" t="s">
        <v>2149</v>
      </c>
      <c r="H1778" s="832" t="s">
        <v>556</v>
      </c>
      <c r="I1778" s="832" t="s">
        <v>2150</v>
      </c>
      <c r="J1778" s="832" t="s">
        <v>1086</v>
      </c>
      <c r="K1778" s="832" t="s">
        <v>2151</v>
      </c>
      <c r="L1778" s="835">
        <v>132</v>
      </c>
      <c r="M1778" s="835">
        <v>264</v>
      </c>
      <c r="N1778" s="832">
        <v>2</v>
      </c>
      <c r="O1778" s="836">
        <v>1.5</v>
      </c>
      <c r="P1778" s="835">
        <v>132</v>
      </c>
      <c r="Q1778" s="837">
        <v>0.5</v>
      </c>
      <c r="R1778" s="832">
        <v>1</v>
      </c>
      <c r="S1778" s="837">
        <v>0.5</v>
      </c>
      <c r="T1778" s="836">
        <v>0.5</v>
      </c>
      <c r="U1778" s="838">
        <v>0.33333333333333331</v>
      </c>
    </row>
    <row r="1779" spans="1:21" ht="14.4" customHeight="1" x14ac:dyDescent="0.3">
      <c r="A1779" s="831">
        <v>18</v>
      </c>
      <c r="B1779" s="832" t="s">
        <v>1807</v>
      </c>
      <c r="C1779" s="832" t="s">
        <v>1820</v>
      </c>
      <c r="D1779" s="833" t="s">
        <v>3112</v>
      </c>
      <c r="E1779" s="834" t="s">
        <v>1840</v>
      </c>
      <c r="F1779" s="832" t="s">
        <v>1808</v>
      </c>
      <c r="G1779" s="832" t="s">
        <v>2155</v>
      </c>
      <c r="H1779" s="832" t="s">
        <v>556</v>
      </c>
      <c r="I1779" s="832" t="s">
        <v>2525</v>
      </c>
      <c r="J1779" s="832" t="s">
        <v>2526</v>
      </c>
      <c r="K1779" s="832" t="s">
        <v>2014</v>
      </c>
      <c r="L1779" s="835">
        <v>122.73</v>
      </c>
      <c r="M1779" s="835">
        <v>245.46</v>
      </c>
      <c r="N1779" s="832">
        <v>2</v>
      </c>
      <c r="O1779" s="836">
        <v>1</v>
      </c>
      <c r="P1779" s="835">
        <v>245.46</v>
      </c>
      <c r="Q1779" s="837">
        <v>1</v>
      </c>
      <c r="R1779" s="832">
        <v>2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18</v>
      </c>
      <c r="B1780" s="832" t="s">
        <v>1807</v>
      </c>
      <c r="C1780" s="832" t="s">
        <v>1820</v>
      </c>
      <c r="D1780" s="833" t="s">
        <v>3112</v>
      </c>
      <c r="E1780" s="834" t="s">
        <v>1835</v>
      </c>
      <c r="F1780" s="832" t="s">
        <v>1808</v>
      </c>
      <c r="G1780" s="832" t="s">
        <v>1943</v>
      </c>
      <c r="H1780" s="832" t="s">
        <v>601</v>
      </c>
      <c r="I1780" s="832" t="s">
        <v>1573</v>
      </c>
      <c r="J1780" s="832" t="s">
        <v>711</v>
      </c>
      <c r="K1780" s="832" t="s">
        <v>1574</v>
      </c>
      <c r="L1780" s="835">
        <v>123.2</v>
      </c>
      <c r="M1780" s="835">
        <v>123.2</v>
      </c>
      <c r="N1780" s="832">
        <v>1</v>
      </c>
      <c r="O1780" s="836">
        <v>0.5</v>
      </c>
      <c r="P1780" s="835">
        <v>123.2</v>
      </c>
      <c r="Q1780" s="837">
        <v>1</v>
      </c>
      <c r="R1780" s="832">
        <v>1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18</v>
      </c>
      <c r="B1781" s="832" t="s">
        <v>1807</v>
      </c>
      <c r="C1781" s="832" t="s">
        <v>1820</v>
      </c>
      <c r="D1781" s="833" t="s">
        <v>3112</v>
      </c>
      <c r="E1781" s="834" t="s">
        <v>1835</v>
      </c>
      <c r="F1781" s="832" t="s">
        <v>1808</v>
      </c>
      <c r="G1781" s="832" t="s">
        <v>1943</v>
      </c>
      <c r="H1781" s="832" t="s">
        <v>601</v>
      </c>
      <c r="I1781" s="832" t="s">
        <v>1666</v>
      </c>
      <c r="J1781" s="832" t="s">
        <v>711</v>
      </c>
      <c r="K1781" s="832" t="s">
        <v>1667</v>
      </c>
      <c r="L1781" s="835">
        <v>726.27</v>
      </c>
      <c r="M1781" s="835">
        <v>726.27</v>
      </c>
      <c r="N1781" s="832">
        <v>1</v>
      </c>
      <c r="O1781" s="836">
        <v>0.5</v>
      </c>
      <c r="P1781" s="835">
        <v>726.27</v>
      </c>
      <c r="Q1781" s="837">
        <v>1</v>
      </c>
      <c r="R1781" s="832">
        <v>1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18</v>
      </c>
      <c r="B1782" s="832" t="s">
        <v>1807</v>
      </c>
      <c r="C1782" s="832" t="s">
        <v>1820</v>
      </c>
      <c r="D1782" s="833" t="s">
        <v>3112</v>
      </c>
      <c r="E1782" s="834" t="s">
        <v>1835</v>
      </c>
      <c r="F1782" s="832" t="s">
        <v>1808</v>
      </c>
      <c r="G1782" s="832" t="s">
        <v>2003</v>
      </c>
      <c r="H1782" s="832" t="s">
        <v>556</v>
      </c>
      <c r="I1782" s="832" t="s">
        <v>2004</v>
      </c>
      <c r="J1782" s="832" t="s">
        <v>862</v>
      </c>
      <c r="K1782" s="832" t="s">
        <v>2005</v>
      </c>
      <c r="L1782" s="835">
        <v>24.37</v>
      </c>
      <c r="M1782" s="835">
        <v>73.11</v>
      </c>
      <c r="N1782" s="832">
        <v>3</v>
      </c>
      <c r="O1782" s="836">
        <v>2</v>
      </c>
      <c r="P1782" s="835">
        <v>73.11</v>
      </c>
      <c r="Q1782" s="837">
        <v>1</v>
      </c>
      <c r="R1782" s="832">
        <v>3</v>
      </c>
      <c r="S1782" s="837">
        <v>1</v>
      </c>
      <c r="T1782" s="836">
        <v>2</v>
      </c>
      <c r="U1782" s="838">
        <v>1</v>
      </c>
    </row>
    <row r="1783" spans="1:21" ht="14.4" customHeight="1" x14ac:dyDescent="0.3">
      <c r="A1783" s="831">
        <v>18</v>
      </c>
      <c r="B1783" s="832" t="s">
        <v>1807</v>
      </c>
      <c r="C1783" s="832" t="s">
        <v>1820</v>
      </c>
      <c r="D1783" s="833" t="s">
        <v>3112</v>
      </c>
      <c r="E1783" s="834" t="s">
        <v>1835</v>
      </c>
      <c r="F1783" s="832" t="s">
        <v>1808</v>
      </c>
      <c r="G1783" s="832" t="s">
        <v>3106</v>
      </c>
      <c r="H1783" s="832" t="s">
        <v>601</v>
      </c>
      <c r="I1783" s="832" t="s">
        <v>1642</v>
      </c>
      <c r="J1783" s="832" t="s">
        <v>1504</v>
      </c>
      <c r="K1783" s="832" t="s">
        <v>1643</v>
      </c>
      <c r="L1783" s="835">
        <v>292.74</v>
      </c>
      <c r="M1783" s="835">
        <v>292.74</v>
      </c>
      <c r="N1783" s="832">
        <v>1</v>
      </c>
      <c r="O1783" s="836">
        <v>0.5</v>
      </c>
      <c r="P1783" s="835">
        <v>292.74</v>
      </c>
      <c r="Q1783" s="837">
        <v>1</v>
      </c>
      <c r="R1783" s="832">
        <v>1</v>
      </c>
      <c r="S1783" s="837">
        <v>1</v>
      </c>
      <c r="T1783" s="836">
        <v>0.5</v>
      </c>
      <c r="U1783" s="838">
        <v>1</v>
      </c>
    </row>
    <row r="1784" spans="1:21" ht="14.4" customHeight="1" x14ac:dyDescent="0.3">
      <c r="A1784" s="831">
        <v>18</v>
      </c>
      <c r="B1784" s="832" t="s">
        <v>1807</v>
      </c>
      <c r="C1784" s="832" t="s">
        <v>1820</v>
      </c>
      <c r="D1784" s="833" t="s">
        <v>3112</v>
      </c>
      <c r="E1784" s="834" t="s">
        <v>1835</v>
      </c>
      <c r="F1784" s="832" t="s">
        <v>1808</v>
      </c>
      <c r="G1784" s="832" t="s">
        <v>2297</v>
      </c>
      <c r="H1784" s="832" t="s">
        <v>556</v>
      </c>
      <c r="I1784" s="832" t="s">
        <v>2474</v>
      </c>
      <c r="J1784" s="832" t="s">
        <v>2475</v>
      </c>
      <c r="K1784" s="832" t="s">
        <v>1414</v>
      </c>
      <c r="L1784" s="835">
        <v>130.41999999999999</v>
      </c>
      <c r="M1784" s="835">
        <v>130.41999999999999</v>
      </c>
      <c r="N1784" s="832">
        <v>1</v>
      </c>
      <c r="O1784" s="836">
        <v>0.5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18</v>
      </c>
      <c r="B1785" s="832" t="s">
        <v>1807</v>
      </c>
      <c r="C1785" s="832" t="s">
        <v>1820</v>
      </c>
      <c r="D1785" s="833" t="s">
        <v>3112</v>
      </c>
      <c r="E1785" s="834" t="s">
        <v>1835</v>
      </c>
      <c r="F1785" s="832" t="s">
        <v>1808</v>
      </c>
      <c r="G1785" s="832" t="s">
        <v>2112</v>
      </c>
      <c r="H1785" s="832" t="s">
        <v>556</v>
      </c>
      <c r="I1785" s="832" t="s">
        <v>2113</v>
      </c>
      <c r="J1785" s="832" t="s">
        <v>841</v>
      </c>
      <c r="K1785" s="832" t="s">
        <v>2114</v>
      </c>
      <c r="L1785" s="835">
        <v>54.55</v>
      </c>
      <c r="M1785" s="835">
        <v>109.1</v>
      </c>
      <c r="N1785" s="832">
        <v>2</v>
      </c>
      <c r="O1785" s="836">
        <v>1</v>
      </c>
      <c r="P1785" s="835">
        <v>54.55</v>
      </c>
      <c r="Q1785" s="837">
        <v>0.5</v>
      </c>
      <c r="R1785" s="832">
        <v>1</v>
      </c>
      <c r="S1785" s="837">
        <v>0.5</v>
      </c>
      <c r="T1785" s="836">
        <v>0.5</v>
      </c>
      <c r="U1785" s="838">
        <v>0.5</v>
      </c>
    </row>
    <row r="1786" spans="1:21" ht="14.4" customHeight="1" x14ac:dyDescent="0.3">
      <c r="A1786" s="831">
        <v>18</v>
      </c>
      <c r="B1786" s="832" t="s">
        <v>1807</v>
      </c>
      <c r="C1786" s="832" t="s">
        <v>1820</v>
      </c>
      <c r="D1786" s="833" t="s">
        <v>3112</v>
      </c>
      <c r="E1786" s="834" t="s">
        <v>1835</v>
      </c>
      <c r="F1786" s="832" t="s">
        <v>1808</v>
      </c>
      <c r="G1786" s="832" t="s">
        <v>2118</v>
      </c>
      <c r="H1786" s="832" t="s">
        <v>601</v>
      </c>
      <c r="I1786" s="832" t="s">
        <v>1545</v>
      </c>
      <c r="J1786" s="832" t="s">
        <v>1543</v>
      </c>
      <c r="K1786" s="832" t="s">
        <v>1546</v>
      </c>
      <c r="L1786" s="835">
        <v>338</v>
      </c>
      <c r="M1786" s="835">
        <v>338</v>
      </c>
      <c r="N1786" s="832">
        <v>1</v>
      </c>
      <c r="O1786" s="836">
        <v>0.5</v>
      </c>
      <c r="P1786" s="835">
        <v>338</v>
      </c>
      <c r="Q1786" s="837">
        <v>1</v>
      </c>
      <c r="R1786" s="832">
        <v>1</v>
      </c>
      <c r="S1786" s="837">
        <v>1</v>
      </c>
      <c r="T1786" s="836">
        <v>0.5</v>
      </c>
      <c r="U1786" s="838">
        <v>1</v>
      </c>
    </row>
    <row r="1787" spans="1:21" ht="14.4" customHeight="1" x14ac:dyDescent="0.3">
      <c r="A1787" s="831">
        <v>18</v>
      </c>
      <c r="B1787" s="832" t="s">
        <v>1807</v>
      </c>
      <c r="C1787" s="832" t="s">
        <v>1820</v>
      </c>
      <c r="D1787" s="833" t="s">
        <v>3112</v>
      </c>
      <c r="E1787" s="834" t="s">
        <v>1835</v>
      </c>
      <c r="F1787" s="832" t="s">
        <v>1808</v>
      </c>
      <c r="G1787" s="832" t="s">
        <v>2149</v>
      </c>
      <c r="H1787" s="832" t="s">
        <v>556</v>
      </c>
      <c r="I1787" s="832" t="s">
        <v>2150</v>
      </c>
      <c r="J1787" s="832" t="s">
        <v>1086</v>
      </c>
      <c r="K1787" s="832" t="s">
        <v>2151</v>
      </c>
      <c r="L1787" s="835">
        <v>132</v>
      </c>
      <c r="M1787" s="835">
        <v>132</v>
      </c>
      <c r="N1787" s="832">
        <v>1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18</v>
      </c>
      <c r="B1788" s="832" t="s">
        <v>1807</v>
      </c>
      <c r="C1788" s="832" t="s">
        <v>1820</v>
      </c>
      <c r="D1788" s="833" t="s">
        <v>3112</v>
      </c>
      <c r="E1788" s="834" t="s">
        <v>1835</v>
      </c>
      <c r="F1788" s="832" t="s">
        <v>1808</v>
      </c>
      <c r="G1788" s="832" t="s">
        <v>2171</v>
      </c>
      <c r="H1788" s="832" t="s">
        <v>601</v>
      </c>
      <c r="I1788" s="832" t="s">
        <v>1584</v>
      </c>
      <c r="J1788" s="832" t="s">
        <v>1585</v>
      </c>
      <c r="K1788" s="832" t="s">
        <v>1586</v>
      </c>
      <c r="L1788" s="835">
        <v>80.53</v>
      </c>
      <c r="M1788" s="835">
        <v>80.53</v>
      </c>
      <c r="N1788" s="832">
        <v>1</v>
      </c>
      <c r="O1788" s="836">
        <v>0.5</v>
      </c>
      <c r="P1788" s="835">
        <v>80.53</v>
      </c>
      <c r="Q1788" s="837">
        <v>1</v>
      </c>
      <c r="R1788" s="832">
        <v>1</v>
      </c>
      <c r="S1788" s="837">
        <v>1</v>
      </c>
      <c r="T1788" s="836">
        <v>0.5</v>
      </c>
      <c r="U1788" s="838">
        <v>1</v>
      </c>
    </row>
    <row r="1789" spans="1:21" ht="14.4" customHeight="1" x14ac:dyDescent="0.3">
      <c r="A1789" s="831">
        <v>18</v>
      </c>
      <c r="B1789" s="832" t="s">
        <v>1807</v>
      </c>
      <c r="C1789" s="832" t="s">
        <v>1820</v>
      </c>
      <c r="D1789" s="833" t="s">
        <v>3112</v>
      </c>
      <c r="E1789" s="834" t="s">
        <v>1835</v>
      </c>
      <c r="F1789" s="832" t="s">
        <v>1808</v>
      </c>
      <c r="G1789" s="832" t="s">
        <v>2182</v>
      </c>
      <c r="H1789" s="832" t="s">
        <v>601</v>
      </c>
      <c r="I1789" s="832" t="s">
        <v>2183</v>
      </c>
      <c r="J1789" s="832" t="s">
        <v>943</v>
      </c>
      <c r="K1789" s="832" t="s">
        <v>2184</v>
      </c>
      <c r="L1789" s="835">
        <v>0</v>
      </c>
      <c r="M1789" s="835">
        <v>0</v>
      </c>
      <c r="N1789" s="832">
        <v>1</v>
      </c>
      <c r="O1789" s="836">
        <v>0.5</v>
      </c>
      <c r="P1789" s="835"/>
      <c r="Q1789" s="837"/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18</v>
      </c>
      <c r="B1790" s="832" t="s">
        <v>1807</v>
      </c>
      <c r="C1790" s="832" t="s">
        <v>1820</v>
      </c>
      <c r="D1790" s="833" t="s">
        <v>3112</v>
      </c>
      <c r="E1790" s="834" t="s">
        <v>1832</v>
      </c>
      <c r="F1790" s="832" t="s">
        <v>1808</v>
      </c>
      <c r="G1790" s="832" t="s">
        <v>1943</v>
      </c>
      <c r="H1790" s="832" t="s">
        <v>601</v>
      </c>
      <c r="I1790" s="832" t="s">
        <v>1573</v>
      </c>
      <c r="J1790" s="832" t="s">
        <v>711</v>
      </c>
      <c r="K1790" s="832" t="s">
        <v>1574</v>
      </c>
      <c r="L1790" s="835">
        <v>123.2</v>
      </c>
      <c r="M1790" s="835">
        <v>246.4</v>
      </c>
      <c r="N1790" s="832">
        <v>2</v>
      </c>
      <c r="O1790" s="836">
        <v>1</v>
      </c>
      <c r="P1790" s="835">
        <v>246.4</v>
      </c>
      <c r="Q1790" s="837">
        <v>1</v>
      </c>
      <c r="R1790" s="832">
        <v>2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18</v>
      </c>
      <c r="B1791" s="832" t="s">
        <v>1807</v>
      </c>
      <c r="C1791" s="832" t="s">
        <v>1820</v>
      </c>
      <c r="D1791" s="833" t="s">
        <v>3112</v>
      </c>
      <c r="E1791" s="834" t="s">
        <v>1832</v>
      </c>
      <c r="F1791" s="832" t="s">
        <v>1808</v>
      </c>
      <c r="G1791" s="832" t="s">
        <v>2003</v>
      </c>
      <c r="H1791" s="832" t="s">
        <v>556</v>
      </c>
      <c r="I1791" s="832" t="s">
        <v>2004</v>
      </c>
      <c r="J1791" s="832" t="s">
        <v>862</v>
      </c>
      <c r="K1791" s="832" t="s">
        <v>2005</v>
      </c>
      <c r="L1791" s="835">
        <v>24.37</v>
      </c>
      <c r="M1791" s="835">
        <v>48.74</v>
      </c>
      <c r="N1791" s="832">
        <v>2</v>
      </c>
      <c r="O1791" s="836">
        <v>1</v>
      </c>
      <c r="P1791" s="835">
        <v>48.74</v>
      </c>
      <c r="Q1791" s="837">
        <v>1</v>
      </c>
      <c r="R1791" s="832">
        <v>2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18</v>
      </c>
      <c r="B1792" s="832" t="s">
        <v>1807</v>
      </c>
      <c r="C1792" s="832" t="s">
        <v>1820</v>
      </c>
      <c r="D1792" s="833" t="s">
        <v>3112</v>
      </c>
      <c r="E1792" s="834" t="s">
        <v>1832</v>
      </c>
      <c r="F1792" s="832" t="s">
        <v>1808</v>
      </c>
      <c r="G1792" s="832" t="s">
        <v>2018</v>
      </c>
      <c r="H1792" s="832" t="s">
        <v>601</v>
      </c>
      <c r="I1792" s="832" t="s">
        <v>1524</v>
      </c>
      <c r="J1792" s="832" t="s">
        <v>1525</v>
      </c>
      <c r="K1792" s="832" t="s">
        <v>1526</v>
      </c>
      <c r="L1792" s="835">
        <v>88.92</v>
      </c>
      <c r="M1792" s="835">
        <v>88.92</v>
      </c>
      <c r="N1792" s="832">
        <v>1</v>
      </c>
      <c r="O1792" s="836">
        <v>1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" customHeight="1" x14ac:dyDescent="0.3">
      <c r="A1793" s="831">
        <v>18</v>
      </c>
      <c r="B1793" s="832" t="s">
        <v>1807</v>
      </c>
      <c r="C1793" s="832" t="s">
        <v>1820</v>
      </c>
      <c r="D1793" s="833" t="s">
        <v>3112</v>
      </c>
      <c r="E1793" s="834" t="s">
        <v>1832</v>
      </c>
      <c r="F1793" s="832" t="s">
        <v>1808</v>
      </c>
      <c r="G1793" s="832" t="s">
        <v>2053</v>
      </c>
      <c r="H1793" s="832" t="s">
        <v>556</v>
      </c>
      <c r="I1793" s="832" t="s">
        <v>2057</v>
      </c>
      <c r="J1793" s="832" t="s">
        <v>2055</v>
      </c>
      <c r="K1793" s="832" t="s">
        <v>2056</v>
      </c>
      <c r="L1793" s="835">
        <v>122.73</v>
      </c>
      <c r="M1793" s="835">
        <v>122.73</v>
      </c>
      <c r="N1793" s="832">
        <v>1</v>
      </c>
      <c r="O1793" s="836">
        <v>0.5</v>
      </c>
      <c r="P1793" s="835">
        <v>122.73</v>
      </c>
      <c r="Q1793" s="837">
        <v>1</v>
      </c>
      <c r="R1793" s="832">
        <v>1</v>
      </c>
      <c r="S1793" s="837">
        <v>1</v>
      </c>
      <c r="T1793" s="836">
        <v>0.5</v>
      </c>
      <c r="U1793" s="838">
        <v>1</v>
      </c>
    </row>
    <row r="1794" spans="1:21" ht="14.4" customHeight="1" thickBot="1" x14ac:dyDescent="0.35">
      <c r="A1794" s="839">
        <v>18</v>
      </c>
      <c r="B1794" s="840" t="s">
        <v>1807</v>
      </c>
      <c r="C1794" s="840" t="s">
        <v>1820</v>
      </c>
      <c r="D1794" s="841" t="s">
        <v>3112</v>
      </c>
      <c r="E1794" s="842" t="s">
        <v>1832</v>
      </c>
      <c r="F1794" s="840" t="s">
        <v>1808</v>
      </c>
      <c r="G1794" s="840" t="s">
        <v>2118</v>
      </c>
      <c r="H1794" s="840" t="s">
        <v>556</v>
      </c>
      <c r="I1794" s="840" t="s">
        <v>2122</v>
      </c>
      <c r="J1794" s="840" t="s">
        <v>2120</v>
      </c>
      <c r="K1794" s="840" t="s">
        <v>2123</v>
      </c>
      <c r="L1794" s="843">
        <v>91.78</v>
      </c>
      <c r="M1794" s="843">
        <v>91.78</v>
      </c>
      <c r="N1794" s="840">
        <v>1</v>
      </c>
      <c r="O1794" s="844">
        <v>0.5</v>
      </c>
      <c r="P1794" s="843">
        <v>91.78</v>
      </c>
      <c r="Q1794" s="845">
        <v>1</v>
      </c>
      <c r="R1794" s="840">
        <v>1</v>
      </c>
      <c r="S1794" s="845">
        <v>1</v>
      </c>
      <c r="T1794" s="844">
        <v>0.5</v>
      </c>
      <c r="U1794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3114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1841</v>
      </c>
      <c r="B5" s="225">
        <v>338707.52000000008</v>
      </c>
      <c r="C5" s="830">
        <v>0.48441348754550095</v>
      </c>
      <c r="D5" s="225">
        <v>360504.06</v>
      </c>
      <c r="E5" s="830">
        <v>0.51558651245449905</v>
      </c>
      <c r="F5" s="848">
        <v>699211.58000000007</v>
      </c>
    </row>
    <row r="6" spans="1:6" ht="14.4" customHeight="1" x14ac:dyDescent="0.3">
      <c r="A6" s="857" t="s">
        <v>1827</v>
      </c>
      <c r="B6" s="849">
        <v>337957.54999999987</v>
      </c>
      <c r="C6" s="837">
        <v>0.3813253546438386</v>
      </c>
      <c r="D6" s="849">
        <v>548313.31000000029</v>
      </c>
      <c r="E6" s="837">
        <v>0.61867464535616146</v>
      </c>
      <c r="F6" s="850">
        <v>886270.8600000001</v>
      </c>
    </row>
    <row r="7" spans="1:6" ht="14.4" customHeight="1" x14ac:dyDescent="0.3">
      <c r="A7" s="857" t="s">
        <v>1839</v>
      </c>
      <c r="B7" s="849">
        <v>255605.56000000006</v>
      </c>
      <c r="C7" s="837">
        <v>0.33852267415546583</v>
      </c>
      <c r="D7" s="849">
        <v>499456.30000000028</v>
      </c>
      <c r="E7" s="837">
        <v>0.66147732584453423</v>
      </c>
      <c r="F7" s="850">
        <v>755061.86000000034</v>
      </c>
    </row>
    <row r="8" spans="1:6" ht="14.4" customHeight="1" x14ac:dyDescent="0.3">
      <c r="A8" s="857" t="s">
        <v>1837</v>
      </c>
      <c r="B8" s="849">
        <v>222307.08999999988</v>
      </c>
      <c r="C8" s="837">
        <v>0.63524320937951395</v>
      </c>
      <c r="D8" s="849">
        <v>127648.77999999997</v>
      </c>
      <c r="E8" s="837">
        <v>0.36475679062048599</v>
      </c>
      <c r="F8" s="850">
        <v>349955.86999999988</v>
      </c>
    </row>
    <row r="9" spans="1:6" ht="14.4" customHeight="1" x14ac:dyDescent="0.3">
      <c r="A9" s="857" t="s">
        <v>1825</v>
      </c>
      <c r="B9" s="849">
        <v>128526.88999999997</v>
      </c>
      <c r="C9" s="837">
        <v>0.46647831418577335</v>
      </c>
      <c r="D9" s="849">
        <v>146999.08000000005</v>
      </c>
      <c r="E9" s="837">
        <v>0.53352168581422665</v>
      </c>
      <c r="F9" s="850">
        <v>275525.97000000003</v>
      </c>
    </row>
    <row r="10" spans="1:6" ht="14.4" customHeight="1" x14ac:dyDescent="0.3">
      <c r="A10" s="857" t="s">
        <v>1834</v>
      </c>
      <c r="B10" s="849">
        <v>54317.289999999986</v>
      </c>
      <c r="C10" s="837">
        <v>0.61370781169709521</v>
      </c>
      <c r="D10" s="849">
        <v>34189.47</v>
      </c>
      <c r="E10" s="837">
        <v>0.38629218830290485</v>
      </c>
      <c r="F10" s="850">
        <v>88506.75999999998</v>
      </c>
    </row>
    <row r="11" spans="1:6" ht="14.4" customHeight="1" x14ac:dyDescent="0.3">
      <c r="A11" s="857" t="s">
        <v>1840</v>
      </c>
      <c r="B11" s="849">
        <v>20051.25</v>
      </c>
      <c r="C11" s="837">
        <v>0.46943050742859666</v>
      </c>
      <c r="D11" s="849">
        <v>22662.739999999994</v>
      </c>
      <c r="E11" s="837">
        <v>0.5305694925714034</v>
      </c>
      <c r="F11" s="850">
        <v>42713.989999999991</v>
      </c>
    </row>
    <row r="12" spans="1:6" ht="14.4" customHeight="1" x14ac:dyDescent="0.3">
      <c r="A12" s="857" t="s">
        <v>1828</v>
      </c>
      <c r="B12" s="849">
        <v>11399.16</v>
      </c>
      <c r="C12" s="837">
        <v>0.24684619915459774</v>
      </c>
      <c r="D12" s="849">
        <v>34780.04</v>
      </c>
      <c r="E12" s="837">
        <v>0.75315380084540229</v>
      </c>
      <c r="F12" s="850">
        <v>46179.199999999997</v>
      </c>
    </row>
    <row r="13" spans="1:6" ht="14.4" customHeight="1" x14ac:dyDescent="0.3">
      <c r="A13" s="857" t="s">
        <v>1831</v>
      </c>
      <c r="B13" s="849">
        <v>10111.56</v>
      </c>
      <c r="C13" s="837">
        <v>0.29352728497218294</v>
      </c>
      <c r="D13" s="849">
        <v>24336.89000000001</v>
      </c>
      <c r="E13" s="837">
        <v>0.70647271502781694</v>
      </c>
      <c r="F13" s="850">
        <v>34448.450000000012</v>
      </c>
    </row>
    <row r="14" spans="1:6" ht="14.4" customHeight="1" x14ac:dyDescent="0.3">
      <c r="A14" s="857" t="s">
        <v>1833</v>
      </c>
      <c r="B14" s="849">
        <v>6126.08</v>
      </c>
      <c r="C14" s="837">
        <v>0.10388718873678152</v>
      </c>
      <c r="D14" s="849">
        <v>52842.5</v>
      </c>
      <c r="E14" s="837">
        <v>0.8961128112632184</v>
      </c>
      <c r="F14" s="850">
        <v>58968.58</v>
      </c>
    </row>
    <row r="15" spans="1:6" ht="14.4" customHeight="1" x14ac:dyDescent="0.3">
      <c r="A15" s="857" t="s">
        <v>1826</v>
      </c>
      <c r="B15" s="849">
        <v>1886.37</v>
      </c>
      <c r="C15" s="837">
        <v>0.18393219829969215</v>
      </c>
      <c r="D15" s="849">
        <v>8369.42</v>
      </c>
      <c r="E15" s="837">
        <v>0.81606780170030779</v>
      </c>
      <c r="F15" s="850">
        <v>10255.790000000001</v>
      </c>
    </row>
    <row r="16" spans="1:6" ht="14.4" customHeight="1" x14ac:dyDescent="0.3">
      <c r="A16" s="857" t="s">
        <v>1829</v>
      </c>
      <c r="B16" s="849">
        <v>374.73</v>
      </c>
      <c r="C16" s="837">
        <v>4.3780756235366688E-2</v>
      </c>
      <c r="D16" s="849">
        <v>8184.5100000000011</v>
      </c>
      <c r="E16" s="837">
        <v>0.9562192437646333</v>
      </c>
      <c r="F16" s="850">
        <v>8559.2400000000016</v>
      </c>
    </row>
    <row r="17" spans="1:6" ht="14.4" customHeight="1" x14ac:dyDescent="0.3">
      <c r="A17" s="857" t="s">
        <v>1836</v>
      </c>
      <c r="B17" s="849"/>
      <c r="C17" s="837">
        <v>0</v>
      </c>
      <c r="D17" s="849">
        <v>212.18000000000004</v>
      </c>
      <c r="E17" s="837">
        <v>1</v>
      </c>
      <c r="F17" s="850">
        <v>212.18000000000004</v>
      </c>
    </row>
    <row r="18" spans="1:6" ht="14.4" customHeight="1" x14ac:dyDescent="0.3">
      <c r="A18" s="857" t="s">
        <v>1830</v>
      </c>
      <c r="B18" s="849"/>
      <c r="C18" s="837">
        <v>0</v>
      </c>
      <c r="D18" s="849">
        <v>6547.38</v>
      </c>
      <c r="E18" s="837">
        <v>1</v>
      </c>
      <c r="F18" s="850">
        <v>6547.38</v>
      </c>
    </row>
    <row r="19" spans="1:6" ht="14.4" customHeight="1" x14ac:dyDescent="0.3">
      <c r="A19" s="857" t="s">
        <v>1835</v>
      </c>
      <c r="B19" s="849"/>
      <c r="C19" s="837">
        <v>0</v>
      </c>
      <c r="D19" s="849">
        <v>12844.719999999998</v>
      </c>
      <c r="E19" s="837">
        <v>1</v>
      </c>
      <c r="F19" s="850">
        <v>12844.719999999998</v>
      </c>
    </row>
    <row r="20" spans="1:6" ht="14.4" customHeight="1" x14ac:dyDescent="0.3">
      <c r="A20" s="857" t="s">
        <v>1842</v>
      </c>
      <c r="B20" s="849"/>
      <c r="C20" s="837">
        <v>0</v>
      </c>
      <c r="D20" s="849">
        <v>502.71</v>
      </c>
      <c r="E20" s="837">
        <v>1</v>
      </c>
      <c r="F20" s="850">
        <v>502.71</v>
      </c>
    </row>
    <row r="21" spans="1:6" ht="14.4" customHeight="1" x14ac:dyDescent="0.3">
      <c r="A21" s="857" t="s">
        <v>1832</v>
      </c>
      <c r="B21" s="849"/>
      <c r="C21" s="837">
        <v>0</v>
      </c>
      <c r="D21" s="849">
        <v>3977.4299999999994</v>
      </c>
      <c r="E21" s="837">
        <v>1</v>
      </c>
      <c r="F21" s="850">
        <v>3977.4299999999994</v>
      </c>
    </row>
    <row r="22" spans="1:6" ht="14.4" customHeight="1" thickBot="1" x14ac:dyDescent="0.35">
      <c r="A22" s="858" t="s">
        <v>1838</v>
      </c>
      <c r="B22" s="853"/>
      <c r="C22" s="854">
        <v>0</v>
      </c>
      <c r="D22" s="853">
        <v>103.68</v>
      </c>
      <c r="E22" s="854">
        <v>1</v>
      </c>
      <c r="F22" s="855">
        <v>103.68</v>
      </c>
    </row>
    <row r="23" spans="1:6" ht="14.4" customHeight="1" thickBot="1" x14ac:dyDescent="0.35">
      <c r="A23" s="771" t="s">
        <v>3</v>
      </c>
      <c r="B23" s="772">
        <v>1387371.0499999998</v>
      </c>
      <c r="C23" s="773">
        <v>0.42299880672760165</v>
      </c>
      <c r="D23" s="772">
        <v>1892475.2000000004</v>
      </c>
      <c r="E23" s="773">
        <v>0.57700119327239785</v>
      </c>
      <c r="F23" s="774">
        <v>3279846.2500000019</v>
      </c>
    </row>
    <row r="24" spans="1:6" ht="14.4" customHeight="1" thickBot="1" x14ac:dyDescent="0.35"/>
    <row r="25" spans="1:6" ht="14.4" customHeight="1" x14ac:dyDescent="0.3">
      <c r="A25" s="856" t="s">
        <v>1361</v>
      </c>
      <c r="B25" s="225">
        <v>343855.91000000009</v>
      </c>
      <c r="C25" s="830">
        <v>0.68313550888866503</v>
      </c>
      <c r="D25" s="225">
        <v>159493.57999999999</v>
      </c>
      <c r="E25" s="830">
        <v>0.31686449111133491</v>
      </c>
      <c r="F25" s="848">
        <v>503349.49000000011</v>
      </c>
    </row>
    <row r="26" spans="1:6" ht="14.4" customHeight="1" x14ac:dyDescent="0.3">
      <c r="A26" s="857" t="s">
        <v>1339</v>
      </c>
      <c r="B26" s="849">
        <v>294021.9499999999</v>
      </c>
      <c r="C26" s="837">
        <v>0.4100167907469856</v>
      </c>
      <c r="D26" s="849">
        <v>423075.38999999984</v>
      </c>
      <c r="E26" s="837">
        <v>0.5899832092530144</v>
      </c>
      <c r="F26" s="850">
        <v>717097.33999999973</v>
      </c>
    </row>
    <row r="27" spans="1:6" ht="14.4" customHeight="1" x14ac:dyDescent="0.3">
      <c r="A27" s="857" t="s">
        <v>1336</v>
      </c>
      <c r="B27" s="849">
        <v>225977.91</v>
      </c>
      <c r="C27" s="837">
        <v>0.70225106207987253</v>
      </c>
      <c r="D27" s="849">
        <v>95812.86</v>
      </c>
      <c r="E27" s="837">
        <v>0.29774893792012741</v>
      </c>
      <c r="F27" s="850">
        <v>321790.77</v>
      </c>
    </row>
    <row r="28" spans="1:6" ht="14.4" customHeight="1" x14ac:dyDescent="0.3">
      <c r="A28" s="857" t="s">
        <v>1340</v>
      </c>
      <c r="B28" s="849">
        <v>109056.65999999999</v>
      </c>
      <c r="C28" s="837">
        <v>0.54534306960042844</v>
      </c>
      <c r="D28" s="849">
        <v>90921.419999999911</v>
      </c>
      <c r="E28" s="837">
        <v>0.45465693039957156</v>
      </c>
      <c r="F28" s="850">
        <v>199978.0799999999</v>
      </c>
    </row>
    <row r="29" spans="1:6" ht="14.4" customHeight="1" x14ac:dyDescent="0.3">
      <c r="A29" s="857" t="s">
        <v>1350</v>
      </c>
      <c r="B29" s="849">
        <v>105347.24</v>
      </c>
      <c r="C29" s="837">
        <v>0.294532461990198</v>
      </c>
      <c r="D29" s="849">
        <v>252328.92000000007</v>
      </c>
      <c r="E29" s="837">
        <v>0.705467538009802</v>
      </c>
      <c r="F29" s="850">
        <v>357676.16000000009</v>
      </c>
    </row>
    <row r="30" spans="1:6" ht="14.4" customHeight="1" x14ac:dyDescent="0.3">
      <c r="A30" s="857" t="s">
        <v>3115</v>
      </c>
      <c r="B30" s="849">
        <v>62496.11</v>
      </c>
      <c r="C30" s="837">
        <v>0.79034857300322447</v>
      </c>
      <c r="D30" s="849">
        <v>16578</v>
      </c>
      <c r="E30" s="837">
        <v>0.20965142699677555</v>
      </c>
      <c r="F30" s="850">
        <v>79074.11</v>
      </c>
    </row>
    <row r="31" spans="1:6" ht="14.4" customHeight="1" x14ac:dyDescent="0.3">
      <c r="A31" s="857" t="s">
        <v>1351</v>
      </c>
      <c r="B31" s="849">
        <v>60639.060000000012</v>
      </c>
      <c r="C31" s="837">
        <v>0.62128701230800543</v>
      </c>
      <c r="D31" s="849">
        <v>36963.270000000004</v>
      </c>
      <c r="E31" s="837">
        <v>0.37871298769199463</v>
      </c>
      <c r="F31" s="850">
        <v>97602.330000000016</v>
      </c>
    </row>
    <row r="32" spans="1:6" ht="14.4" customHeight="1" x14ac:dyDescent="0.3">
      <c r="A32" s="857" t="s">
        <v>1353</v>
      </c>
      <c r="B32" s="849">
        <v>57336.209999999985</v>
      </c>
      <c r="C32" s="837">
        <v>0.90041440017035812</v>
      </c>
      <c r="D32" s="849">
        <v>6341.37</v>
      </c>
      <c r="E32" s="837">
        <v>9.9585599829641783E-2</v>
      </c>
      <c r="F32" s="850">
        <v>63677.579999999987</v>
      </c>
    </row>
    <row r="33" spans="1:6" ht="14.4" customHeight="1" x14ac:dyDescent="0.3">
      <c r="A33" s="857" t="s">
        <v>1352</v>
      </c>
      <c r="B33" s="849">
        <v>54942.719999999965</v>
      </c>
      <c r="C33" s="837">
        <v>0.37445585105328039</v>
      </c>
      <c r="D33" s="849">
        <v>91784.109999999957</v>
      </c>
      <c r="E33" s="837">
        <v>0.62554414894671961</v>
      </c>
      <c r="F33" s="850">
        <v>146726.82999999993</v>
      </c>
    </row>
    <row r="34" spans="1:6" ht="14.4" customHeight="1" x14ac:dyDescent="0.3">
      <c r="A34" s="857" t="s">
        <v>1343</v>
      </c>
      <c r="B34" s="849">
        <v>22693.980000000003</v>
      </c>
      <c r="C34" s="837">
        <v>0.27171761266640532</v>
      </c>
      <c r="D34" s="849">
        <v>60826.48000000001</v>
      </c>
      <c r="E34" s="837">
        <v>0.72828238733359463</v>
      </c>
      <c r="F34" s="850">
        <v>83520.460000000021</v>
      </c>
    </row>
    <row r="35" spans="1:6" ht="14.4" customHeight="1" x14ac:dyDescent="0.3">
      <c r="A35" s="857" t="s">
        <v>1348</v>
      </c>
      <c r="B35" s="849">
        <v>12953.210000000001</v>
      </c>
      <c r="C35" s="837">
        <v>3.3633508765862109E-2</v>
      </c>
      <c r="D35" s="849">
        <v>372174.91000000015</v>
      </c>
      <c r="E35" s="837">
        <v>0.96636649123413787</v>
      </c>
      <c r="F35" s="850">
        <v>385128.12000000017</v>
      </c>
    </row>
    <row r="36" spans="1:6" ht="14.4" customHeight="1" x14ac:dyDescent="0.3">
      <c r="A36" s="857" t="s">
        <v>1346</v>
      </c>
      <c r="B36" s="849">
        <v>6494.4000000000005</v>
      </c>
      <c r="C36" s="837">
        <v>7.9330101366240649E-2</v>
      </c>
      <c r="D36" s="849">
        <v>75371.12</v>
      </c>
      <c r="E36" s="837">
        <v>0.92066989863375948</v>
      </c>
      <c r="F36" s="850">
        <v>81865.51999999999</v>
      </c>
    </row>
    <row r="37" spans="1:6" ht="14.4" customHeight="1" x14ac:dyDescent="0.3">
      <c r="A37" s="857" t="s">
        <v>3116</v>
      </c>
      <c r="B37" s="849">
        <v>6133.16</v>
      </c>
      <c r="C37" s="837">
        <v>1</v>
      </c>
      <c r="D37" s="849"/>
      <c r="E37" s="837">
        <v>0</v>
      </c>
      <c r="F37" s="850">
        <v>6133.16</v>
      </c>
    </row>
    <row r="38" spans="1:6" ht="14.4" customHeight="1" x14ac:dyDescent="0.3">
      <c r="A38" s="857" t="s">
        <v>1341</v>
      </c>
      <c r="B38" s="849">
        <v>3943.51</v>
      </c>
      <c r="C38" s="837">
        <v>0.53720658731985882</v>
      </c>
      <c r="D38" s="849">
        <v>3397.2600000000007</v>
      </c>
      <c r="E38" s="837">
        <v>0.46279341268014124</v>
      </c>
      <c r="F38" s="850">
        <v>7340.77</v>
      </c>
    </row>
    <row r="39" spans="1:6" ht="14.4" customHeight="1" x14ac:dyDescent="0.3">
      <c r="A39" s="857" t="s">
        <v>1342</v>
      </c>
      <c r="B39" s="849">
        <v>3441.8100000000004</v>
      </c>
      <c r="C39" s="837">
        <v>7.6871604156834791E-2</v>
      </c>
      <c r="D39" s="849">
        <v>41331.679999999993</v>
      </c>
      <c r="E39" s="837">
        <v>0.92312839584316531</v>
      </c>
      <c r="F39" s="850">
        <v>44773.489999999991</v>
      </c>
    </row>
    <row r="40" spans="1:6" ht="14.4" customHeight="1" x14ac:dyDescent="0.3">
      <c r="A40" s="857" t="s">
        <v>1349</v>
      </c>
      <c r="B40" s="849">
        <v>3299.9399999999996</v>
      </c>
      <c r="C40" s="837">
        <v>0.20834322455514759</v>
      </c>
      <c r="D40" s="849">
        <v>12539.019999999997</v>
      </c>
      <c r="E40" s="837">
        <v>0.79165677544485247</v>
      </c>
      <c r="F40" s="850">
        <v>15838.959999999995</v>
      </c>
    </row>
    <row r="41" spans="1:6" ht="14.4" customHeight="1" x14ac:dyDescent="0.3">
      <c r="A41" s="857" t="s">
        <v>1333</v>
      </c>
      <c r="B41" s="849">
        <v>2652.1</v>
      </c>
      <c r="C41" s="837">
        <v>4.9272249195222405E-2</v>
      </c>
      <c r="D41" s="849">
        <v>51173.33</v>
      </c>
      <c r="E41" s="837">
        <v>0.95072775080477767</v>
      </c>
      <c r="F41" s="850">
        <v>53825.43</v>
      </c>
    </row>
    <row r="42" spans="1:6" ht="14.4" customHeight="1" x14ac:dyDescent="0.3">
      <c r="A42" s="857" t="s">
        <v>1334</v>
      </c>
      <c r="B42" s="849">
        <v>2227.6800000000003</v>
      </c>
      <c r="C42" s="837">
        <v>3.6930373262547687E-2</v>
      </c>
      <c r="D42" s="849">
        <v>58093.4</v>
      </c>
      <c r="E42" s="837">
        <v>0.96306962673745233</v>
      </c>
      <c r="F42" s="850">
        <v>60321.08</v>
      </c>
    </row>
    <row r="43" spans="1:6" ht="14.4" customHeight="1" x14ac:dyDescent="0.3">
      <c r="A43" s="857" t="s">
        <v>1347</v>
      </c>
      <c r="B43" s="849">
        <v>2112</v>
      </c>
      <c r="C43" s="837">
        <v>9.3936054098627542E-2</v>
      </c>
      <c r="D43" s="849">
        <v>20371.379999999994</v>
      </c>
      <c r="E43" s="837">
        <v>0.9060639459013724</v>
      </c>
      <c r="F43" s="850">
        <v>22483.379999999994</v>
      </c>
    </row>
    <row r="44" spans="1:6" ht="14.4" customHeight="1" x14ac:dyDescent="0.3">
      <c r="A44" s="857" t="s">
        <v>3117</v>
      </c>
      <c r="B44" s="849">
        <v>1685.28</v>
      </c>
      <c r="C44" s="837">
        <v>0.72726958878335279</v>
      </c>
      <c r="D44" s="849">
        <v>631.99</v>
      </c>
      <c r="E44" s="837">
        <v>0.27273041121664721</v>
      </c>
      <c r="F44" s="850">
        <v>2317.27</v>
      </c>
    </row>
    <row r="45" spans="1:6" ht="14.4" customHeight="1" x14ac:dyDescent="0.3">
      <c r="A45" s="857" t="s">
        <v>1338</v>
      </c>
      <c r="B45" s="849">
        <v>1382.8000000000002</v>
      </c>
      <c r="C45" s="837">
        <v>9.0908911611003479E-2</v>
      </c>
      <c r="D45" s="849">
        <v>13828.03</v>
      </c>
      <c r="E45" s="837">
        <v>0.90909108838899644</v>
      </c>
      <c r="F45" s="850">
        <v>15210.830000000002</v>
      </c>
    </row>
    <row r="46" spans="1:6" ht="14.4" customHeight="1" x14ac:dyDescent="0.3">
      <c r="A46" s="857" t="s">
        <v>1344</v>
      </c>
      <c r="B46" s="849">
        <v>1012.3799999999999</v>
      </c>
      <c r="C46" s="837">
        <v>0.31887992944437438</v>
      </c>
      <c r="D46" s="849">
        <v>2162.42</v>
      </c>
      <c r="E46" s="837">
        <v>0.68112007055562551</v>
      </c>
      <c r="F46" s="850">
        <v>3174.8</v>
      </c>
    </row>
    <row r="47" spans="1:6" ht="14.4" customHeight="1" x14ac:dyDescent="0.3">
      <c r="A47" s="857" t="s">
        <v>1311</v>
      </c>
      <c r="B47" s="849">
        <v>729.09</v>
      </c>
      <c r="C47" s="837">
        <v>1</v>
      </c>
      <c r="D47" s="849"/>
      <c r="E47" s="837">
        <v>0</v>
      </c>
      <c r="F47" s="850">
        <v>729.09</v>
      </c>
    </row>
    <row r="48" spans="1:6" ht="14.4" customHeight="1" x14ac:dyDescent="0.3">
      <c r="A48" s="857" t="s">
        <v>3118</v>
      </c>
      <c r="B48" s="849">
        <v>465.36</v>
      </c>
      <c r="C48" s="837">
        <v>1</v>
      </c>
      <c r="D48" s="849"/>
      <c r="E48" s="837">
        <v>0</v>
      </c>
      <c r="F48" s="850">
        <v>465.36</v>
      </c>
    </row>
    <row r="49" spans="1:6" ht="14.4" customHeight="1" x14ac:dyDescent="0.3">
      <c r="A49" s="857" t="s">
        <v>3119</v>
      </c>
      <c r="B49" s="849">
        <v>449.07</v>
      </c>
      <c r="C49" s="837">
        <v>1</v>
      </c>
      <c r="D49" s="849"/>
      <c r="E49" s="837">
        <v>0</v>
      </c>
      <c r="F49" s="850">
        <v>449.07</v>
      </c>
    </row>
    <row r="50" spans="1:6" ht="14.4" customHeight="1" x14ac:dyDescent="0.3">
      <c r="A50" s="857" t="s">
        <v>3120</v>
      </c>
      <c r="B50" s="849">
        <v>393.96</v>
      </c>
      <c r="C50" s="837">
        <v>1</v>
      </c>
      <c r="D50" s="849"/>
      <c r="E50" s="837">
        <v>0</v>
      </c>
      <c r="F50" s="850">
        <v>393.96</v>
      </c>
    </row>
    <row r="51" spans="1:6" ht="14.4" customHeight="1" x14ac:dyDescent="0.3">
      <c r="A51" s="857" t="s">
        <v>3121</v>
      </c>
      <c r="B51" s="849">
        <v>359.1</v>
      </c>
      <c r="C51" s="837">
        <v>1</v>
      </c>
      <c r="D51" s="849"/>
      <c r="E51" s="837">
        <v>0</v>
      </c>
      <c r="F51" s="850">
        <v>359.1</v>
      </c>
    </row>
    <row r="52" spans="1:6" ht="14.4" customHeight="1" x14ac:dyDescent="0.3">
      <c r="A52" s="857" t="s">
        <v>3122</v>
      </c>
      <c r="B52" s="849">
        <v>245.76999999999998</v>
      </c>
      <c r="C52" s="837">
        <v>1</v>
      </c>
      <c r="D52" s="849"/>
      <c r="E52" s="837">
        <v>0</v>
      </c>
      <c r="F52" s="850">
        <v>245.76999999999998</v>
      </c>
    </row>
    <row r="53" spans="1:6" ht="14.4" customHeight="1" x14ac:dyDescent="0.3">
      <c r="A53" s="857" t="s">
        <v>1359</v>
      </c>
      <c r="B53" s="849">
        <v>223.34</v>
      </c>
      <c r="C53" s="837">
        <v>1</v>
      </c>
      <c r="D53" s="849"/>
      <c r="E53" s="837">
        <v>0</v>
      </c>
      <c r="F53" s="850">
        <v>223.34</v>
      </c>
    </row>
    <row r="54" spans="1:6" ht="14.4" customHeight="1" x14ac:dyDescent="0.3">
      <c r="A54" s="857" t="s">
        <v>3123</v>
      </c>
      <c r="B54" s="849">
        <v>207.6</v>
      </c>
      <c r="C54" s="837">
        <v>1</v>
      </c>
      <c r="D54" s="849"/>
      <c r="E54" s="837">
        <v>0</v>
      </c>
      <c r="F54" s="850">
        <v>207.6</v>
      </c>
    </row>
    <row r="55" spans="1:6" ht="14.4" customHeight="1" x14ac:dyDescent="0.3">
      <c r="A55" s="857" t="s">
        <v>1357</v>
      </c>
      <c r="B55" s="849">
        <v>176.32</v>
      </c>
      <c r="C55" s="837">
        <v>0.59999319426957498</v>
      </c>
      <c r="D55" s="849">
        <v>117.55</v>
      </c>
      <c r="E55" s="837">
        <v>0.40000680573042502</v>
      </c>
      <c r="F55" s="850">
        <v>293.87</v>
      </c>
    </row>
    <row r="56" spans="1:6" ht="14.4" customHeight="1" x14ac:dyDescent="0.3">
      <c r="A56" s="857" t="s">
        <v>1327</v>
      </c>
      <c r="B56" s="849">
        <v>170.52</v>
      </c>
      <c r="C56" s="837">
        <v>1</v>
      </c>
      <c r="D56" s="849"/>
      <c r="E56" s="837">
        <v>0</v>
      </c>
      <c r="F56" s="850">
        <v>170.52</v>
      </c>
    </row>
    <row r="57" spans="1:6" ht="14.4" customHeight="1" x14ac:dyDescent="0.3">
      <c r="A57" s="857" t="s">
        <v>1309</v>
      </c>
      <c r="B57" s="849">
        <v>103.64</v>
      </c>
      <c r="C57" s="837">
        <v>0.62501507658907252</v>
      </c>
      <c r="D57" s="849">
        <v>62.18</v>
      </c>
      <c r="E57" s="837">
        <v>0.37498492341092754</v>
      </c>
      <c r="F57" s="850">
        <v>165.82</v>
      </c>
    </row>
    <row r="58" spans="1:6" ht="14.4" customHeight="1" x14ac:dyDescent="0.3">
      <c r="A58" s="857" t="s">
        <v>3124</v>
      </c>
      <c r="B58" s="849">
        <v>98.75</v>
      </c>
      <c r="C58" s="837">
        <v>1</v>
      </c>
      <c r="D58" s="849"/>
      <c r="E58" s="837">
        <v>0</v>
      </c>
      <c r="F58" s="850">
        <v>98.75</v>
      </c>
    </row>
    <row r="59" spans="1:6" ht="14.4" customHeight="1" x14ac:dyDescent="0.3">
      <c r="A59" s="857" t="s">
        <v>1304</v>
      </c>
      <c r="B59" s="849">
        <v>42.51</v>
      </c>
      <c r="C59" s="837">
        <v>1</v>
      </c>
      <c r="D59" s="849"/>
      <c r="E59" s="837">
        <v>0</v>
      </c>
      <c r="F59" s="850">
        <v>42.51</v>
      </c>
    </row>
    <row r="60" spans="1:6" ht="14.4" customHeight="1" x14ac:dyDescent="0.3">
      <c r="A60" s="857" t="s">
        <v>1329</v>
      </c>
      <c r="B60" s="849"/>
      <c r="C60" s="837">
        <v>0</v>
      </c>
      <c r="D60" s="849">
        <v>145.26</v>
      </c>
      <c r="E60" s="837">
        <v>1</v>
      </c>
      <c r="F60" s="850">
        <v>145.26</v>
      </c>
    </row>
    <row r="61" spans="1:6" ht="14.4" customHeight="1" x14ac:dyDescent="0.3">
      <c r="A61" s="857" t="s">
        <v>1295</v>
      </c>
      <c r="B61" s="849"/>
      <c r="C61" s="837">
        <v>0</v>
      </c>
      <c r="D61" s="849">
        <v>230.36</v>
      </c>
      <c r="E61" s="837">
        <v>1</v>
      </c>
      <c r="F61" s="850">
        <v>230.36</v>
      </c>
    </row>
    <row r="62" spans="1:6" ht="14.4" customHeight="1" x14ac:dyDescent="0.3">
      <c r="A62" s="857" t="s">
        <v>1307</v>
      </c>
      <c r="B62" s="849"/>
      <c r="C62" s="837">
        <v>0</v>
      </c>
      <c r="D62" s="849">
        <v>229.38</v>
      </c>
      <c r="E62" s="837">
        <v>1</v>
      </c>
      <c r="F62" s="850">
        <v>229.38</v>
      </c>
    </row>
    <row r="63" spans="1:6" ht="14.4" customHeight="1" x14ac:dyDescent="0.3">
      <c r="A63" s="857" t="s">
        <v>1365</v>
      </c>
      <c r="B63" s="849"/>
      <c r="C63" s="837">
        <v>0</v>
      </c>
      <c r="D63" s="849">
        <v>771.80000000000007</v>
      </c>
      <c r="E63" s="837">
        <v>1</v>
      </c>
      <c r="F63" s="850">
        <v>771.80000000000007</v>
      </c>
    </row>
    <row r="64" spans="1:6" ht="14.4" customHeight="1" x14ac:dyDescent="0.3">
      <c r="A64" s="857" t="s">
        <v>3125</v>
      </c>
      <c r="B64" s="849"/>
      <c r="C64" s="837">
        <v>0</v>
      </c>
      <c r="D64" s="849">
        <v>176.32</v>
      </c>
      <c r="E64" s="837">
        <v>1</v>
      </c>
      <c r="F64" s="850">
        <v>176.32</v>
      </c>
    </row>
    <row r="65" spans="1:6" ht="14.4" customHeight="1" x14ac:dyDescent="0.3">
      <c r="A65" s="857" t="s">
        <v>1367</v>
      </c>
      <c r="B65" s="849"/>
      <c r="C65" s="837">
        <v>0</v>
      </c>
      <c r="D65" s="849">
        <v>304.66000000000003</v>
      </c>
      <c r="E65" s="837">
        <v>1</v>
      </c>
      <c r="F65" s="850">
        <v>304.66000000000003</v>
      </c>
    </row>
    <row r="66" spans="1:6" ht="14.4" customHeight="1" x14ac:dyDescent="0.3">
      <c r="A66" s="857" t="s">
        <v>3126</v>
      </c>
      <c r="B66" s="849"/>
      <c r="C66" s="837">
        <v>0</v>
      </c>
      <c r="D66" s="849">
        <v>65.36</v>
      </c>
      <c r="E66" s="837">
        <v>1</v>
      </c>
      <c r="F66" s="850">
        <v>65.36</v>
      </c>
    </row>
    <row r="67" spans="1:6" ht="14.4" customHeight="1" x14ac:dyDescent="0.3">
      <c r="A67" s="857" t="s">
        <v>1308</v>
      </c>
      <c r="B67" s="849"/>
      <c r="C67" s="837">
        <v>0</v>
      </c>
      <c r="D67" s="849">
        <v>152.13999999999999</v>
      </c>
      <c r="E67" s="837">
        <v>1</v>
      </c>
      <c r="F67" s="850">
        <v>152.13999999999999</v>
      </c>
    </row>
    <row r="68" spans="1:6" ht="14.4" customHeight="1" x14ac:dyDescent="0.3">
      <c r="A68" s="857" t="s">
        <v>1335</v>
      </c>
      <c r="B68" s="849"/>
      <c r="C68" s="837">
        <v>0</v>
      </c>
      <c r="D68" s="849">
        <v>292.74</v>
      </c>
      <c r="E68" s="837">
        <v>1</v>
      </c>
      <c r="F68" s="850">
        <v>292.74</v>
      </c>
    </row>
    <row r="69" spans="1:6" ht="14.4" customHeight="1" x14ac:dyDescent="0.3">
      <c r="A69" s="857" t="s">
        <v>1354</v>
      </c>
      <c r="B69" s="849"/>
      <c r="C69" s="837">
        <v>0</v>
      </c>
      <c r="D69" s="849">
        <v>423.75</v>
      </c>
      <c r="E69" s="837">
        <v>1</v>
      </c>
      <c r="F69" s="850">
        <v>423.75</v>
      </c>
    </row>
    <row r="70" spans="1:6" ht="14.4" customHeight="1" x14ac:dyDescent="0.3">
      <c r="A70" s="857" t="s">
        <v>1355</v>
      </c>
      <c r="B70" s="849"/>
      <c r="C70" s="837">
        <v>0</v>
      </c>
      <c r="D70" s="849">
        <v>765</v>
      </c>
      <c r="E70" s="837">
        <v>1</v>
      </c>
      <c r="F70" s="850">
        <v>765</v>
      </c>
    </row>
    <row r="71" spans="1:6" ht="14.4" customHeight="1" x14ac:dyDescent="0.3">
      <c r="A71" s="857" t="s">
        <v>1312</v>
      </c>
      <c r="B71" s="849"/>
      <c r="C71" s="837">
        <v>0</v>
      </c>
      <c r="D71" s="849">
        <v>810.85</v>
      </c>
      <c r="E71" s="837">
        <v>1</v>
      </c>
      <c r="F71" s="850">
        <v>810.85</v>
      </c>
    </row>
    <row r="72" spans="1:6" ht="14.4" customHeight="1" x14ac:dyDescent="0.3">
      <c r="A72" s="857" t="s">
        <v>1358</v>
      </c>
      <c r="B72" s="849"/>
      <c r="C72" s="837">
        <v>0</v>
      </c>
      <c r="D72" s="849">
        <v>176.32</v>
      </c>
      <c r="E72" s="837">
        <v>1</v>
      </c>
      <c r="F72" s="850">
        <v>176.32</v>
      </c>
    </row>
    <row r="73" spans="1:6" ht="14.4" customHeight="1" x14ac:dyDescent="0.3">
      <c r="A73" s="857" t="s">
        <v>1306</v>
      </c>
      <c r="B73" s="849"/>
      <c r="C73" s="837">
        <v>0</v>
      </c>
      <c r="D73" s="849">
        <v>55</v>
      </c>
      <c r="E73" s="837">
        <v>1</v>
      </c>
      <c r="F73" s="850">
        <v>55</v>
      </c>
    </row>
    <row r="74" spans="1:6" ht="14.4" customHeight="1" x14ac:dyDescent="0.3">
      <c r="A74" s="857" t="s">
        <v>3127</v>
      </c>
      <c r="B74" s="849"/>
      <c r="C74" s="837"/>
      <c r="D74" s="849">
        <v>0</v>
      </c>
      <c r="E74" s="837"/>
      <c r="F74" s="850">
        <v>0</v>
      </c>
    </row>
    <row r="75" spans="1:6" ht="14.4" customHeight="1" x14ac:dyDescent="0.3">
      <c r="A75" s="857" t="s">
        <v>1294</v>
      </c>
      <c r="B75" s="849"/>
      <c r="C75" s="837">
        <v>0</v>
      </c>
      <c r="D75" s="849">
        <v>291.41000000000003</v>
      </c>
      <c r="E75" s="837">
        <v>1</v>
      </c>
      <c r="F75" s="850">
        <v>291.41000000000003</v>
      </c>
    </row>
    <row r="76" spans="1:6" ht="14.4" customHeight="1" x14ac:dyDescent="0.3">
      <c r="A76" s="857" t="s">
        <v>1363</v>
      </c>
      <c r="B76" s="849"/>
      <c r="C76" s="837">
        <v>0</v>
      </c>
      <c r="D76" s="849">
        <v>1242.21</v>
      </c>
      <c r="E76" s="837">
        <v>1</v>
      </c>
      <c r="F76" s="850">
        <v>1242.21</v>
      </c>
    </row>
    <row r="77" spans="1:6" ht="14.4" customHeight="1" x14ac:dyDescent="0.3">
      <c r="A77" s="857" t="s">
        <v>3128</v>
      </c>
      <c r="B77" s="849"/>
      <c r="C77" s="837"/>
      <c r="D77" s="849">
        <v>0</v>
      </c>
      <c r="E77" s="837"/>
      <c r="F77" s="850">
        <v>0</v>
      </c>
    </row>
    <row r="78" spans="1:6" ht="14.4" customHeight="1" x14ac:dyDescent="0.3">
      <c r="A78" s="857" t="s">
        <v>1345</v>
      </c>
      <c r="B78" s="849">
        <v>0</v>
      </c>
      <c r="C78" s="837"/>
      <c r="D78" s="849">
        <v>0</v>
      </c>
      <c r="E78" s="837"/>
      <c r="F78" s="850">
        <v>0</v>
      </c>
    </row>
    <row r="79" spans="1:6" ht="14.4" customHeight="1" x14ac:dyDescent="0.3">
      <c r="A79" s="857" t="s">
        <v>1321</v>
      </c>
      <c r="B79" s="849"/>
      <c r="C79" s="837">
        <v>0</v>
      </c>
      <c r="D79" s="849">
        <v>139.77000000000001</v>
      </c>
      <c r="E79" s="837">
        <v>1</v>
      </c>
      <c r="F79" s="850">
        <v>139.77000000000001</v>
      </c>
    </row>
    <row r="80" spans="1:6" ht="14.4" customHeight="1" x14ac:dyDescent="0.3">
      <c r="A80" s="857" t="s">
        <v>3129</v>
      </c>
      <c r="B80" s="849"/>
      <c r="C80" s="837">
        <v>0</v>
      </c>
      <c r="D80" s="849">
        <v>823.2</v>
      </c>
      <c r="E80" s="837">
        <v>1</v>
      </c>
      <c r="F80" s="850">
        <v>823.2</v>
      </c>
    </row>
    <row r="81" spans="1:6" ht="14.4" customHeight="1" thickBot="1" x14ac:dyDescent="0.35">
      <c r="A81" s="858" t="s">
        <v>1331</v>
      </c>
      <c r="B81" s="853"/>
      <c r="C81" s="854"/>
      <c r="D81" s="853">
        <v>0</v>
      </c>
      <c r="E81" s="854"/>
      <c r="F81" s="855">
        <v>0</v>
      </c>
    </row>
    <row r="82" spans="1:6" ht="14.4" customHeight="1" thickBot="1" x14ac:dyDescent="0.35">
      <c r="A82" s="771" t="s">
        <v>3</v>
      </c>
      <c r="B82" s="772">
        <v>1387371.0500000003</v>
      </c>
      <c r="C82" s="773">
        <v>0.42299880672760209</v>
      </c>
      <c r="D82" s="772">
        <v>1892475.2000000002</v>
      </c>
      <c r="E82" s="773">
        <v>0.57700119327239818</v>
      </c>
      <c r="F82" s="774">
        <v>3279846.2499999995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{586B6CFD-1C93-47CD-B8CB-04A33234840F}</x14:id>
        </ext>
      </extLst>
    </cfRule>
  </conditionalFormatting>
  <conditionalFormatting sqref="F25:F8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{A9DD03BC-0CB1-4742-8651-5EA94CF5DB23}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6B6CFD-1C93-47CD-B8CB-04A3323484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A9DD03BC-0CB1-4742-8651-5EA94CF5DB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F25:F81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8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3145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3083</v>
      </c>
      <c r="G3" s="47">
        <f>SUBTOTAL(9,G6:G1048576)</f>
        <v>1387371.0499999991</v>
      </c>
      <c r="H3" s="48">
        <f>IF(M3=0,0,G3/M3)</f>
        <v>0.42299880672760204</v>
      </c>
      <c r="I3" s="47">
        <f>SUBTOTAL(9,I6:I1048576)</f>
        <v>6143</v>
      </c>
      <c r="J3" s="47">
        <f>SUBTOTAL(9,J6:J1048576)</f>
        <v>1892475.2000000014</v>
      </c>
      <c r="K3" s="48">
        <f>IF(M3=0,0,J3/M3)</f>
        <v>0.57700119327239896</v>
      </c>
      <c r="L3" s="47">
        <f>SUBTOTAL(9,L6:L1048576)</f>
        <v>9226</v>
      </c>
      <c r="M3" s="49">
        <f>SUBTOTAL(9,M6:M1048576)</f>
        <v>3279846.2499999972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1825</v>
      </c>
      <c r="B6" s="825" t="s">
        <v>1475</v>
      </c>
      <c r="C6" s="825" t="s">
        <v>1896</v>
      </c>
      <c r="D6" s="825" t="s">
        <v>1897</v>
      </c>
      <c r="E6" s="825" t="s">
        <v>1898</v>
      </c>
      <c r="F6" s="225">
        <v>1</v>
      </c>
      <c r="G6" s="225">
        <v>170.52</v>
      </c>
      <c r="H6" s="830">
        <v>1</v>
      </c>
      <c r="I6" s="225"/>
      <c r="J6" s="225"/>
      <c r="K6" s="830">
        <v>0</v>
      </c>
      <c r="L6" s="225">
        <v>1</v>
      </c>
      <c r="M6" s="848">
        <v>170.52</v>
      </c>
    </row>
    <row r="7" spans="1:13" ht="14.4" customHeight="1" x14ac:dyDescent="0.3">
      <c r="A7" s="831" t="s">
        <v>1825</v>
      </c>
      <c r="B7" s="832" t="s">
        <v>3130</v>
      </c>
      <c r="C7" s="832" t="s">
        <v>1879</v>
      </c>
      <c r="D7" s="832" t="s">
        <v>1880</v>
      </c>
      <c r="E7" s="832" t="s">
        <v>1881</v>
      </c>
      <c r="F7" s="849">
        <v>3</v>
      </c>
      <c r="G7" s="849">
        <v>359.1</v>
      </c>
      <c r="H7" s="837">
        <v>1</v>
      </c>
      <c r="I7" s="849"/>
      <c r="J7" s="849"/>
      <c r="K7" s="837">
        <v>0</v>
      </c>
      <c r="L7" s="849">
        <v>3</v>
      </c>
      <c r="M7" s="850">
        <v>359.1</v>
      </c>
    </row>
    <row r="8" spans="1:13" ht="14.4" customHeight="1" x14ac:dyDescent="0.3">
      <c r="A8" s="831" t="s">
        <v>1825</v>
      </c>
      <c r="B8" s="832" t="s">
        <v>1485</v>
      </c>
      <c r="C8" s="832" t="s">
        <v>1486</v>
      </c>
      <c r="D8" s="832" t="s">
        <v>1487</v>
      </c>
      <c r="E8" s="832" t="s">
        <v>1488</v>
      </c>
      <c r="F8" s="849"/>
      <c r="G8" s="849"/>
      <c r="H8" s="837">
        <v>0</v>
      </c>
      <c r="I8" s="849">
        <v>24</v>
      </c>
      <c r="J8" s="849">
        <v>8791.44</v>
      </c>
      <c r="K8" s="837">
        <v>1</v>
      </c>
      <c r="L8" s="849">
        <v>24</v>
      </c>
      <c r="M8" s="850">
        <v>8791.44</v>
      </c>
    </row>
    <row r="9" spans="1:13" ht="14.4" customHeight="1" x14ac:dyDescent="0.3">
      <c r="A9" s="831" t="s">
        <v>1825</v>
      </c>
      <c r="B9" s="832" t="s">
        <v>1494</v>
      </c>
      <c r="C9" s="832" t="s">
        <v>1495</v>
      </c>
      <c r="D9" s="832" t="s">
        <v>1496</v>
      </c>
      <c r="E9" s="832" t="s">
        <v>1497</v>
      </c>
      <c r="F9" s="849"/>
      <c r="G9" s="849"/>
      <c r="H9" s="837">
        <v>0</v>
      </c>
      <c r="I9" s="849">
        <v>1</v>
      </c>
      <c r="J9" s="849">
        <v>221.44</v>
      </c>
      <c r="K9" s="837">
        <v>1</v>
      </c>
      <c r="L9" s="849">
        <v>1</v>
      </c>
      <c r="M9" s="850">
        <v>221.44</v>
      </c>
    </row>
    <row r="10" spans="1:13" ht="14.4" customHeight="1" x14ac:dyDescent="0.3">
      <c r="A10" s="831" t="s">
        <v>1825</v>
      </c>
      <c r="B10" s="832" t="s">
        <v>1494</v>
      </c>
      <c r="C10" s="832" t="s">
        <v>1640</v>
      </c>
      <c r="D10" s="832" t="s">
        <v>1496</v>
      </c>
      <c r="E10" s="832" t="s">
        <v>1641</v>
      </c>
      <c r="F10" s="849"/>
      <c r="G10" s="849"/>
      <c r="H10" s="837">
        <v>0</v>
      </c>
      <c r="I10" s="849">
        <v>8</v>
      </c>
      <c r="J10" s="849">
        <v>4133.68</v>
      </c>
      <c r="K10" s="837">
        <v>1</v>
      </c>
      <c r="L10" s="849">
        <v>8</v>
      </c>
      <c r="M10" s="850">
        <v>4133.68</v>
      </c>
    </row>
    <row r="11" spans="1:13" ht="14.4" customHeight="1" x14ac:dyDescent="0.3">
      <c r="A11" s="831" t="s">
        <v>1825</v>
      </c>
      <c r="B11" s="832" t="s">
        <v>1494</v>
      </c>
      <c r="C11" s="832" t="s">
        <v>1500</v>
      </c>
      <c r="D11" s="832" t="s">
        <v>1496</v>
      </c>
      <c r="E11" s="832" t="s">
        <v>1501</v>
      </c>
      <c r="F11" s="849"/>
      <c r="G11" s="849"/>
      <c r="H11" s="837">
        <v>0</v>
      </c>
      <c r="I11" s="849">
        <v>12</v>
      </c>
      <c r="J11" s="849">
        <v>1328.76</v>
      </c>
      <c r="K11" s="837">
        <v>1</v>
      </c>
      <c r="L11" s="849">
        <v>12</v>
      </c>
      <c r="M11" s="850">
        <v>1328.76</v>
      </c>
    </row>
    <row r="12" spans="1:13" ht="14.4" customHeight="1" x14ac:dyDescent="0.3">
      <c r="A12" s="831" t="s">
        <v>1825</v>
      </c>
      <c r="B12" s="832" t="s">
        <v>1494</v>
      </c>
      <c r="C12" s="832" t="s">
        <v>2044</v>
      </c>
      <c r="D12" s="832" t="s">
        <v>2045</v>
      </c>
      <c r="E12" s="832" t="s">
        <v>1533</v>
      </c>
      <c r="F12" s="849">
        <v>1</v>
      </c>
      <c r="G12" s="849">
        <v>79.09</v>
      </c>
      <c r="H12" s="837">
        <v>1</v>
      </c>
      <c r="I12" s="849"/>
      <c r="J12" s="849"/>
      <c r="K12" s="837">
        <v>0</v>
      </c>
      <c r="L12" s="849">
        <v>1</v>
      </c>
      <c r="M12" s="850">
        <v>79.09</v>
      </c>
    </row>
    <row r="13" spans="1:13" ht="14.4" customHeight="1" x14ac:dyDescent="0.3">
      <c r="A13" s="831" t="s">
        <v>1825</v>
      </c>
      <c r="B13" s="832" t="s">
        <v>1494</v>
      </c>
      <c r="C13" s="832" t="s">
        <v>2046</v>
      </c>
      <c r="D13" s="832" t="s">
        <v>2045</v>
      </c>
      <c r="E13" s="832" t="s">
        <v>2047</v>
      </c>
      <c r="F13" s="849">
        <v>1</v>
      </c>
      <c r="G13" s="849">
        <v>39.549999999999997</v>
      </c>
      <c r="H13" s="837">
        <v>1</v>
      </c>
      <c r="I13" s="849"/>
      <c r="J13" s="849"/>
      <c r="K13" s="837">
        <v>0</v>
      </c>
      <c r="L13" s="849">
        <v>1</v>
      </c>
      <c r="M13" s="850">
        <v>39.549999999999997</v>
      </c>
    </row>
    <row r="14" spans="1:13" ht="14.4" customHeight="1" x14ac:dyDescent="0.3">
      <c r="A14" s="831" t="s">
        <v>1825</v>
      </c>
      <c r="B14" s="832" t="s">
        <v>1506</v>
      </c>
      <c r="C14" s="832" t="s">
        <v>2102</v>
      </c>
      <c r="D14" s="832" t="s">
        <v>2103</v>
      </c>
      <c r="E14" s="832" t="s">
        <v>1184</v>
      </c>
      <c r="F14" s="849">
        <v>2</v>
      </c>
      <c r="G14" s="849">
        <v>1195.76</v>
      </c>
      <c r="H14" s="837">
        <v>1</v>
      </c>
      <c r="I14" s="849"/>
      <c r="J14" s="849"/>
      <c r="K14" s="837">
        <v>0</v>
      </c>
      <c r="L14" s="849">
        <v>2</v>
      </c>
      <c r="M14" s="850">
        <v>1195.76</v>
      </c>
    </row>
    <row r="15" spans="1:13" ht="14.4" customHeight="1" x14ac:dyDescent="0.3">
      <c r="A15" s="831" t="s">
        <v>1825</v>
      </c>
      <c r="B15" s="832" t="s">
        <v>1506</v>
      </c>
      <c r="C15" s="832" t="s">
        <v>2104</v>
      </c>
      <c r="D15" s="832" t="s">
        <v>2103</v>
      </c>
      <c r="E15" s="832" t="s">
        <v>2105</v>
      </c>
      <c r="F15" s="849">
        <v>13</v>
      </c>
      <c r="G15" s="849">
        <v>15544.75</v>
      </c>
      <c r="H15" s="837">
        <v>1</v>
      </c>
      <c r="I15" s="849"/>
      <c r="J15" s="849"/>
      <c r="K15" s="837">
        <v>0</v>
      </c>
      <c r="L15" s="849">
        <v>13</v>
      </c>
      <c r="M15" s="850">
        <v>15544.75</v>
      </c>
    </row>
    <row r="16" spans="1:13" ht="14.4" customHeight="1" x14ac:dyDescent="0.3">
      <c r="A16" s="831" t="s">
        <v>1825</v>
      </c>
      <c r="B16" s="832" t="s">
        <v>1506</v>
      </c>
      <c r="C16" s="832" t="s">
        <v>2106</v>
      </c>
      <c r="D16" s="832" t="s">
        <v>1648</v>
      </c>
      <c r="E16" s="832" t="s">
        <v>1184</v>
      </c>
      <c r="F16" s="849">
        <v>6</v>
      </c>
      <c r="G16" s="849">
        <v>3587.2799999999997</v>
      </c>
      <c r="H16" s="837">
        <v>1</v>
      </c>
      <c r="I16" s="849"/>
      <c r="J16" s="849"/>
      <c r="K16" s="837">
        <v>0</v>
      </c>
      <c r="L16" s="849">
        <v>6</v>
      </c>
      <c r="M16" s="850">
        <v>3587.2799999999997</v>
      </c>
    </row>
    <row r="17" spans="1:13" ht="14.4" customHeight="1" x14ac:dyDescent="0.3">
      <c r="A17" s="831" t="s">
        <v>1825</v>
      </c>
      <c r="B17" s="832" t="s">
        <v>1506</v>
      </c>
      <c r="C17" s="832" t="s">
        <v>1646</v>
      </c>
      <c r="D17" s="832" t="s">
        <v>835</v>
      </c>
      <c r="E17" s="832" t="s">
        <v>1024</v>
      </c>
      <c r="F17" s="849"/>
      <c r="G17" s="849"/>
      <c r="H17" s="837">
        <v>0</v>
      </c>
      <c r="I17" s="849">
        <v>2</v>
      </c>
      <c r="J17" s="849">
        <v>2573.2399999999998</v>
      </c>
      <c r="K17" s="837">
        <v>1</v>
      </c>
      <c r="L17" s="849">
        <v>2</v>
      </c>
      <c r="M17" s="850">
        <v>2573.2399999999998</v>
      </c>
    </row>
    <row r="18" spans="1:13" ht="14.4" customHeight="1" x14ac:dyDescent="0.3">
      <c r="A18" s="831" t="s">
        <v>1825</v>
      </c>
      <c r="B18" s="832" t="s">
        <v>1506</v>
      </c>
      <c r="C18" s="832" t="s">
        <v>1507</v>
      </c>
      <c r="D18" s="832" t="s">
        <v>835</v>
      </c>
      <c r="E18" s="832" t="s">
        <v>836</v>
      </c>
      <c r="F18" s="849"/>
      <c r="G18" s="849"/>
      <c r="H18" s="837">
        <v>0</v>
      </c>
      <c r="I18" s="849">
        <v>3</v>
      </c>
      <c r="J18" s="849">
        <v>7719.66</v>
      </c>
      <c r="K18" s="837">
        <v>1</v>
      </c>
      <c r="L18" s="849">
        <v>3</v>
      </c>
      <c r="M18" s="850">
        <v>7719.66</v>
      </c>
    </row>
    <row r="19" spans="1:13" ht="14.4" customHeight="1" x14ac:dyDescent="0.3">
      <c r="A19" s="831" t="s">
        <v>1825</v>
      </c>
      <c r="B19" s="832" t="s">
        <v>1506</v>
      </c>
      <c r="C19" s="832" t="s">
        <v>2110</v>
      </c>
      <c r="D19" s="832" t="s">
        <v>2108</v>
      </c>
      <c r="E19" s="832" t="s">
        <v>2111</v>
      </c>
      <c r="F19" s="849">
        <v>2</v>
      </c>
      <c r="G19" s="849">
        <v>2572.38</v>
      </c>
      <c r="H19" s="837">
        <v>1</v>
      </c>
      <c r="I19" s="849"/>
      <c r="J19" s="849"/>
      <c r="K19" s="837">
        <v>0</v>
      </c>
      <c r="L19" s="849">
        <v>2</v>
      </c>
      <c r="M19" s="850">
        <v>2572.38</v>
      </c>
    </row>
    <row r="20" spans="1:13" ht="14.4" customHeight="1" x14ac:dyDescent="0.3">
      <c r="A20" s="831" t="s">
        <v>1825</v>
      </c>
      <c r="B20" s="832" t="s">
        <v>1506</v>
      </c>
      <c r="C20" s="832" t="s">
        <v>2107</v>
      </c>
      <c r="D20" s="832" t="s">
        <v>2108</v>
      </c>
      <c r="E20" s="832" t="s">
        <v>2109</v>
      </c>
      <c r="F20" s="849">
        <v>5</v>
      </c>
      <c r="G20" s="849">
        <v>8577.4000000000015</v>
      </c>
      <c r="H20" s="837">
        <v>1</v>
      </c>
      <c r="I20" s="849"/>
      <c r="J20" s="849"/>
      <c r="K20" s="837">
        <v>0</v>
      </c>
      <c r="L20" s="849">
        <v>5</v>
      </c>
      <c r="M20" s="850">
        <v>8577.4000000000015</v>
      </c>
    </row>
    <row r="21" spans="1:13" ht="14.4" customHeight="1" x14ac:dyDescent="0.3">
      <c r="A21" s="831" t="s">
        <v>1825</v>
      </c>
      <c r="B21" s="832" t="s">
        <v>1518</v>
      </c>
      <c r="C21" s="832" t="s">
        <v>2086</v>
      </c>
      <c r="D21" s="832" t="s">
        <v>2087</v>
      </c>
      <c r="E21" s="832" t="s">
        <v>712</v>
      </c>
      <c r="F21" s="849">
        <v>15</v>
      </c>
      <c r="G21" s="849">
        <v>28039.949999999997</v>
      </c>
      <c r="H21" s="837">
        <v>1</v>
      </c>
      <c r="I21" s="849"/>
      <c r="J21" s="849"/>
      <c r="K21" s="837">
        <v>0</v>
      </c>
      <c r="L21" s="849">
        <v>15</v>
      </c>
      <c r="M21" s="850">
        <v>28039.949999999997</v>
      </c>
    </row>
    <row r="22" spans="1:13" ht="14.4" customHeight="1" x14ac:dyDescent="0.3">
      <c r="A22" s="831" t="s">
        <v>1825</v>
      </c>
      <c r="B22" s="832" t="s">
        <v>1518</v>
      </c>
      <c r="C22" s="832" t="s">
        <v>1522</v>
      </c>
      <c r="D22" s="832" t="s">
        <v>1520</v>
      </c>
      <c r="E22" s="832" t="s">
        <v>1108</v>
      </c>
      <c r="F22" s="849"/>
      <c r="G22" s="849"/>
      <c r="H22" s="837">
        <v>0</v>
      </c>
      <c r="I22" s="849">
        <v>11</v>
      </c>
      <c r="J22" s="849">
        <v>10281.26</v>
      </c>
      <c r="K22" s="837">
        <v>1</v>
      </c>
      <c r="L22" s="849">
        <v>11</v>
      </c>
      <c r="M22" s="850">
        <v>10281.26</v>
      </c>
    </row>
    <row r="23" spans="1:13" ht="14.4" customHeight="1" x14ac:dyDescent="0.3">
      <c r="A23" s="831" t="s">
        <v>1825</v>
      </c>
      <c r="B23" s="832" t="s">
        <v>1518</v>
      </c>
      <c r="C23" s="832" t="s">
        <v>2088</v>
      </c>
      <c r="D23" s="832" t="s">
        <v>1520</v>
      </c>
      <c r="E23" s="832" t="s">
        <v>700</v>
      </c>
      <c r="F23" s="849"/>
      <c r="G23" s="849"/>
      <c r="H23" s="837">
        <v>0</v>
      </c>
      <c r="I23" s="849">
        <v>2</v>
      </c>
      <c r="J23" s="849">
        <v>1400.86</v>
      </c>
      <c r="K23" s="837">
        <v>1</v>
      </c>
      <c r="L23" s="849">
        <v>2</v>
      </c>
      <c r="M23" s="850">
        <v>1400.86</v>
      </c>
    </row>
    <row r="24" spans="1:13" ht="14.4" customHeight="1" x14ac:dyDescent="0.3">
      <c r="A24" s="831" t="s">
        <v>1825</v>
      </c>
      <c r="B24" s="832" t="s">
        <v>1518</v>
      </c>
      <c r="C24" s="832" t="s">
        <v>1766</v>
      </c>
      <c r="D24" s="832" t="s">
        <v>1520</v>
      </c>
      <c r="E24" s="832" t="s">
        <v>1574</v>
      </c>
      <c r="F24" s="849"/>
      <c r="G24" s="849"/>
      <c r="H24" s="837">
        <v>0</v>
      </c>
      <c r="I24" s="849">
        <v>13</v>
      </c>
      <c r="J24" s="849">
        <v>12150.58</v>
      </c>
      <c r="K24" s="837">
        <v>1</v>
      </c>
      <c r="L24" s="849">
        <v>13</v>
      </c>
      <c r="M24" s="850">
        <v>12150.58</v>
      </c>
    </row>
    <row r="25" spans="1:13" ht="14.4" customHeight="1" x14ac:dyDescent="0.3">
      <c r="A25" s="831" t="s">
        <v>1825</v>
      </c>
      <c r="B25" s="832" t="s">
        <v>1523</v>
      </c>
      <c r="C25" s="832" t="s">
        <v>2019</v>
      </c>
      <c r="D25" s="832" t="s">
        <v>2020</v>
      </c>
      <c r="E25" s="832" t="s">
        <v>2021</v>
      </c>
      <c r="F25" s="849">
        <v>3</v>
      </c>
      <c r="G25" s="849">
        <v>110.72999999999999</v>
      </c>
      <c r="H25" s="837">
        <v>1</v>
      </c>
      <c r="I25" s="849"/>
      <c r="J25" s="849"/>
      <c r="K25" s="837">
        <v>0</v>
      </c>
      <c r="L25" s="849">
        <v>3</v>
      </c>
      <c r="M25" s="850">
        <v>110.72999999999999</v>
      </c>
    </row>
    <row r="26" spans="1:13" ht="14.4" customHeight="1" x14ac:dyDescent="0.3">
      <c r="A26" s="831" t="s">
        <v>1825</v>
      </c>
      <c r="B26" s="832" t="s">
        <v>1523</v>
      </c>
      <c r="C26" s="832" t="s">
        <v>2022</v>
      </c>
      <c r="D26" s="832" t="s">
        <v>2023</v>
      </c>
      <c r="E26" s="832" t="s">
        <v>2024</v>
      </c>
      <c r="F26" s="849">
        <v>4</v>
      </c>
      <c r="G26" s="849">
        <v>1180.8800000000001</v>
      </c>
      <c r="H26" s="837">
        <v>1</v>
      </c>
      <c r="I26" s="849"/>
      <c r="J26" s="849"/>
      <c r="K26" s="837">
        <v>0</v>
      </c>
      <c r="L26" s="849">
        <v>4</v>
      </c>
      <c r="M26" s="850">
        <v>1180.8800000000001</v>
      </c>
    </row>
    <row r="27" spans="1:13" ht="14.4" customHeight="1" x14ac:dyDescent="0.3">
      <c r="A27" s="831" t="s">
        <v>1825</v>
      </c>
      <c r="B27" s="832" t="s">
        <v>1523</v>
      </c>
      <c r="C27" s="832" t="s">
        <v>2032</v>
      </c>
      <c r="D27" s="832" t="s">
        <v>2023</v>
      </c>
      <c r="E27" s="832" t="s">
        <v>2033</v>
      </c>
      <c r="F27" s="849">
        <v>1</v>
      </c>
      <c r="G27" s="849">
        <v>73.81</v>
      </c>
      <c r="H27" s="837">
        <v>1</v>
      </c>
      <c r="I27" s="849"/>
      <c r="J27" s="849"/>
      <c r="K27" s="837">
        <v>0</v>
      </c>
      <c r="L27" s="849">
        <v>1</v>
      </c>
      <c r="M27" s="850">
        <v>73.81</v>
      </c>
    </row>
    <row r="28" spans="1:13" ht="14.4" customHeight="1" x14ac:dyDescent="0.3">
      <c r="A28" s="831" t="s">
        <v>1825</v>
      </c>
      <c r="B28" s="832" t="s">
        <v>1523</v>
      </c>
      <c r="C28" s="832" t="s">
        <v>2025</v>
      </c>
      <c r="D28" s="832" t="s">
        <v>2026</v>
      </c>
      <c r="E28" s="832" t="s">
        <v>2024</v>
      </c>
      <c r="F28" s="849">
        <v>1</v>
      </c>
      <c r="G28" s="849">
        <v>295.22000000000003</v>
      </c>
      <c r="H28" s="837">
        <v>1</v>
      </c>
      <c r="I28" s="849"/>
      <c r="J28" s="849"/>
      <c r="K28" s="837">
        <v>0</v>
      </c>
      <c r="L28" s="849">
        <v>1</v>
      </c>
      <c r="M28" s="850">
        <v>295.22000000000003</v>
      </c>
    </row>
    <row r="29" spans="1:13" ht="14.4" customHeight="1" x14ac:dyDescent="0.3">
      <c r="A29" s="831" t="s">
        <v>1825</v>
      </c>
      <c r="B29" s="832" t="s">
        <v>1523</v>
      </c>
      <c r="C29" s="832" t="s">
        <v>2027</v>
      </c>
      <c r="D29" s="832" t="s">
        <v>2028</v>
      </c>
      <c r="E29" s="832" t="s">
        <v>2029</v>
      </c>
      <c r="F29" s="849">
        <v>2</v>
      </c>
      <c r="G29" s="849">
        <v>787.26</v>
      </c>
      <c r="H29" s="837">
        <v>1</v>
      </c>
      <c r="I29" s="849"/>
      <c r="J29" s="849"/>
      <c r="K29" s="837">
        <v>0</v>
      </c>
      <c r="L29" s="849">
        <v>2</v>
      </c>
      <c r="M29" s="850">
        <v>787.26</v>
      </c>
    </row>
    <row r="30" spans="1:13" ht="14.4" customHeight="1" x14ac:dyDescent="0.3">
      <c r="A30" s="831" t="s">
        <v>1825</v>
      </c>
      <c r="B30" s="832" t="s">
        <v>1523</v>
      </c>
      <c r="C30" s="832" t="s">
        <v>1524</v>
      </c>
      <c r="D30" s="832" t="s">
        <v>1525</v>
      </c>
      <c r="E30" s="832" t="s">
        <v>1526</v>
      </c>
      <c r="F30" s="849"/>
      <c r="G30" s="849"/>
      <c r="H30" s="837">
        <v>0</v>
      </c>
      <c r="I30" s="849">
        <v>33</v>
      </c>
      <c r="J30" s="849">
        <v>2934.36</v>
      </c>
      <c r="K30" s="837">
        <v>1</v>
      </c>
      <c r="L30" s="849">
        <v>33</v>
      </c>
      <c r="M30" s="850">
        <v>2934.36</v>
      </c>
    </row>
    <row r="31" spans="1:13" ht="14.4" customHeight="1" x14ac:dyDescent="0.3">
      <c r="A31" s="831" t="s">
        <v>1825</v>
      </c>
      <c r="B31" s="832" t="s">
        <v>1523</v>
      </c>
      <c r="C31" s="832" t="s">
        <v>1527</v>
      </c>
      <c r="D31" s="832" t="s">
        <v>1525</v>
      </c>
      <c r="E31" s="832" t="s">
        <v>1528</v>
      </c>
      <c r="F31" s="849"/>
      <c r="G31" s="849"/>
      <c r="H31" s="837">
        <v>0</v>
      </c>
      <c r="I31" s="849">
        <v>8</v>
      </c>
      <c r="J31" s="849">
        <v>3738.2399999999993</v>
      </c>
      <c r="K31" s="837">
        <v>1</v>
      </c>
      <c r="L31" s="849">
        <v>8</v>
      </c>
      <c r="M31" s="850">
        <v>3738.2399999999993</v>
      </c>
    </row>
    <row r="32" spans="1:13" ht="14.4" customHeight="1" x14ac:dyDescent="0.3">
      <c r="A32" s="831" t="s">
        <v>1825</v>
      </c>
      <c r="B32" s="832" t="s">
        <v>1531</v>
      </c>
      <c r="C32" s="832" t="s">
        <v>2146</v>
      </c>
      <c r="D32" s="832" t="s">
        <v>2147</v>
      </c>
      <c r="E32" s="832" t="s">
        <v>2148</v>
      </c>
      <c r="F32" s="849">
        <v>1</v>
      </c>
      <c r="G32" s="849">
        <v>241.93</v>
      </c>
      <c r="H32" s="837">
        <v>1</v>
      </c>
      <c r="I32" s="849"/>
      <c r="J32" s="849"/>
      <c r="K32" s="837">
        <v>0</v>
      </c>
      <c r="L32" s="849">
        <v>1</v>
      </c>
      <c r="M32" s="850">
        <v>241.93</v>
      </c>
    </row>
    <row r="33" spans="1:13" ht="14.4" customHeight="1" x14ac:dyDescent="0.3">
      <c r="A33" s="831" t="s">
        <v>1825</v>
      </c>
      <c r="B33" s="832" t="s">
        <v>1534</v>
      </c>
      <c r="C33" s="832" t="s">
        <v>1851</v>
      </c>
      <c r="D33" s="832" t="s">
        <v>1852</v>
      </c>
      <c r="E33" s="832" t="s">
        <v>1653</v>
      </c>
      <c r="F33" s="849">
        <v>2</v>
      </c>
      <c r="G33" s="849">
        <v>407.34</v>
      </c>
      <c r="H33" s="837">
        <v>1</v>
      </c>
      <c r="I33" s="849"/>
      <c r="J33" s="849"/>
      <c r="K33" s="837">
        <v>0</v>
      </c>
      <c r="L33" s="849">
        <v>2</v>
      </c>
      <c r="M33" s="850">
        <v>407.34</v>
      </c>
    </row>
    <row r="34" spans="1:13" ht="14.4" customHeight="1" x14ac:dyDescent="0.3">
      <c r="A34" s="831" t="s">
        <v>1825</v>
      </c>
      <c r="B34" s="832" t="s">
        <v>1534</v>
      </c>
      <c r="C34" s="832" t="s">
        <v>1853</v>
      </c>
      <c r="D34" s="832" t="s">
        <v>1539</v>
      </c>
      <c r="E34" s="832" t="s">
        <v>1854</v>
      </c>
      <c r="F34" s="849"/>
      <c r="G34" s="849"/>
      <c r="H34" s="837">
        <v>0</v>
      </c>
      <c r="I34" s="849">
        <v>1</v>
      </c>
      <c r="J34" s="849">
        <v>1476.14</v>
      </c>
      <c r="K34" s="837">
        <v>1</v>
      </c>
      <c r="L34" s="849">
        <v>1</v>
      </c>
      <c r="M34" s="850">
        <v>1476.14</v>
      </c>
    </row>
    <row r="35" spans="1:13" ht="14.4" customHeight="1" x14ac:dyDescent="0.3">
      <c r="A35" s="831" t="s">
        <v>1825</v>
      </c>
      <c r="B35" s="832" t="s">
        <v>1534</v>
      </c>
      <c r="C35" s="832" t="s">
        <v>1857</v>
      </c>
      <c r="D35" s="832" t="s">
        <v>1536</v>
      </c>
      <c r="E35" s="832" t="s">
        <v>1540</v>
      </c>
      <c r="F35" s="849">
        <v>2</v>
      </c>
      <c r="G35" s="849">
        <v>590.44000000000005</v>
      </c>
      <c r="H35" s="837">
        <v>1</v>
      </c>
      <c r="I35" s="849"/>
      <c r="J35" s="849"/>
      <c r="K35" s="837">
        <v>0</v>
      </c>
      <c r="L35" s="849">
        <v>2</v>
      </c>
      <c r="M35" s="850">
        <v>590.44000000000005</v>
      </c>
    </row>
    <row r="36" spans="1:13" ht="14.4" customHeight="1" x14ac:dyDescent="0.3">
      <c r="A36" s="831" t="s">
        <v>1825</v>
      </c>
      <c r="B36" s="832" t="s">
        <v>1541</v>
      </c>
      <c r="C36" s="832" t="s">
        <v>1547</v>
      </c>
      <c r="D36" s="832" t="s">
        <v>1548</v>
      </c>
      <c r="E36" s="832" t="s">
        <v>1544</v>
      </c>
      <c r="F36" s="849">
        <v>2</v>
      </c>
      <c r="G36" s="849">
        <v>367.08</v>
      </c>
      <c r="H36" s="837">
        <v>1</v>
      </c>
      <c r="I36" s="849"/>
      <c r="J36" s="849"/>
      <c r="K36" s="837">
        <v>0</v>
      </c>
      <c r="L36" s="849">
        <v>2</v>
      </c>
      <c r="M36" s="850">
        <v>367.08</v>
      </c>
    </row>
    <row r="37" spans="1:13" ht="14.4" customHeight="1" x14ac:dyDescent="0.3">
      <c r="A37" s="831" t="s">
        <v>1825</v>
      </c>
      <c r="B37" s="832" t="s">
        <v>1549</v>
      </c>
      <c r="C37" s="832" t="s">
        <v>1552</v>
      </c>
      <c r="D37" s="832" t="s">
        <v>1553</v>
      </c>
      <c r="E37" s="832" t="s">
        <v>1554</v>
      </c>
      <c r="F37" s="849"/>
      <c r="G37" s="849"/>
      <c r="H37" s="837">
        <v>0</v>
      </c>
      <c r="I37" s="849">
        <v>3</v>
      </c>
      <c r="J37" s="849">
        <v>3890.1000000000004</v>
      </c>
      <c r="K37" s="837">
        <v>1</v>
      </c>
      <c r="L37" s="849">
        <v>3</v>
      </c>
      <c r="M37" s="850">
        <v>3890.1000000000004</v>
      </c>
    </row>
    <row r="38" spans="1:13" ht="14.4" customHeight="1" x14ac:dyDescent="0.3">
      <c r="A38" s="831" t="s">
        <v>1825</v>
      </c>
      <c r="B38" s="832" t="s">
        <v>1555</v>
      </c>
      <c r="C38" s="832" t="s">
        <v>1768</v>
      </c>
      <c r="D38" s="832" t="s">
        <v>1769</v>
      </c>
      <c r="E38" s="832" t="s">
        <v>1770</v>
      </c>
      <c r="F38" s="849"/>
      <c r="G38" s="849"/>
      <c r="H38" s="837">
        <v>0</v>
      </c>
      <c r="I38" s="849">
        <v>13</v>
      </c>
      <c r="J38" s="849">
        <v>122.2</v>
      </c>
      <c r="K38" s="837">
        <v>1</v>
      </c>
      <c r="L38" s="849">
        <v>13</v>
      </c>
      <c r="M38" s="850">
        <v>122.2</v>
      </c>
    </row>
    <row r="39" spans="1:13" ht="14.4" customHeight="1" x14ac:dyDescent="0.3">
      <c r="A39" s="831" t="s">
        <v>1825</v>
      </c>
      <c r="B39" s="832" t="s">
        <v>1555</v>
      </c>
      <c r="C39" s="832" t="s">
        <v>1655</v>
      </c>
      <c r="D39" s="832" t="s">
        <v>1656</v>
      </c>
      <c r="E39" s="832" t="s">
        <v>1657</v>
      </c>
      <c r="F39" s="849"/>
      <c r="G39" s="849"/>
      <c r="H39" s="837">
        <v>0</v>
      </c>
      <c r="I39" s="849">
        <v>6</v>
      </c>
      <c r="J39" s="849">
        <v>112.85999999999999</v>
      </c>
      <c r="K39" s="837">
        <v>1</v>
      </c>
      <c r="L39" s="849">
        <v>6</v>
      </c>
      <c r="M39" s="850">
        <v>112.85999999999999</v>
      </c>
    </row>
    <row r="40" spans="1:13" ht="14.4" customHeight="1" x14ac:dyDescent="0.3">
      <c r="A40" s="831" t="s">
        <v>1825</v>
      </c>
      <c r="B40" s="832" t="s">
        <v>1555</v>
      </c>
      <c r="C40" s="832" t="s">
        <v>1848</v>
      </c>
      <c r="D40" s="832" t="s">
        <v>1849</v>
      </c>
      <c r="E40" s="832" t="s">
        <v>1770</v>
      </c>
      <c r="F40" s="849">
        <v>9</v>
      </c>
      <c r="G40" s="849">
        <v>84.600000000000009</v>
      </c>
      <c r="H40" s="837">
        <v>1</v>
      </c>
      <c r="I40" s="849"/>
      <c r="J40" s="849"/>
      <c r="K40" s="837">
        <v>0</v>
      </c>
      <c r="L40" s="849">
        <v>9</v>
      </c>
      <c r="M40" s="850">
        <v>84.600000000000009</v>
      </c>
    </row>
    <row r="41" spans="1:13" ht="14.4" customHeight="1" x14ac:dyDescent="0.3">
      <c r="A41" s="831" t="s">
        <v>1825</v>
      </c>
      <c r="B41" s="832" t="s">
        <v>1555</v>
      </c>
      <c r="C41" s="832" t="s">
        <v>1556</v>
      </c>
      <c r="D41" s="832" t="s">
        <v>1557</v>
      </c>
      <c r="E41" s="832" t="s">
        <v>1558</v>
      </c>
      <c r="F41" s="849"/>
      <c r="G41" s="849"/>
      <c r="H41" s="837">
        <v>0</v>
      </c>
      <c r="I41" s="849">
        <v>50</v>
      </c>
      <c r="J41" s="849">
        <v>235.00000000000003</v>
      </c>
      <c r="K41" s="837">
        <v>1</v>
      </c>
      <c r="L41" s="849">
        <v>50</v>
      </c>
      <c r="M41" s="850">
        <v>235.00000000000003</v>
      </c>
    </row>
    <row r="42" spans="1:13" ht="14.4" customHeight="1" x14ac:dyDescent="0.3">
      <c r="A42" s="831" t="s">
        <v>1825</v>
      </c>
      <c r="B42" s="832" t="s">
        <v>3131</v>
      </c>
      <c r="C42" s="832" t="s">
        <v>2067</v>
      </c>
      <c r="D42" s="832" t="s">
        <v>2068</v>
      </c>
      <c r="E42" s="832" t="s">
        <v>2069</v>
      </c>
      <c r="F42" s="849"/>
      <c r="G42" s="849"/>
      <c r="H42" s="837"/>
      <c r="I42" s="849">
        <v>2</v>
      </c>
      <c r="J42" s="849">
        <v>0</v>
      </c>
      <c r="K42" s="837"/>
      <c r="L42" s="849">
        <v>2</v>
      </c>
      <c r="M42" s="850">
        <v>0</v>
      </c>
    </row>
    <row r="43" spans="1:13" ht="14.4" customHeight="1" x14ac:dyDescent="0.3">
      <c r="A43" s="831" t="s">
        <v>1825</v>
      </c>
      <c r="B43" s="832" t="s">
        <v>1559</v>
      </c>
      <c r="C43" s="832" t="s">
        <v>2183</v>
      </c>
      <c r="D43" s="832" t="s">
        <v>943</v>
      </c>
      <c r="E43" s="832" t="s">
        <v>2184</v>
      </c>
      <c r="F43" s="849"/>
      <c r="G43" s="849"/>
      <c r="H43" s="837"/>
      <c r="I43" s="849">
        <v>1</v>
      </c>
      <c r="J43" s="849">
        <v>0</v>
      </c>
      <c r="K43" s="837"/>
      <c r="L43" s="849">
        <v>1</v>
      </c>
      <c r="M43" s="850">
        <v>0</v>
      </c>
    </row>
    <row r="44" spans="1:13" ht="14.4" customHeight="1" x14ac:dyDescent="0.3">
      <c r="A44" s="831" t="s">
        <v>1825</v>
      </c>
      <c r="B44" s="832" t="s">
        <v>1559</v>
      </c>
      <c r="C44" s="832" t="s">
        <v>2185</v>
      </c>
      <c r="D44" s="832" t="s">
        <v>2186</v>
      </c>
      <c r="E44" s="832" t="s">
        <v>2184</v>
      </c>
      <c r="F44" s="849">
        <v>2</v>
      </c>
      <c r="G44" s="849">
        <v>0</v>
      </c>
      <c r="H44" s="837"/>
      <c r="I44" s="849"/>
      <c r="J44" s="849"/>
      <c r="K44" s="837"/>
      <c r="L44" s="849">
        <v>2</v>
      </c>
      <c r="M44" s="850">
        <v>0</v>
      </c>
    </row>
    <row r="45" spans="1:13" ht="14.4" customHeight="1" x14ac:dyDescent="0.3">
      <c r="A45" s="831" t="s">
        <v>1825</v>
      </c>
      <c r="B45" s="832" t="s">
        <v>1559</v>
      </c>
      <c r="C45" s="832" t="s">
        <v>1560</v>
      </c>
      <c r="D45" s="832" t="s">
        <v>943</v>
      </c>
      <c r="E45" s="832" t="s">
        <v>1561</v>
      </c>
      <c r="F45" s="849"/>
      <c r="G45" s="849"/>
      <c r="H45" s="837"/>
      <c r="I45" s="849">
        <v>5</v>
      </c>
      <c r="J45" s="849">
        <v>0</v>
      </c>
      <c r="K45" s="837"/>
      <c r="L45" s="849">
        <v>5</v>
      </c>
      <c r="M45" s="850">
        <v>0</v>
      </c>
    </row>
    <row r="46" spans="1:13" ht="14.4" customHeight="1" x14ac:dyDescent="0.3">
      <c r="A46" s="831" t="s">
        <v>1825</v>
      </c>
      <c r="B46" s="832" t="s">
        <v>1559</v>
      </c>
      <c r="C46" s="832" t="s">
        <v>2187</v>
      </c>
      <c r="D46" s="832" t="s">
        <v>2188</v>
      </c>
      <c r="E46" s="832" t="s">
        <v>2189</v>
      </c>
      <c r="F46" s="849">
        <v>9</v>
      </c>
      <c r="G46" s="849">
        <v>0</v>
      </c>
      <c r="H46" s="837"/>
      <c r="I46" s="849"/>
      <c r="J46" s="849"/>
      <c r="K46" s="837"/>
      <c r="L46" s="849">
        <v>9</v>
      </c>
      <c r="M46" s="850">
        <v>0</v>
      </c>
    </row>
    <row r="47" spans="1:13" ht="14.4" customHeight="1" x14ac:dyDescent="0.3">
      <c r="A47" s="831" t="s">
        <v>1825</v>
      </c>
      <c r="B47" s="832" t="s">
        <v>1559</v>
      </c>
      <c r="C47" s="832" t="s">
        <v>2190</v>
      </c>
      <c r="D47" s="832" t="s">
        <v>2188</v>
      </c>
      <c r="E47" s="832" t="s">
        <v>2184</v>
      </c>
      <c r="F47" s="849">
        <v>3</v>
      </c>
      <c r="G47" s="849">
        <v>0</v>
      </c>
      <c r="H47" s="837"/>
      <c r="I47" s="849"/>
      <c r="J47" s="849"/>
      <c r="K47" s="837"/>
      <c r="L47" s="849">
        <v>3</v>
      </c>
      <c r="M47" s="850">
        <v>0</v>
      </c>
    </row>
    <row r="48" spans="1:13" ht="14.4" customHeight="1" x14ac:dyDescent="0.3">
      <c r="A48" s="831" t="s">
        <v>1825</v>
      </c>
      <c r="B48" s="832" t="s">
        <v>1559</v>
      </c>
      <c r="C48" s="832" t="s">
        <v>2191</v>
      </c>
      <c r="D48" s="832" t="s">
        <v>2192</v>
      </c>
      <c r="E48" s="832" t="s">
        <v>2189</v>
      </c>
      <c r="F48" s="849">
        <v>1</v>
      </c>
      <c r="G48" s="849">
        <v>0</v>
      </c>
      <c r="H48" s="837"/>
      <c r="I48" s="849"/>
      <c r="J48" s="849"/>
      <c r="K48" s="837"/>
      <c r="L48" s="849">
        <v>1</v>
      </c>
      <c r="M48" s="850">
        <v>0</v>
      </c>
    </row>
    <row r="49" spans="1:13" ht="14.4" customHeight="1" x14ac:dyDescent="0.3">
      <c r="A49" s="831" t="s">
        <v>1825</v>
      </c>
      <c r="B49" s="832" t="s">
        <v>1559</v>
      </c>
      <c r="C49" s="832" t="s">
        <v>2193</v>
      </c>
      <c r="D49" s="832" t="s">
        <v>2186</v>
      </c>
      <c r="E49" s="832" t="s">
        <v>2184</v>
      </c>
      <c r="F49" s="849">
        <v>4</v>
      </c>
      <c r="G49" s="849">
        <v>0</v>
      </c>
      <c r="H49" s="837"/>
      <c r="I49" s="849"/>
      <c r="J49" s="849"/>
      <c r="K49" s="837"/>
      <c r="L49" s="849">
        <v>4</v>
      </c>
      <c r="M49" s="850">
        <v>0</v>
      </c>
    </row>
    <row r="50" spans="1:13" ht="14.4" customHeight="1" x14ac:dyDescent="0.3">
      <c r="A50" s="831" t="s">
        <v>1825</v>
      </c>
      <c r="B50" s="832" t="s">
        <v>1559</v>
      </c>
      <c r="C50" s="832" t="s">
        <v>2194</v>
      </c>
      <c r="D50" s="832" t="s">
        <v>2195</v>
      </c>
      <c r="E50" s="832" t="s">
        <v>2189</v>
      </c>
      <c r="F50" s="849">
        <v>2</v>
      </c>
      <c r="G50" s="849">
        <v>0</v>
      </c>
      <c r="H50" s="837"/>
      <c r="I50" s="849"/>
      <c r="J50" s="849"/>
      <c r="K50" s="837"/>
      <c r="L50" s="849">
        <v>2</v>
      </c>
      <c r="M50" s="850">
        <v>0</v>
      </c>
    </row>
    <row r="51" spans="1:13" ht="14.4" customHeight="1" x14ac:dyDescent="0.3">
      <c r="A51" s="831" t="s">
        <v>1825</v>
      </c>
      <c r="B51" s="832" t="s">
        <v>1562</v>
      </c>
      <c r="C51" s="832" t="s">
        <v>1900</v>
      </c>
      <c r="D51" s="832" t="s">
        <v>673</v>
      </c>
      <c r="E51" s="832" t="s">
        <v>1565</v>
      </c>
      <c r="F51" s="849"/>
      <c r="G51" s="849"/>
      <c r="H51" s="837">
        <v>0</v>
      </c>
      <c r="I51" s="849">
        <v>22</v>
      </c>
      <c r="J51" s="849">
        <v>2904</v>
      </c>
      <c r="K51" s="837">
        <v>1</v>
      </c>
      <c r="L51" s="849">
        <v>22</v>
      </c>
      <c r="M51" s="850">
        <v>2904</v>
      </c>
    </row>
    <row r="52" spans="1:13" ht="14.4" customHeight="1" x14ac:dyDescent="0.3">
      <c r="A52" s="831" t="s">
        <v>1825</v>
      </c>
      <c r="B52" s="832" t="s">
        <v>1562</v>
      </c>
      <c r="C52" s="832" t="s">
        <v>1901</v>
      </c>
      <c r="D52" s="832" t="s">
        <v>673</v>
      </c>
      <c r="E52" s="832" t="s">
        <v>1902</v>
      </c>
      <c r="F52" s="849"/>
      <c r="G52" s="849"/>
      <c r="H52" s="837">
        <v>0</v>
      </c>
      <c r="I52" s="849">
        <v>26</v>
      </c>
      <c r="J52" s="849">
        <v>6864</v>
      </c>
      <c r="K52" s="837">
        <v>1</v>
      </c>
      <c r="L52" s="849">
        <v>26</v>
      </c>
      <c r="M52" s="850">
        <v>6864</v>
      </c>
    </row>
    <row r="53" spans="1:13" ht="14.4" customHeight="1" x14ac:dyDescent="0.3">
      <c r="A53" s="831" t="s">
        <v>1825</v>
      </c>
      <c r="B53" s="832" t="s">
        <v>1562</v>
      </c>
      <c r="C53" s="832" t="s">
        <v>1563</v>
      </c>
      <c r="D53" s="832" t="s">
        <v>671</v>
      </c>
      <c r="E53" s="832" t="s">
        <v>1078</v>
      </c>
      <c r="F53" s="849"/>
      <c r="G53" s="849"/>
      <c r="H53" s="837">
        <v>0</v>
      </c>
      <c r="I53" s="849">
        <v>6</v>
      </c>
      <c r="J53" s="849">
        <v>395.93999999999994</v>
      </c>
      <c r="K53" s="837">
        <v>1</v>
      </c>
      <c r="L53" s="849">
        <v>6</v>
      </c>
      <c r="M53" s="850">
        <v>395.93999999999994</v>
      </c>
    </row>
    <row r="54" spans="1:13" ht="14.4" customHeight="1" x14ac:dyDescent="0.3">
      <c r="A54" s="831" t="s">
        <v>1825</v>
      </c>
      <c r="B54" s="832" t="s">
        <v>1562</v>
      </c>
      <c r="C54" s="832" t="s">
        <v>1564</v>
      </c>
      <c r="D54" s="832" t="s">
        <v>673</v>
      </c>
      <c r="E54" s="832" t="s">
        <v>1565</v>
      </c>
      <c r="F54" s="849"/>
      <c r="G54" s="849"/>
      <c r="H54" s="837">
        <v>0</v>
      </c>
      <c r="I54" s="849">
        <v>7</v>
      </c>
      <c r="J54" s="849">
        <v>924</v>
      </c>
      <c r="K54" s="837">
        <v>1</v>
      </c>
      <c r="L54" s="849">
        <v>7</v>
      </c>
      <c r="M54" s="850">
        <v>924</v>
      </c>
    </row>
    <row r="55" spans="1:13" ht="14.4" customHeight="1" x14ac:dyDescent="0.3">
      <c r="A55" s="831" t="s">
        <v>1825</v>
      </c>
      <c r="B55" s="832" t="s">
        <v>1562</v>
      </c>
      <c r="C55" s="832" t="s">
        <v>1903</v>
      </c>
      <c r="D55" s="832" t="s">
        <v>673</v>
      </c>
      <c r="E55" s="832" t="s">
        <v>1902</v>
      </c>
      <c r="F55" s="849"/>
      <c r="G55" s="849"/>
      <c r="H55" s="837">
        <v>0</v>
      </c>
      <c r="I55" s="849">
        <v>20</v>
      </c>
      <c r="J55" s="849">
        <v>5280</v>
      </c>
      <c r="K55" s="837">
        <v>1</v>
      </c>
      <c r="L55" s="849">
        <v>20</v>
      </c>
      <c r="M55" s="850">
        <v>5280</v>
      </c>
    </row>
    <row r="56" spans="1:13" ht="14.4" customHeight="1" x14ac:dyDescent="0.3">
      <c r="A56" s="831" t="s">
        <v>1825</v>
      </c>
      <c r="B56" s="832" t="s">
        <v>1562</v>
      </c>
      <c r="C56" s="832" t="s">
        <v>1904</v>
      </c>
      <c r="D56" s="832" t="s">
        <v>1905</v>
      </c>
      <c r="E56" s="832" t="s">
        <v>1617</v>
      </c>
      <c r="F56" s="849">
        <v>4</v>
      </c>
      <c r="G56" s="849">
        <v>492.8</v>
      </c>
      <c r="H56" s="837">
        <v>1</v>
      </c>
      <c r="I56" s="849"/>
      <c r="J56" s="849"/>
      <c r="K56" s="837">
        <v>0</v>
      </c>
      <c r="L56" s="849">
        <v>4</v>
      </c>
      <c r="M56" s="850">
        <v>492.8</v>
      </c>
    </row>
    <row r="57" spans="1:13" ht="14.4" customHeight="1" x14ac:dyDescent="0.3">
      <c r="A57" s="831" t="s">
        <v>1825</v>
      </c>
      <c r="B57" s="832" t="s">
        <v>1562</v>
      </c>
      <c r="C57" s="832" t="s">
        <v>1906</v>
      </c>
      <c r="D57" s="832" t="s">
        <v>1905</v>
      </c>
      <c r="E57" s="832" t="s">
        <v>1907</v>
      </c>
      <c r="F57" s="849">
        <v>1</v>
      </c>
      <c r="G57" s="849">
        <v>132</v>
      </c>
      <c r="H57" s="837">
        <v>1</v>
      </c>
      <c r="I57" s="849"/>
      <c r="J57" s="849"/>
      <c r="K57" s="837">
        <v>0</v>
      </c>
      <c r="L57" s="849">
        <v>1</v>
      </c>
      <c r="M57" s="850">
        <v>132</v>
      </c>
    </row>
    <row r="58" spans="1:13" ht="14.4" customHeight="1" x14ac:dyDescent="0.3">
      <c r="A58" s="831" t="s">
        <v>1825</v>
      </c>
      <c r="B58" s="832" t="s">
        <v>1566</v>
      </c>
      <c r="C58" s="832" t="s">
        <v>1658</v>
      </c>
      <c r="D58" s="832" t="s">
        <v>631</v>
      </c>
      <c r="E58" s="832" t="s">
        <v>1659</v>
      </c>
      <c r="F58" s="849"/>
      <c r="G58" s="849"/>
      <c r="H58" s="837">
        <v>0</v>
      </c>
      <c r="I58" s="849">
        <v>1</v>
      </c>
      <c r="J58" s="849">
        <v>439.98</v>
      </c>
      <c r="K58" s="837">
        <v>1</v>
      </c>
      <c r="L58" s="849">
        <v>1</v>
      </c>
      <c r="M58" s="850">
        <v>439.98</v>
      </c>
    </row>
    <row r="59" spans="1:13" ht="14.4" customHeight="1" x14ac:dyDescent="0.3">
      <c r="A59" s="831" t="s">
        <v>1825</v>
      </c>
      <c r="B59" s="832" t="s">
        <v>1568</v>
      </c>
      <c r="C59" s="832" t="s">
        <v>1569</v>
      </c>
      <c r="D59" s="832" t="s">
        <v>1570</v>
      </c>
      <c r="E59" s="832" t="s">
        <v>1571</v>
      </c>
      <c r="F59" s="849"/>
      <c r="G59" s="849"/>
      <c r="H59" s="837">
        <v>0</v>
      </c>
      <c r="I59" s="849">
        <v>39</v>
      </c>
      <c r="J59" s="849">
        <v>4795.4400000000005</v>
      </c>
      <c r="K59" s="837">
        <v>1</v>
      </c>
      <c r="L59" s="849">
        <v>39</v>
      </c>
      <c r="M59" s="850">
        <v>4795.4400000000005</v>
      </c>
    </row>
    <row r="60" spans="1:13" ht="14.4" customHeight="1" x14ac:dyDescent="0.3">
      <c r="A60" s="831" t="s">
        <v>1825</v>
      </c>
      <c r="B60" s="832" t="s">
        <v>1568</v>
      </c>
      <c r="C60" s="832" t="s">
        <v>1660</v>
      </c>
      <c r="D60" s="832" t="s">
        <v>1570</v>
      </c>
      <c r="E60" s="832" t="s">
        <v>1661</v>
      </c>
      <c r="F60" s="849"/>
      <c r="G60" s="849"/>
      <c r="H60" s="837">
        <v>0</v>
      </c>
      <c r="I60" s="849">
        <v>61</v>
      </c>
      <c r="J60" s="849">
        <v>15000.51</v>
      </c>
      <c r="K60" s="837">
        <v>1</v>
      </c>
      <c r="L60" s="849">
        <v>61</v>
      </c>
      <c r="M60" s="850">
        <v>15000.51</v>
      </c>
    </row>
    <row r="61" spans="1:13" ht="14.4" customHeight="1" x14ac:dyDescent="0.3">
      <c r="A61" s="831" t="s">
        <v>1825</v>
      </c>
      <c r="B61" s="832" t="s">
        <v>1568</v>
      </c>
      <c r="C61" s="832" t="s">
        <v>2138</v>
      </c>
      <c r="D61" s="832" t="s">
        <v>2139</v>
      </c>
      <c r="E61" s="832" t="s">
        <v>2140</v>
      </c>
      <c r="F61" s="849">
        <v>1</v>
      </c>
      <c r="G61" s="849">
        <v>739.17</v>
      </c>
      <c r="H61" s="837">
        <v>1</v>
      </c>
      <c r="I61" s="849"/>
      <c r="J61" s="849"/>
      <c r="K61" s="837">
        <v>0</v>
      </c>
      <c r="L61" s="849">
        <v>1</v>
      </c>
      <c r="M61" s="850">
        <v>739.17</v>
      </c>
    </row>
    <row r="62" spans="1:13" ht="14.4" customHeight="1" x14ac:dyDescent="0.3">
      <c r="A62" s="831" t="s">
        <v>1825</v>
      </c>
      <c r="B62" s="832" t="s">
        <v>1568</v>
      </c>
      <c r="C62" s="832" t="s">
        <v>2141</v>
      </c>
      <c r="D62" s="832" t="s">
        <v>2142</v>
      </c>
      <c r="E62" s="832" t="s">
        <v>1665</v>
      </c>
      <c r="F62" s="849"/>
      <c r="G62" s="849"/>
      <c r="H62" s="837">
        <v>0</v>
      </c>
      <c r="I62" s="849">
        <v>2</v>
      </c>
      <c r="J62" s="849">
        <v>648.76</v>
      </c>
      <c r="K62" s="837">
        <v>1</v>
      </c>
      <c r="L62" s="849">
        <v>2</v>
      </c>
      <c r="M62" s="850">
        <v>648.76</v>
      </c>
    </row>
    <row r="63" spans="1:13" ht="14.4" customHeight="1" x14ac:dyDescent="0.3">
      <c r="A63" s="831" t="s">
        <v>1825</v>
      </c>
      <c r="B63" s="832" t="s">
        <v>1568</v>
      </c>
      <c r="C63" s="832" t="s">
        <v>2143</v>
      </c>
      <c r="D63" s="832" t="s">
        <v>2142</v>
      </c>
      <c r="E63" s="832" t="s">
        <v>2144</v>
      </c>
      <c r="F63" s="849"/>
      <c r="G63" s="849"/>
      <c r="H63" s="837">
        <v>0</v>
      </c>
      <c r="I63" s="849">
        <v>1</v>
      </c>
      <c r="J63" s="849">
        <v>918.92</v>
      </c>
      <c r="K63" s="837">
        <v>1</v>
      </c>
      <c r="L63" s="849">
        <v>1</v>
      </c>
      <c r="M63" s="850">
        <v>918.92</v>
      </c>
    </row>
    <row r="64" spans="1:13" ht="14.4" customHeight="1" x14ac:dyDescent="0.3">
      <c r="A64" s="831" t="s">
        <v>1825</v>
      </c>
      <c r="B64" s="832" t="s">
        <v>1662</v>
      </c>
      <c r="C64" s="832" t="s">
        <v>1771</v>
      </c>
      <c r="D64" s="832" t="s">
        <v>1664</v>
      </c>
      <c r="E64" s="832" t="s">
        <v>1772</v>
      </c>
      <c r="F64" s="849"/>
      <c r="G64" s="849"/>
      <c r="H64" s="837">
        <v>0</v>
      </c>
      <c r="I64" s="849">
        <v>7</v>
      </c>
      <c r="J64" s="849">
        <v>924</v>
      </c>
      <c r="K64" s="837">
        <v>1</v>
      </c>
      <c r="L64" s="849">
        <v>7</v>
      </c>
      <c r="M64" s="850">
        <v>924</v>
      </c>
    </row>
    <row r="65" spans="1:13" ht="14.4" customHeight="1" x14ac:dyDescent="0.3">
      <c r="A65" s="831" t="s">
        <v>1825</v>
      </c>
      <c r="B65" s="832" t="s">
        <v>1572</v>
      </c>
      <c r="C65" s="832" t="s">
        <v>1947</v>
      </c>
      <c r="D65" s="832" t="s">
        <v>1945</v>
      </c>
      <c r="E65" s="832" t="s">
        <v>1948</v>
      </c>
      <c r="F65" s="849">
        <v>6</v>
      </c>
      <c r="G65" s="849">
        <v>0</v>
      </c>
      <c r="H65" s="837"/>
      <c r="I65" s="849"/>
      <c r="J65" s="849"/>
      <c r="K65" s="837"/>
      <c r="L65" s="849">
        <v>6</v>
      </c>
      <c r="M65" s="850">
        <v>0</v>
      </c>
    </row>
    <row r="66" spans="1:13" ht="14.4" customHeight="1" x14ac:dyDescent="0.3">
      <c r="A66" s="831" t="s">
        <v>1825</v>
      </c>
      <c r="B66" s="832" t="s">
        <v>1572</v>
      </c>
      <c r="C66" s="832" t="s">
        <v>1955</v>
      </c>
      <c r="D66" s="832" t="s">
        <v>1956</v>
      </c>
      <c r="E66" s="832" t="s">
        <v>1574</v>
      </c>
      <c r="F66" s="849">
        <v>5</v>
      </c>
      <c r="G66" s="849">
        <v>616</v>
      </c>
      <c r="H66" s="837">
        <v>1</v>
      </c>
      <c r="I66" s="849"/>
      <c r="J66" s="849"/>
      <c r="K66" s="837">
        <v>0</v>
      </c>
      <c r="L66" s="849">
        <v>5</v>
      </c>
      <c r="M66" s="850">
        <v>616</v>
      </c>
    </row>
    <row r="67" spans="1:13" ht="14.4" customHeight="1" x14ac:dyDescent="0.3">
      <c r="A67" s="831" t="s">
        <v>1825</v>
      </c>
      <c r="B67" s="832" t="s">
        <v>1572</v>
      </c>
      <c r="C67" s="832" t="s">
        <v>1573</v>
      </c>
      <c r="D67" s="832" t="s">
        <v>711</v>
      </c>
      <c r="E67" s="832" t="s">
        <v>1574</v>
      </c>
      <c r="F67" s="849"/>
      <c r="G67" s="849"/>
      <c r="H67" s="837">
        <v>0</v>
      </c>
      <c r="I67" s="849">
        <v>2</v>
      </c>
      <c r="J67" s="849">
        <v>246.4</v>
      </c>
      <c r="K67" s="837">
        <v>1</v>
      </c>
      <c r="L67" s="849">
        <v>2</v>
      </c>
      <c r="M67" s="850">
        <v>246.4</v>
      </c>
    </row>
    <row r="68" spans="1:13" ht="14.4" customHeight="1" x14ac:dyDescent="0.3">
      <c r="A68" s="831" t="s">
        <v>1825</v>
      </c>
      <c r="B68" s="832" t="s">
        <v>1572</v>
      </c>
      <c r="C68" s="832" t="s">
        <v>1949</v>
      </c>
      <c r="D68" s="832" t="s">
        <v>1950</v>
      </c>
      <c r="E68" s="832" t="s">
        <v>1078</v>
      </c>
      <c r="F68" s="849">
        <v>27</v>
      </c>
      <c r="G68" s="849">
        <v>3564</v>
      </c>
      <c r="H68" s="837">
        <v>1</v>
      </c>
      <c r="I68" s="849"/>
      <c r="J68" s="849"/>
      <c r="K68" s="837">
        <v>0</v>
      </c>
      <c r="L68" s="849">
        <v>27</v>
      </c>
      <c r="M68" s="850">
        <v>3564</v>
      </c>
    </row>
    <row r="69" spans="1:13" ht="14.4" customHeight="1" x14ac:dyDescent="0.3">
      <c r="A69" s="831" t="s">
        <v>1825</v>
      </c>
      <c r="B69" s="832" t="s">
        <v>1572</v>
      </c>
      <c r="C69" s="832" t="s">
        <v>1666</v>
      </c>
      <c r="D69" s="832" t="s">
        <v>711</v>
      </c>
      <c r="E69" s="832" t="s">
        <v>1667</v>
      </c>
      <c r="F69" s="849"/>
      <c r="G69" s="849"/>
      <c r="H69" s="837">
        <v>0</v>
      </c>
      <c r="I69" s="849">
        <v>42</v>
      </c>
      <c r="J69" s="849">
        <v>30503.340000000004</v>
      </c>
      <c r="K69" s="837">
        <v>1</v>
      </c>
      <c r="L69" s="849">
        <v>42</v>
      </c>
      <c r="M69" s="850">
        <v>30503.340000000004</v>
      </c>
    </row>
    <row r="70" spans="1:13" ht="14.4" customHeight="1" x14ac:dyDescent="0.3">
      <c r="A70" s="831" t="s">
        <v>1825</v>
      </c>
      <c r="B70" s="832" t="s">
        <v>1572</v>
      </c>
      <c r="C70" s="832" t="s">
        <v>1951</v>
      </c>
      <c r="D70" s="832" t="s">
        <v>1952</v>
      </c>
      <c r="E70" s="832" t="s">
        <v>1948</v>
      </c>
      <c r="F70" s="849">
        <v>1</v>
      </c>
      <c r="G70" s="849">
        <v>431.18</v>
      </c>
      <c r="H70" s="837">
        <v>1</v>
      </c>
      <c r="I70" s="849"/>
      <c r="J70" s="849"/>
      <c r="K70" s="837">
        <v>0</v>
      </c>
      <c r="L70" s="849">
        <v>1</v>
      </c>
      <c r="M70" s="850">
        <v>431.18</v>
      </c>
    </row>
    <row r="71" spans="1:13" ht="14.4" customHeight="1" x14ac:dyDescent="0.3">
      <c r="A71" s="831" t="s">
        <v>1825</v>
      </c>
      <c r="B71" s="832" t="s">
        <v>1572</v>
      </c>
      <c r="C71" s="832" t="s">
        <v>1953</v>
      </c>
      <c r="D71" s="832" t="s">
        <v>1945</v>
      </c>
      <c r="E71" s="832" t="s">
        <v>1954</v>
      </c>
      <c r="F71" s="849">
        <v>38</v>
      </c>
      <c r="G71" s="849">
        <v>28161.800000000007</v>
      </c>
      <c r="H71" s="837">
        <v>1</v>
      </c>
      <c r="I71" s="849"/>
      <c r="J71" s="849"/>
      <c r="K71" s="837">
        <v>0</v>
      </c>
      <c r="L71" s="849">
        <v>38</v>
      </c>
      <c r="M71" s="850">
        <v>28161.800000000007</v>
      </c>
    </row>
    <row r="72" spans="1:13" ht="14.4" customHeight="1" x14ac:dyDescent="0.3">
      <c r="A72" s="831" t="s">
        <v>1825</v>
      </c>
      <c r="B72" s="832" t="s">
        <v>1572</v>
      </c>
      <c r="C72" s="832" t="s">
        <v>1957</v>
      </c>
      <c r="D72" s="832" t="s">
        <v>1958</v>
      </c>
      <c r="E72" s="832" t="s">
        <v>1667</v>
      </c>
      <c r="F72" s="849">
        <v>1</v>
      </c>
      <c r="G72" s="849">
        <v>431.18</v>
      </c>
      <c r="H72" s="837">
        <v>1</v>
      </c>
      <c r="I72" s="849"/>
      <c r="J72" s="849"/>
      <c r="K72" s="837">
        <v>0</v>
      </c>
      <c r="L72" s="849">
        <v>1</v>
      </c>
      <c r="M72" s="850">
        <v>431.18</v>
      </c>
    </row>
    <row r="73" spans="1:13" ht="14.4" customHeight="1" x14ac:dyDescent="0.3">
      <c r="A73" s="831" t="s">
        <v>1825</v>
      </c>
      <c r="B73" s="832" t="s">
        <v>1572</v>
      </c>
      <c r="C73" s="832" t="s">
        <v>1575</v>
      </c>
      <c r="D73" s="832" t="s">
        <v>711</v>
      </c>
      <c r="E73" s="832" t="s">
        <v>712</v>
      </c>
      <c r="F73" s="849"/>
      <c r="G73" s="849"/>
      <c r="H73" s="837">
        <v>0</v>
      </c>
      <c r="I73" s="849">
        <v>3</v>
      </c>
      <c r="J73" s="849">
        <v>739.17</v>
      </c>
      <c r="K73" s="837">
        <v>1</v>
      </c>
      <c r="L73" s="849">
        <v>3</v>
      </c>
      <c r="M73" s="850">
        <v>739.17</v>
      </c>
    </row>
    <row r="74" spans="1:13" ht="14.4" customHeight="1" x14ac:dyDescent="0.3">
      <c r="A74" s="831" t="s">
        <v>1825</v>
      </c>
      <c r="B74" s="832" t="s">
        <v>1576</v>
      </c>
      <c r="C74" s="832" t="s">
        <v>2071</v>
      </c>
      <c r="D74" s="832" t="s">
        <v>2072</v>
      </c>
      <c r="E74" s="832" t="s">
        <v>1994</v>
      </c>
      <c r="F74" s="849">
        <v>6</v>
      </c>
      <c r="G74" s="849">
        <v>483.17999999999995</v>
      </c>
      <c r="H74" s="837">
        <v>1</v>
      </c>
      <c r="I74" s="849"/>
      <c r="J74" s="849"/>
      <c r="K74" s="837">
        <v>0</v>
      </c>
      <c r="L74" s="849">
        <v>6</v>
      </c>
      <c r="M74" s="850">
        <v>483.17999999999995</v>
      </c>
    </row>
    <row r="75" spans="1:13" ht="14.4" customHeight="1" x14ac:dyDescent="0.3">
      <c r="A75" s="831" t="s">
        <v>1825</v>
      </c>
      <c r="B75" s="832" t="s">
        <v>1576</v>
      </c>
      <c r="C75" s="832" t="s">
        <v>2073</v>
      </c>
      <c r="D75" s="832" t="s">
        <v>2074</v>
      </c>
      <c r="E75" s="832" t="s">
        <v>2075</v>
      </c>
      <c r="F75" s="849">
        <v>2</v>
      </c>
      <c r="G75" s="849">
        <v>322.12</v>
      </c>
      <c r="H75" s="837">
        <v>1</v>
      </c>
      <c r="I75" s="849"/>
      <c r="J75" s="849"/>
      <c r="K75" s="837">
        <v>0</v>
      </c>
      <c r="L75" s="849">
        <v>2</v>
      </c>
      <c r="M75" s="850">
        <v>322.12</v>
      </c>
    </row>
    <row r="76" spans="1:13" ht="14.4" customHeight="1" x14ac:dyDescent="0.3">
      <c r="A76" s="831" t="s">
        <v>1825</v>
      </c>
      <c r="B76" s="832" t="s">
        <v>1576</v>
      </c>
      <c r="C76" s="832" t="s">
        <v>2076</v>
      </c>
      <c r="D76" s="832" t="s">
        <v>2072</v>
      </c>
      <c r="E76" s="832" t="s">
        <v>2075</v>
      </c>
      <c r="F76" s="849">
        <v>3</v>
      </c>
      <c r="G76" s="849">
        <v>483.18</v>
      </c>
      <c r="H76" s="837">
        <v>1</v>
      </c>
      <c r="I76" s="849"/>
      <c r="J76" s="849"/>
      <c r="K76" s="837">
        <v>0</v>
      </c>
      <c r="L76" s="849">
        <v>3</v>
      </c>
      <c r="M76" s="850">
        <v>483.18</v>
      </c>
    </row>
    <row r="77" spans="1:13" ht="14.4" customHeight="1" x14ac:dyDescent="0.3">
      <c r="A77" s="831" t="s">
        <v>1825</v>
      </c>
      <c r="B77" s="832" t="s">
        <v>1576</v>
      </c>
      <c r="C77" s="832" t="s">
        <v>2080</v>
      </c>
      <c r="D77" s="832" t="s">
        <v>2074</v>
      </c>
      <c r="E77" s="832" t="s">
        <v>2081</v>
      </c>
      <c r="F77" s="849">
        <v>2</v>
      </c>
      <c r="G77" s="849">
        <v>966.34</v>
      </c>
      <c r="H77" s="837">
        <v>1</v>
      </c>
      <c r="I77" s="849"/>
      <c r="J77" s="849"/>
      <c r="K77" s="837">
        <v>0</v>
      </c>
      <c r="L77" s="849">
        <v>2</v>
      </c>
      <c r="M77" s="850">
        <v>966.34</v>
      </c>
    </row>
    <row r="78" spans="1:13" ht="14.4" customHeight="1" x14ac:dyDescent="0.3">
      <c r="A78" s="831" t="s">
        <v>1825</v>
      </c>
      <c r="B78" s="832" t="s">
        <v>1576</v>
      </c>
      <c r="C78" s="832" t="s">
        <v>2079</v>
      </c>
      <c r="D78" s="832" t="s">
        <v>1581</v>
      </c>
      <c r="E78" s="832" t="s">
        <v>1579</v>
      </c>
      <c r="F78" s="849"/>
      <c r="G78" s="849"/>
      <c r="H78" s="837">
        <v>0</v>
      </c>
      <c r="I78" s="849">
        <v>22</v>
      </c>
      <c r="J78" s="849">
        <v>3543.32</v>
      </c>
      <c r="K78" s="837">
        <v>1</v>
      </c>
      <c r="L78" s="849">
        <v>22</v>
      </c>
      <c r="M78" s="850">
        <v>3543.32</v>
      </c>
    </row>
    <row r="79" spans="1:13" ht="14.4" customHeight="1" x14ac:dyDescent="0.3">
      <c r="A79" s="831" t="s">
        <v>1825</v>
      </c>
      <c r="B79" s="832" t="s">
        <v>1576</v>
      </c>
      <c r="C79" s="832" t="s">
        <v>1580</v>
      </c>
      <c r="D79" s="832" t="s">
        <v>1581</v>
      </c>
      <c r="E79" s="832" t="s">
        <v>1582</v>
      </c>
      <c r="F79" s="849"/>
      <c r="G79" s="849"/>
      <c r="H79" s="837">
        <v>0</v>
      </c>
      <c r="I79" s="849">
        <v>2</v>
      </c>
      <c r="J79" s="849">
        <v>483.18</v>
      </c>
      <c r="K79" s="837">
        <v>1</v>
      </c>
      <c r="L79" s="849">
        <v>2</v>
      </c>
      <c r="M79" s="850">
        <v>483.18</v>
      </c>
    </row>
    <row r="80" spans="1:13" ht="14.4" customHeight="1" x14ac:dyDescent="0.3">
      <c r="A80" s="831" t="s">
        <v>1825</v>
      </c>
      <c r="B80" s="832" t="s">
        <v>1583</v>
      </c>
      <c r="C80" s="832" t="s">
        <v>2175</v>
      </c>
      <c r="D80" s="832" t="s">
        <v>2173</v>
      </c>
      <c r="E80" s="832" t="s">
        <v>2176</v>
      </c>
      <c r="F80" s="849">
        <v>11</v>
      </c>
      <c r="G80" s="849">
        <v>826.75999999999988</v>
      </c>
      <c r="H80" s="837">
        <v>1</v>
      </c>
      <c r="I80" s="849"/>
      <c r="J80" s="849"/>
      <c r="K80" s="837">
        <v>0</v>
      </c>
      <c r="L80" s="849">
        <v>11</v>
      </c>
      <c r="M80" s="850">
        <v>826.75999999999988</v>
      </c>
    </row>
    <row r="81" spans="1:13" ht="14.4" customHeight="1" x14ac:dyDescent="0.3">
      <c r="A81" s="831" t="s">
        <v>1825</v>
      </c>
      <c r="B81" s="832" t="s">
        <v>1583</v>
      </c>
      <c r="C81" s="832" t="s">
        <v>1674</v>
      </c>
      <c r="D81" s="832" t="s">
        <v>975</v>
      </c>
      <c r="E81" s="832" t="s">
        <v>1675</v>
      </c>
      <c r="F81" s="849">
        <v>12</v>
      </c>
      <c r="G81" s="849">
        <v>1932.72</v>
      </c>
      <c r="H81" s="837">
        <v>1</v>
      </c>
      <c r="I81" s="849"/>
      <c r="J81" s="849"/>
      <c r="K81" s="837">
        <v>0</v>
      </c>
      <c r="L81" s="849">
        <v>12</v>
      </c>
      <c r="M81" s="850">
        <v>1932.72</v>
      </c>
    </row>
    <row r="82" spans="1:13" ht="14.4" customHeight="1" x14ac:dyDescent="0.3">
      <c r="A82" s="831" t="s">
        <v>1825</v>
      </c>
      <c r="B82" s="832" t="s">
        <v>1583</v>
      </c>
      <c r="C82" s="832" t="s">
        <v>2172</v>
      </c>
      <c r="D82" s="832" t="s">
        <v>2173</v>
      </c>
      <c r="E82" s="832" t="s">
        <v>2174</v>
      </c>
      <c r="F82" s="849">
        <v>21</v>
      </c>
      <c r="G82" s="849">
        <v>3156.72</v>
      </c>
      <c r="H82" s="837">
        <v>1</v>
      </c>
      <c r="I82" s="849"/>
      <c r="J82" s="849"/>
      <c r="K82" s="837">
        <v>0</v>
      </c>
      <c r="L82" s="849">
        <v>21</v>
      </c>
      <c r="M82" s="850">
        <v>3156.72</v>
      </c>
    </row>
    <row r="83" spans="1:13" ht="14.4" customHeight="1" x14ac:dyDescent="0.3">
      <c r="A83" s="831" t="s">
        <v>1825</v>
      </c>
      <c r="B83" s="832" t="s">
        <v>1583</v>
      </c>
      <c r="C83" s="832" t="s">
        <v>1584</v>
      </c>
      <c r="D83" s="832" t="s">
        <v>1585</v>
      </c>
      <c r="E83" s="832" t="s">
        <v>1586</v>
      </c>
      <c r="F83" s="849"/>
      <c r="G83" s="849"/>
      <c r="H83" s="837">
        <v>0</v>
      </c>
      <c r="I83" s="849">
        <v>11</v>
      </c>
      <c r="J83" s="849">
        <v>885.82999999999993</v>
      </c>
      <c r="K83" s="837">
        <v>1</v>
      </c>
      <c r="L83" s="849">
        <v>11</v>
      </c>
      <c r="M83" s="850">
        <v>885.82999999999993</v>
      </c>
    </row>
    <row r="84" spans="1:13" ht="14.4" customHeight="1" x14ac:dyDescent="0.3">
      <c r="A84" s="831" t="s">
        <v>1825</v>
      </c>
      <c r="B84" s="832" t="s">
        <v>1583</v>
      </c>
      <c r="C84" s="832" t="s">
        <v>1587</v>
      </c>
      <c r="D84" s="832" t="s">
        <v>1585</v>
      </c>
      <c r="E84" s="832" t="s">
        <v>1588</v>
      </c>
      <c r="F84" s="849"/>
      <c r="G84" s="849"/>
      <c r="H84" s="837">
        <v>0</v>
      </c>
      <c r="I84" s="849">
        <v>5</v>
      </c>
      <c r="J84" s="849">
        <v>805.3</v>
      </c>
      <c r="K84" s="837">
        <v>1</v>
      </c>
      <c r="L84" s="849">
        <v>5</v>
      </c>
      <c r="M84" s="850">
        <v>805.3</v>
      </c>
    </row>
    <row r="85" spans="1:13" ht="14.4" customHeight="1" x14ac:dyDescent="0.3">
      <c r="A85" s="831" t="s">
        <v>1825</v>
      </c>
      <c r="B85" s="832" t="s">
        <v>1583</v>
      </c>
      <c r="C85" s="832" t="s">
        <v>2177</v>
      </c>
      <c r="D85" s="832" t="s">
        <v>2178</v>
      </c>
      <c r="E85" s="832" t="s">
        <v>2179</v>
      </c>
      <c r="F85" s="849">
        <v>2</v>
      </c>
      <c r="G85" s="849">
        <v>300.64</v>
      </c>
      <c r="H85" s="837">
        <v>1</v>
      </c>
      <c r="I85" s="849"/>
      <c r="J85" s="849"/>
      <c r="K85" s="837">
        <v>0</v>
      </c>
      <c r="L85" s="849">
        <v>2</v>
      </c>
      <c r="M85" s="850">
        <v>300.64</v>
      </c>
    </row>
    <row r="86" spans="1:13" ht="14.4" customHeight="1" x14ac:dyDescent="0.3">
      <c r="A86" s="831" t="s">
        <v>1825</v>
      </c>
      <c r="B86" s="832" t="s">
        <v>1583</v>
      </c>
      <c r="C86" s="832" t="s">
        <v>2180</v>
      </c>
      <c r="D86" s="832" t="s">
        <v>1585</v>
      </c>
      <c r="E86" s="832" t="s">
        <v>2181</v>
      </c>
      <c r="F86" s="849"/>
      <c r="G86" s="849"/>
      <c r="H86" s="837">
        <v>0</v>
      </c>
      <c r="I86" s="849">
        <v>4</v>
      </c>
      <c r="J86" s="849">
        <v>1600.68</v>
      </c>
      <c r="K86" s="837">
        <v>1</v>
      </c>
      <c r="L86" s="849">
        <v>4</v>
      </c>
      <c r="M86" s="850">
        <v>1600.68</v>
      </c>
    </row>
    <row r="87" spans="1:13" ht="14.4" customHeight="1" x14ac:dyDescent="0.3">
      <c r="A87" s="831" t="s">
        <v>1825</v>
      </c>
      <c r="B87" s="832" t="s">
        <v>1583</v>
      </c>
      <c r="C87" s="832" t="s">
        <v>1670</v>
      </c>
      <c r="D87" s="832" t="s">
        <v>1585</v>
      </c>
      <c r="E87" s="832" t="s">
        <v>1671</v>
      </c>
      <c r="F87" s="849"/>
      <c r="G87" s="849"/>
      <c r="H87" s="837">
        <v>0</v>
      </c>
      <c r="I87" s="849">
        <v>12</v>
      </c>
      <c r="J87" s="849">
        <v>6401.1599999999989</v>
      </c>
      <c r="K87" s="837">
        <v>1</v>
      </c>
      <c r="L87" s="849">
        <v>12</v>
      </c>
      <c r="M87" s="850">
        <v>6401.1599999999989</v>
      </c>
    </row>
    <row r="88" spans="1:13" ht="14.4" customHeight="1" x14ac:dyDescent="0.3">
      <c r="A88" s="831" t="s">
        <v>1825</v>
      </c>
      <c r="B88" s="832" t="s">
        <v>1589</v>
      </c>
      <c r="C88" s="832" t="s">
        <v>1925</v>
      </c>
      <c r="D88" s="832" t="s">
        <v>1921</v>
      </c>
      <c r="E88" s="832" t="s">
        <v>1667</v>
      </c>
      <c r="F88" s="849">
        <v>5</v>
      </c>
      <c r="G88" s="849">
        <v>9247.7999999999993</v>
      </c>
      <c r="H88" s="837">
        <v>1</v>
      </c>
      <c r="I88" s="849"/>
      <c r="J88" s="849"/>
      <c r="K88" s="837">
        <v>0</v>
      </c>
      <c r="L88" s="849">
        <v>5</v>
      </c>
      <c r="M88" s="850">
        <v>9247.7999999999993</v>
      </c>
    </row>
    <row r="89" spans="1:13" ht="14.4" customHeight="1" x14ac:dyDescent="0.3">
      <c r="A89" s="831" t="s">
        <v>1825</v>
      </c>
      <c r="B89" s="832" t="s">
        <v>1589</v>
      </c>
      <c r="C89" s="832" t="s">
        <v>1920</v>
      </c>
      <c r="D89" s="832" t="s">
        <v>1921</v>
      </c>
      <c r="E89" s="832" t="s">
        <v>700</v>
      </c>
      <c r="F89" s="849">
        <v>1</v>
      </c>
      <c r="G89" s="849">
        <v>264.23</v>
      </c>
      <c r="H89" s="837">
        <v>1</v>
      </c>
      <c r="I89" s="849"/>
      <c r="J89" s="849"/>
      <c r="K89" s="837">
        <v>0</v>
      </c>
      <c r="L89" s="849">
        <v>1</v>
      </c>
      <c r="M89" s="850">
        <v>264.23</v>
      </c>
    </row>
    <row r="90" spans="1:13" ht="14.4" customHeight="1" x14ac:dyDescent="0.3">
      <c r="A90" s="831" t="s">
        <v>1825</v>
      </c>
      <c r="B90" s="832" t="s">
        <v>1589</v>
      </c>
      <c r="C90" s="832" t="s">
        <v>1922</v>
      </c>
      <c r="D90" s="832" t="s">
        <v>1921</v>
      </c>
      <c r="E90" s="832" t="s">
        <v>1574</v>
      </c>
      <c r="F90" s="849">
        <v>1</v>
      </c>
      <c r="G90" s="849">
        <v>528.44000000000005</v>
      </c>
      <c r="H90" s="837">
        <v>1</v>
      </c>
      <c r="I90" s="849"/>
      <c r="J90" s="849"/>
      <c r="K90" s="837">
        <v>0</v>
      </c>
      <c r="L90" s="849">
        <v>1</v>
      </c>
      <c r="M90" s="850">
        <v>528.44000000000005</v>
      </c>
    </row>
    <row r="91" spans="1:13" ht="14.4" customHeight="1" x14ac:dyDescent="0.3">
      <c r="A91" s="831" t="s">
        <v>1825</v>
      </c>
      <c r="B91" s="832" t="s">
        <v>1589</v>
      </c>
      <c r="C91" s="832" t="s">
        <v>1923</v>
      </c>
      <c r="D91" s="832" t="s">
        <v>1924</v>
      </c>
      <c r="E91" s="832" t="s">
        <v>700</v>
      </c>
      <c r="F91" s="849">
        <v>2</v>
      </c>
      <c r="G91" s="849">
        <v>528.46</v>
      </c>
      <c r="H91" s="837">
        <v>1</v>
      </c>
      <c r="I91" s="849"/>
      <c r="J91" s="849"/>
      <c r="K91" s="837">
        <v>0</v>
      </c>
      <c r="L91" s="849">
        <v>2</v>
      </c>
      <c r="M91" s="850">
        <v>528.46</v>
      </c>
    </row>
    <row r="92" spans="1:13" ht="14.4" customHeight="1" x14ac:dyDescent="0.3">
      <c r="A92" s="831" t="s">
        <v>1825</v>
      </c>
      <c r="B92" s="832" t="s">
        <v>1589</v>
      </c>
      <c r="C92" s="832" t="s">
        <v>1926</v>
      </c>
      <c r="D92" s="832" t="s">
        <v>1927</v>
      </c>
      <c r="E92" s="832" t="s">
        <v>1574</v>
      </c>
      <c r="F92" s="849">
        <v>4</v>
      </c>
      <c r="G92" s="849">
        <v>2113.7600000000002</v>
      </c>
      <c r="H92" s="837">
        <v>1</v>
      </c>
      <c r="I92" s="849"/>
      <c r="J92" s="849"/>
      <c r="K92" s="837">
        <v>0</v>
      </c>
      <c r="L92" s="849">
        <v>4</v>
      </c>
      <c r="M92" s="850">
        <v>2113.7600000000002</v>
      </c>
    </row>
    <row r="93" spans="1:13" ht="14.4" customHeight="1" x14ac:dyDescent="0.3">
      <c r="A93" s="831" t="s">
        <v>1825</v>
      </c>
      <c r="B93" s="832" t="s">
        <v>1589</v>
      </c>
      <c r="C93" s="832" t="s">
        <v>1928</v>
      </c>
      <c r="D93" s="832" t="s">
        <v>1924</v>
      </c>
      <c r="E93" s="832" t="s">
        <v>1667</v>
      </c>
      <c r="F93" s="849">
        <v>4</v>
      </c>
      <c r="G93" s="849">
        <v>7398.24</v>
      </c>
      <c r="H93" s="837">
        <v>1</v>
      </c>
      <c r="I93" s="849"/>
      <c r="J93" s="849"/>
      <c r="K93" s="837">
        <v>0</v>
      </c>
      <c r="L93" s="849">
        <v>4</v>
      </c>
      <c r="M93" s="850">
        <v>7398.24</v>
      </c>
    </row>
    <row r="94" spans="1:13" ht="14.4" customHeight="1" x14ac:dyDescent="0.3">
      <c r="A94" s="831" t="s">
        <v>1825</v>
      </c>
      <c r="B94" s="832" t="s">
        <v>1589</v>
      </c>
      <c r="C94" s="832" t="s">
        <v>1932</v>
      </c>
      <c r="D94" s="832" t="s">
        <v>1924</v>
      </c>
      <c r="E94" s="832" t="s">
        <v>1933</v>
      </c>
      <c r="F94" s="849">
        <v>1</v>
      </c>
      <c r="G94" s="849">
        <v>924.78</v>
      </c>
      <c r="H94" s="837">
        <v>1</v>
      </c>
      <c r="I94" s="849"/>
      <c r="J94" s="849"/>
      <c r="K94" s="837">
        <v>0</v>
      </c>
      <c r="L94" s="849">
        <v>1</v>
      </c>
      <c r="M94" s="850">
        <v>924.78</v>
      </c>
    </row>
    <row r="95" spans="1:13" ht="14.4" customHeight="1" x14ac:dyDescent="0.3">
      <c r="A95" s="831" t="s">
        <v>1825</v>
      </c>
      <c r="B95" s="832" t="s">
        <v>1589</v>
      </c>
      <c r="C95" s="832" t="s">
        <v>1930</v>
      </c>
      <c r="D95" s="832" t="s">
        <v>1591</v>
      </c>
      <c r="E95" s="832" t="s">
        <v>1931</v>
      </c>
      <c r="F95" s="849"/>
      <c r="G95" s="849"/>
      <c r="H95" s="837">
        <v>0</v>
      </c>
      <c r="I95" s="849">
        <v>1</v>
      </c>
      <c r="J95" s="849">
        <v>1585.33</v>
      </c>
      <c r="K95" s="837">
        <v>1</v>
      </c>
      <c r="L95" s="849">
        <v>1</v>
      </c>
      <c r="M95" s="850">
        <v>1585.33</v>
      </c>
    </row>
    <row r="96" spans="1:13" ht="14.4" customHeight="1" x14ac:dyDescent="0.3">
      <c r="A96" s="831" t="s">
        <v>1825</v>
      </c>
      <c r="B96" s="832" t="s">
        <v>1678</v>
      </c>
      <c r="C96" s="832" t="s">
        <v>1909</v>
      </c>
      <c r="D96" s="832" t="s">
        <v>1910</v>
      </c>
      <c r="E96" s="832" t="s">
        <v>1911</v>
      </c>
      <c r="F96" s="849">
        <v>1</v>
      </c>
      <c r="G96" s="849">
        <v>176.32</v>
      </c>
      <c r="H96" s="837">
        <v>1</v>
      </c>
      <c r="I96" s="849"/>
      <c r="J96" s="849"/>
      <c r="K96" s="837">
        <v>0</v>
      </c>
      <c r="L96" s="849">
        <v>1</v>
      </c>
      <c r="M96" s="850">
        <v>176.32</v>
      </c>
    </row>
    <row r="97" spans="1:13" ht="14.4" customHeight="1" x14ac:dyDescent="0.3">
      <c r="A97" s="831" t="s">
        <v>1826</v>
      </c>
      <c r="B97" s="832" t="s">
        <v>1494</v>
      </c>
      <c r="C97" s="832" t="s">
        <v>1495</v>
      </c>
      <c r="D97" s="832" t="s">
        <v>1496</v>
      </c>
      <c r="E97" s="832" t="s">
        <v>1497</v>
      </c>
      <c r="F97" s="849"/>
      <c r="G97" s="849"/>
      <c r="H97" s="837">
        <v>0</v>
      </c>
      <c r="I97" s="849">
        <v>2</v>
      </c>
      <c r="J97" s="849">
        <v>442.88</v>
      </c>
      <c r="K97" s="837">
        <v>1</v>
      </c>
      <c r="L97" s="849">
        <v>2</v>
      </c>
      <c r="M97" s="850">
        <v>442.88</v>
      </c>
    </row>
    <row r="98" spans="1:13" ht="14.4" customHeight="1" x14ac:dyDescent="0.3">
      <c r="A98" s="831" t="s">
        <v>1826</v>
      </c>
      <c r="B98" s="832" t="s">
        <v>1518</v>
      </c>
      <c r="C98" s="832" t="s">
        <v>1519</v>
      </c>
      <c r="D98" s="832" t="s">
        <v>1520</v>
      </c>
      <c r="E98" s="832" t="s">
        <v>1521</v>
      </c>
      <c r="F98" s="849"/>
      <c r="G98" s="849"/>
      <c r="H98" s="837">
        <v>0</v>
      </c>
      <c r="I98" s="849">
        <v>1</v>
      </c>
      <c r="J98" s="849">
        <v>700.41</v>
      </c>
      <c r="K98" s="837">
        <v>1</v>
      </c>
      <c r="L98" s="849">
        <v>1</v>
      </c>
      <c r="M98" s="850">
        <v>700.41</v>
      </c>
    </row>
    <row r="99" spans="1:13" ht="14.4" customHeight="1" x14ac:dyDescent="0.3">
      <c r="A99" s="831" t="s">
        <v>1826</v>
      </c>
      <c r="B99" s="832" t="s">
        <v>1523</v>
      </c>
      <c r="C99" s="832" t="s">
        <v>1524</v>
      </c>
      <c r="D99" s="832" t="s">
        <v>1525</v>
      </c>
      <c r="E99" s="832" t="s">
        <v>1526</v>
      </c>
      <c r="F99" s="849"/>
      <c r="G99" s="849"/>
      <c r="H99" s="837">
        <v>0</v>
      </c>
      <c r="I99" s="849">
        <v>17</v>
      </c>
      <c r="J99" s="849">
        <v>1511.6399999999999</v>
      </c>
      <c r="K99" s="837">
        <v>1</v>
      </c>
      <c r="L99" s="849">
        <v>17</v>
      </c>
      <c r="M99" s="850">
        <v>1511.6399999999999</v>
      </c>
    </row>
    <row r="100" spans="1:13" ht="14.4" customHeight="1" x14ac:dyDescent="0.3">
      <c r="A100" s="831" t="s">
        <v>1826</v>
      </c>
      <c r="B100" s="832" t="s">
        <v>1555</v>
      </c>
      <c r="C100" s="832" t="s">
        <v>1768</v>
      </c>
      <c r="D100" s="832" t="s">
        <v>1769</v>
      </c>
      <c r="E100" s="832" t="s">
        <v>1770</v>
      </c>
      <c r="F100" s="849"/>
      <c r="G100" s="849"/>
      <c r="H100" s="837">
        <v>0</v>
      </c>
      <c r="I100" s="849">
        <v>1</v>
      </c>
      <c r="J100" s="849">
        <v>9.4</v>
      </c>
      <c r="K100" s="837">
        <v>1</v>
      </c>
      <c r="L100" s="849">
        <v>1</v>
      </c>
      <c r="M100" s="850">
        <v>9.4</v>
      </c>
    </row>
    <row r="101" spans="1:13" ht="14.4" customHeight="1" x14ac:dyDescent="0.3">
      <c r="A101" s="831" t="s">
        <v>1826</v>
      </c>
      <c r="B101" s="832" t="s">
        <v>1555</v>
      </c>
      <c r="C101" s="832" t="s">
        <v>1655</v>
      </c>
      <c r="D101" s="832" t="s">
        <v>1656</v>
      </c>
      <c r="E101" s="832" t="s">
        <v>1657</v>
      </c>
      <c r="F101" s="849"/>
      <c r="G101" s="849"/>
      <c r="H101" s="837">
        <v>0</v>
      </c>
      <c r="I101" s="849">
        <v>1</v>
      </c>
      <c r="J101" s="849">
        <v>18.809999999999999</v>
      </c>
      <c r="K101" s="837">
        <v>1</v>
      </c>
      <c r="L101" s="849">
        <v>1</v>
      </c>
      <c r="M101" s="850">
        <v>18.809999999999999</v>
      </c>
    </row>
    <row r="102" spans="1:13" ht="14.4" customHeight="1" x14ac:dyDescent="0.3">
      <c r="A102" s="831" t="s">
        <v>1826</v>
      </c>
      <c r="B102" s="832" t="s">
        <v>1559</v>
      </c>
      <c r="C102" s="832" t="s">
        <v>2183</v>
      </c>
      <c r="D102" s="832" t="s">
        <v>943</v>
      </c>
      <c r="E102" s="832" t="s">
        <v>2184</v>
      </c>
      <c r="F102" s="849"/>
      <c r="G102" s="849"/>
      <c r="H102" s="837"/>
      <c r="I102" s="849">
        <v>2</v>
      </c>
      <c r="J102" s="849">
        <v>0</v>
      </c>
      <c r="K102" s="837"/>
      <c r="L102" s="849">
        <v>2</v>
      </c>
      <c r="M102" s="850">
        <v>0</v>
      </c>
    </row>
    <row r="103" spans="1:13" ht="14.4" customHeight="1" x14ac:dyDescent="0.3">
      <c r="A103" s="831" t="s">
        <v>1826</v>
      </c>
      <c r="B103" s="832" t="s">
        <v>1562</v>
      </c>
      <c r="C103" s="832" t="s">
        <v>1563</v>
      </c>
      <c r="D103" s="832" t="s">
        <v>671</v>
      </c>
      <c r="E103" s="832" t="s">
        <v>1078</v>
      </c>
      <c r="F103" s="849"/>
      <c r="G103" s="849"/>
      <c r="H103" s="837">
        <v>0</v>
      </c>
      <c r="I103" s="849">
        <v>1</v>
      </c>
      <c r="J103" s="849">
        <v>65.989999999999995</v>
      </c>
      <c r="K103" s="837">
        <v>1</v>
      </c>
      <c r="L103" s="849">
        <v>1</v>
      </c>
      <c r="M103" s="850">
        <v>65.989999999999995</v>
      </c>
    </row>
    <row r="104" spans="1:13" ht="14.4" customHeight="1" x14ac:dyDescent="0.3">
      <c r="A104" s="831" t="s">
        <v>1826</v>
      </c>
      <c r="B104" s="832" t="s">
        <v>1566</v>
      </c>
      <c r="C104" s="832" t="s">
        <v>1567</v>
      </c>
      <c r="D104" s="832" t="s">
        <v>631</v>
      </c>
      <c r="E104" s="832" t="s">
        <v>1565</v>
      </c>
      <c r="F104" s="849"/>
      <c r="G104" s="849"/>
      <c r="H104" s="837">
        <v>0</v>
      </c>
      <c r="I104" s="849">
        <v>6</v>
      </c>
      <c r="J104" s="849">
        <v>792</v>
      </c>
      <c r="K104" s="837">
        <v>1</v>
      </c>
      <c r="L104" s="849">
        <v>6</v>
      </c>
      <c r="M104" s="850">
        <v>792</v>
      </c>
    </row>
    <row r="105" spans="1:13" ht="14.4" customHeight="1" x14ac:dyDescent="0.3">
      <c r="A105" s="831" t="s">
        <v>1826</v>
      </c>
      <c r="B105" s="832" t="s">
        <v>1568</v>
      </c>
      <c r="C105" s="832" t="s">
        <v>1569</v>
      </c>
      <c r="D105" s="832" t="s">
        <v>1570</v>
      </c>
      <c r="E105" s="832" t="s">
        <v>1571</v>
      </c>
      <c r="F105" s="849"/>
      <c r="G105" s="849"/>
      <c r="H105" s="837">
        <v>0</v>
      </c>
      <c r="I105" s="849">
        <v>6</v>
      </c>
      <c r="J105" s="849">
        <v>737.76</v>
      </c>
      <c r="K105" s="837">
        <v>1</v>
      </c>
      <c r="L105" s="849">
        <v>6</v>
      </c>
      <c r="M105" s="850">
        <v>737.76</v>
      </c>
    </row>
    <row r="106" spans="1:13" ht="14.4" customHeight="1" x14ac:dyDescent="0.3">
      <c r="A106" s="831" t="s">
        <v>1826</v>
      </c>
      <c r="B106" s="832" t="s">
        <v>1572</v>
      </c>
      <c r="C106" s="832" t="s">
        <v>1573</v>
      </c>
      <c r="D106" s="832" t="s">
        <v>711</v>
      </c>
      <c r="E106" s="832" t="s">
        <v>1574</v>
      </c>
      <c r="F106" s="849"/>
      <c r="G106" s="849"/>
      <c r="H106" s="837">
        <v>0</v>
      </c>
      <c r="I106" s="849">
        <v>7</v>
      </c>
      <c r="J106" s="849">
        <v>862.40000000000009</v>
      </c>
      <c r="K106" s="837">
        <v>1</v>
      </c>
      <c r="L106" s="849">
        <v>7</v>
      </c>
      <c r="M106" s="850">
        <v>862.40000000000009</v>
      </c>
    </row>
    <row r="107" spans="1:13" ht="14.4" customHeight="1" x14ac:dyDescent="0.3">
      <c r="A107" s="831" t="s">
        <v>1826</v>
      </c>
      <c r="B107" s="832" t="s">
        <v>1572</v>
      </c>
      <c r="C107" s="832" t="s">
        <v>1949</v>
      </c>
      <c r="D107" s="832" t="s">
        <v>1950</v>
      </c>
      <c r="E107" s="832" t="s">
        <v>1078</v>
      </c>
      <c r="F107" s="849">
        <v>6</v>
      </c>
      <c r="G107" s="849">
        <v>792</v>
      </c>
      <c r="H107" s="837">
        <v>1</v>
      </c>
      <c r="I107" s="849"/>
      <c r="J107" s="849"/>
      <c r="K107" s="837">
        <v>0</v>
      </c>
      <c r="L107" s="849">
        <v>6</v>
      </c>
      <c r="M107" s="850">
        <v>792</v>
      </c>
    </row>
    <row r="108" spans="1:13" ht="14.4" customHeight="1" x14ac:dyDescent="0.3">
      <c r="A108" s="831" t="s">
        <v>1826</v>
      </c>
      <c r="B108" s="832" t="s">
        <v>1572</v>
      </c>
      <c r="C108" s="832" t="s">
        <v>2286</v>
      </c>
      <c r="D108" s="832" t="s">
        <v>1945</v>
      </c>
      <c r="E108" s="832" t="s">
        <v>2287</v>
      </c>
      <c r="F108" s="849">
        <v>3</v>
      </c>
      <c r="G108" s="849">
        <v>369.6</v>
      </c>
      <c r="H108" s="837">
        <v>1</v>
      </c>
      <c r="I108" s="849"/>
      <c r="J108" s="849"/>
      <c r="K108" s="837">
        <v>0</v>
      </c>
      <c r="L108" s="849">
        <v>3</v>
      </c>
      <c r="M108" s="850">
        <v>369.6</v>
      </c>
    </row>
    <row r="109" spans="1:13" ht="14.4" customHeight="1" x14ac:dyDescent="0.3">
      <c r="A109" s="831" t="s">
        <v>1826</v>
      </c>
      <c r="B109" s="832" t="s">
        <v>1572</v>
      </c>
      <c r="C109" s="832" t="s">
        <v>1669</v>
      </c>
      <c r="D109" s="832" t="s">
        <v>711</v>
      </c>
      <c r="E109" s="832" t="s">
        <v>700</v>
      </c>
      <c r="F109" s="849"/>
      <c r="G109" s="849"/>
      <c r="H109" s="837">
        <v>0</v>
      </c>
      <c r="I109" s="849">
        <v>3</v>
      </c>
      <c r="J109" s="849">
        <v>184.77</v>
      </c>
      <c r="K109" s="837">
        <v>1</v>
      </c>
      <c r="L109" s="849">
        <v>3</v>
      </c>
      <c r="M109" s="850">
        <v>184.77</v>
      </c>
    </row>
    <row r="110" spans="1:13" ht="14.4" customHeight="1" x14ac:dyDescent="0.3">
      <c r="A110" s="831" t="s">
        <v>1826</v>
      </c>
      <c r="B110" s="832" t="s">
        <v>1583</v>
      </c>
      <c r="C110" s="832" t="s">
        <v>1672</v>
      </c>
      <c r="D110" s="832" t="s">
        <v>977</v>
      </c>
      <c r="E110" s="832" t="s">
        <v>1673</v>
      </c>
      <c r="F110" s="849">
        <v>3</v>
      </c>
      <c r="G110" s="849">
        <v>241.59</v>
      </c>
      <c r="H110" s="837">
        <v>1</v>
      </c>
      <c r="I110" s="849"/>
      <c r="J110" s="849"/>
      <c r="K110" s="837">
        <v>0</v>
      </c>
      <c r="L110" s="849">
        <v>3</v>
      </c>
      <c r="M110" s="850">
        <v>241.59</v>
      </c>
    </row>
    <row r="111" spans="1:13" ht="14.4" customHeight="1" x14ac:dyDescent="0.3">
      <c r="A111" s="831" t="s">
        <v>1826</v>
      </c>
      <c r="B111" s="832" t="s">
        <v>1583</v>
      </c>
      <c r="C111" s="832" t="s">
        <v>1674</v>
      </c>
      <c r="D111" s="832" t="s">
        <v>975</v>
      </c>
      <c r="E111" s="832" t="s">
        <v>1675</v>
      </c>
      <c r="F111" s="849">
        <v>3</v>
      </c>
      <c r="G111" s="849">
        <v>483.18</v>
      </c>
      <c r="H111" s="837">
        <v>1</v>
      </c>
      <c r="I111" s="849"/>
      <c r="J111" s="849"/>
      <c r="K111" s="837">
        <v>0</v>
      </c>
      <c r="L111" s="849">
        <v>3</v>
      </c>
      <c r="M111" s="850">
        <v>483.18</v>
      </c>
    </row>
    <row r="112" spans="1:13" ht="14.4" customHeight="1" x14ac:dyDescent="0.3">
      <c r="A112" s="831" t="s">
        <v>1826</v>
      </c>
      <c r="B112" s="832" t="s">
        <v>1583</v>
      </c>
      <c r="C112" s="832" t="s">
        <v>1584</v>
      </c>
      <c r="D112" s="832" t="s">
        <v>1585</v>
      </c>
      <c r="E112" s="832" t="s">
        <v>1586</v>
      </c>
      <c r="F112" s="849"/>
      <c r="G112" s="849"/>
      <c r="H112" s="837">
        <v>0</v>
      </c>
      <c r="I112" s="849">
        <v>13</v>
      </c>
      <c r="J112" s="849">
        <v>1046.8900000000001</v>
      </c>
      <c r="K112" s="837">
        <v>1</v>
      </c>
      <c r="L112" s="849">
        <v>13</v>
      </c>
      <c r="M112" s="850">
        <v>1046.8900000000001</v>
      </c>
    </row>
    <row r="113" spans="1:13" ht="14.4" customHeight="1" x14ac:dyDescent="0.3">
      <c r="A113" s="831" t="s">
        <v>1826</v>
      </c>
      <c r="B113" s="832" t="s">
        <v>1583</v>
      </c>
      <c r="C113" s="832" t="s">
        <v>1587</v>
      </c>
      <c r="D113" s="832" t="s">
        <v>1585</v>
      </c>
      <c r="E113" s="832" t="s">
        <v>1588</v>
      </c>
      <c r="F113" s="849"/>
      <c r="G113" s="849"/>
      <c r="H113" s="837">
        <v>0</v>
      </c>
      <c r="I113" s="849">
        <v>12</v>
      </c>
      <c r="J113" s="849">
        <v>1932.72</v>
      </c>
      <c r="K113" s="837">
        <v>1</v>
      </c>
      <c r="L113" s="849">
        <v>12</v>
      </c>
      <c r="M113" s="850">
        <v>1932.72</v>
      </c>
    </row>
    <row r="114" spans="1:13" ht="14.4" customHeight="1" x14ac:dyDescent="0.3">
      <c r="A114" s="831" t="s">
        <v>1826</v>
      </c>
      <c r="B114" s="832" t="s">
        <v>1797</v>
      </c>
      <c r="C114" s="832" t="s">
        <v>1798</v>
      </c>
      <c r="D114" s="832" t="s">
        <v>1275</v>
      </c>
      <c r="E114" s="832" t="s">
        <v>1799</v>
      </c>
      <c r="F114" s="849"/>
      <c r="G114" s="849"/>
      <c r="H114" s="837">
        <v>0</v>
      </c>
      <c r="I114" s="849">
        <v>1</v>
      </c>
      <c r="J114" s="849">
        <v>63.75</v>
      </c>
      <c r="K114" s="837">
        <v>1</v>
      </c>
      <c r="L114" s="849">
        <v>1</v>
      </c>
      <c r="M114" s="850">
        <v>63.75</v>
      </c>
    </row>
    <row r="115" spans="1:13" ht="14.4" customHeight="1" x14ac:dyDescent="0.3">
      <c r="A115" s="831" t="s">
        <v>1827</v>
      </c>
      <c r="B115" s="832" t="s">
        <v>1418</v>
      </c>
      <c r="C115" s="832" t="s">
        <v>2788</v>
      </c>
      <c r="D115" s="832" t="s">
        <v>2789</v>
      </c>
      <c r="E115" s="832" t="s">
        <v>2790</v>
      </c>
      <c r="F115" s="849">
        <v>1</v>
      </c>
      <c r="G115" s="849">
        <v>729.09</v>
      </c>
      <c r="H115" s="837">
        <v>1</v>
      </c>
      <c r="I115" s="849"/>
      <c r="J115" s="849"/>
      <c r="K115" s="837">
        <v>0</v>
      </c>
      <c r="L115" s="849">
        <v>1</v>
      </c>
      <c r="M115" s="850">
        <v>729.09</v>
      </c>
    </row>
    <row r="116" spans="1:13" ht="14.4" customHeight="1" x14ac:dyDescent="0.3">
      <c r="A116" s="831" t="s">
        <v>1827</v>
      </c>
      <c r="B116" s="832" t="s">
        <v>1422</v>
      </c>
      <c r="C116" s="832" t="s">
        <v>2758</v>
      </c>
      <c r="D116" s="832" t="s">
        <v>1181</v>
      </c>
      <c r="E116" s="832" t="s">
        <v>2759</v>
      </c>
      <c r="F116" s="849"/>
      <c r="G116" s="849"/>
      <c r="H116" s="837">
        <v>0</v>
      </c>
      <c r="I116" s="849">
        <v>2</v>
      </c>
      <c r="J116" s="849">
        <v>572.36</v>
      </c>
      <c r="K116" s="837">
        <v>1</v>
      </c>
      <c r="L116" s="849">
        <v>2</v>
      </c>
      <c r="M116" s="850">
        <v>572.36</v>
      </c>
    </row>
    <row r="117" spans="1:13" ht="14.4" customHeight="1" x14ac:dyDescent="0.3">
      <c r="A117" s="831" t="s">
        <v>1827</v>
      </c>
      <c r="B117" s="832" t="s">
        <v>1469</v>
      </c>
      <c r="C117" s="832" t="s">
        <v>1749</v>
      </c>
      <c r="D117" s="832" t="s">
        <v>960</v>
      </c>
      <c r="E117" s="832" t="s">
        <v>1750</v>
      </c>
      <c r="F117" s="849"/>
      <c r="G117" s="849"/>
      <c r="H117" s="837">
        <v>0</v>
      </c>
      <c r="I117" s="849">
        <v>2</v>
      </c>
      <c r="J117" s="849">
        <v>308.72000000000003</v>
      </c>
      <c r="K117" s="837">
        <v>1</v>
      </c>
      <c r="L117" s="849">
        <v>2</v>
      </c>
      <c r="M117" s="850">
        <v>308.72000000000003</v>
      </c>
    </row>
    <row r="118" spans="1:13" ht="14.4" customHeight="1" x14ac:dyDescent="0.3">
      <c r="A118" s="831" t="s">
        <v>1827</v>
      </c>
      <c r="B118" s="832" t="s">
        <v>1755</v>
      </c>
      <c r="C118" s="832" t="s">
        <v>1758</v>
      </c>
      <c r="D118" s="832" t="s">
        <v>981</v>
      </c>
      <c r="E118" s="832" t="s">
        <v>675</v>
      </c>
      <c r="F118" s="849"/>
      <c r="G118" s="849"/>
      <c r="H118" s="837">
        <v>0</v>
      </c>
      <c r="I118" s="849">
        <v>2</v>
      </c>
      <c r="J118" s="849">
        <v>96.84</v>
      </c>
      <c r="K118" s="837">
        <v>1</v>
      </c>
      <c r="L118" s="849">
        <v>2</v>
      </c>
      <c r="M118" s="850">
        <v>96.84</v>
      </c>
    </row>
    <row r="119" spans="1:13" ht="14.4" customHeight="1" x14ac:dyDescent="0.3">
      <c r="A119" s="831" t="s">
        <v>1827</v>
      </c>
      <c r="B119" s="832" t="s">
        <v>3132</v>
      </c>
      <c r="C119" s="832" t="s">
        <v>2694</v>
      </c>
      <c r="D119" s="832" t="s">
        <v>2695</v>
      </c>
      <c r="E119" s="832" t="s">
        <v>2696</v>
      </c>
      <c r="F119" s="849">
        <v>2</v>
      </c>
      <c r="G119" s="849">
        <v>465.36</v>
      </c>
      <c r="H119" s="837">
        <v>1</v>
      </c>
      <c r="I119" s="849"/>
      <c r="J119" s="849"/>
      <c r="K119" s="837">
        <v>0</v>
      </c>
      <c r="L119" s="849">
        <v>2</v>
      </c>
      <c r="M119" s="850">
        <v>465.36</v>
      </c>
    </row>
    <row r="120" spans="1:13" ht="14.4" customHeight="1" x14ac:dyDescent="0.3">
      <c r="A120" s="831" t="s">
        <v>1827</v>
      </c>
      <c r="B120" s="832" t="s">
        <v>1481</v>
      </c>
      <c r="C120" s="832" t="s">
        <v>1482</v>
      </c>
      <c r="D120" s="832" t="s">
        <v>1483</v>
      </c>
      <c r="E120" s="832" t="s">
        <v>1484</v>
      </c>
      <c r="F120" s="849"/>
      <c r="G120" s="849"/>
      <c r="H120" s="837"/>
      <c r="I120" s="849">
        <v>3</v>
      </c>
      <c r="J120" s="849">
        <v>0</v>
      </c>
      <c r="K120" s="837"/>
      <c r="L120" s="849">
        <v>3</v>
      </c>
      <c r="M120" s="850">
        <v>0</v>
      </c>
    </row>
    <row r="121" spans="1:13" ht="14.4" customHeight="1" x14ac:dyDescent="0.3">
      <c r="A121" s="831" t="s">
        <v>1827</v>
      </c>
      <c r="B121" s="832" t="s">
        <v>3133</v>
      </c>
      <c r="C121" s="832" t="s">
        <v>2575</v>
      </c>
      <c r="D121" s="832" t="s">
        <v>2576</v>
      </c>
      <c r="E121" s="832" t="s">
        <v>2577</v>
      </c>
      <c r="F121" s="849"/>
      <c r="G121" s="849"/>
      <c r="H121" s="837">
        <v>0</v>
      </c>
      <c r="I121" s="849">
        <v>4</v>
      </c>
      <c r="J121" s="849">
        <v>411.6</v>
      </c>
      <c r="K121" s="837">
        <v>1</v>
      </c>
      <c r="L121" s="849">
        <v>4</v>
      </c>
      <c r="M121" s="850">
        <v>411.6</v>
      </c>
    </row>
    <row r="122" spans="1:13" ht="14.4" customHeight="1" x14ac:dyDescent="0.3">
      <c r="A122" s="831" t="s">
        <v>1827</v>
      </c>
      <c r="B122" s="832" t="s">
        <v>1485</v>
      </c>
      <c r="C122" s="832" t="s">
        <v>2718</v>
      </c>
      <c r="D122" s="832" t="s">
        <v>2719</v>
      </c>
      <c r="E122" s="832" t="s">
        <v>2720</v>
      </c>
      <c r="F122" s="849">
        <v>4</v>
      </c>
      <c r="G122" s="849">
        <v>1465.24</v>
      </c>
      <c r="H122" s="837">
        <v>1</v>
      </c>
      <c r="I122" s="849"/>
      <c r="J122" s="849"/>
      <c r="K122" s="837">
        <v>0</v>
      </c>
      <c r="L122" s="849">
        <v>4</v>
      </c>
      <c r="M122" s="850">
        <v>1465.24</v>
      </c>
    </row>
    <row r="123" spans="1:13" ht="14.4" customHeight="1" x14ac:dyDescent="0.3">
      <c r="A123" s="831" t="s">
        <v>1827</v>
      </c>
      <c r="B123" s="832" t="s">
        <v>1485</v>
      </c>
      <c r="C123" s="832" t="s">
        <v>1486</v>
      </c>
      <c r="D123" s="832" t="s">
        <v>1487</v>
      </c>
      <c r="E123" s="832" t="s">
        <v>1488</v>
      </c>
      <c r="F123" s="849"/>
      <c r="G123" s="849"/>
      <c r="H123" s="837">
        <v>0</v>
      </c>
      <c r="I123" s="849">
        <v>14</v>
      </c>
      <c r="J123" s="849">
        <v>5128.34</v>
      </c>
      <c r="K123" s="837">
        <v>1</v>
      </c>
      <c r="L123" s="849">
        <v>14</v>
      </c>
      <c r="M123" s="850">
        <v>5128.34</v>
      </c>
    </row>
    <row r="124" spans="1:13" ht="14.4" customHeight="1" x14ac:dyDescent="0.3">
      <c r="A124" s="831" t="s">
        <v>1827</v>
      </c>
      <c r="B124" s="832" t="s">
        <v>1485</v>
      </c>
      <c r="C124" s="832" t="s">
        <v>1489</v>
      </c>
      <c r="D124" s="832" t="s">
        <v>1490</v>
      </c>
      <c r="E124" s="832" t="s">
        <v>1491</v>
      </c>
      <c r="F124" s="849"/>
      <c r="G124" s="849"/>
      <c r="H124" s="837">
        <v>0</v>
      </c>
      <c r="I124" s="849">
        <v>5</v>
      </c>
      <c r="J124" s="849">
        <v>1098.9000000000001</v>
      </c>
      <c r="K124" s="837">
        <v>1</v>
      </c>
      <c r="L124" s="849">
        <v>5</v>
      </c>
      <c r="M124" s="850">
        <v>1098.9000000000001</v>
      </c>
    </row>
    <row r="125" spans="1:13" ht="14.4" customHeight="1" x14ac:dyDescent="0.3">
      <c r="A125" s="831" t="s">
        <v>1827</v>
      </c>
      <c r="B125" s="832" t="s">
        <v>1494</v>
      </c>
      <c r="C125" s="832" t="s">
        <v>1495</v>
      </c>
      <c r="D125" s="832" t="s">
        <v>1496</v>
      </c>
      <c r="E125" s="832" t="s">
        <v>1497</v>
      </c>
      <c r="F125" s="849"/>
      <c r="G125" s="849"/>
      <c r="H125" s="837">
        <v>0</v>
      </c>
      <c r="I125" s="849">
        <v>4</v>
      </c>
      <c r="J125" s="849">
        <v>885.76</v>
      </c>
      <c r="K125" s="837">
        <v>1</v>
      </c>
      <c r="L125" s="849">
        <v>4</v>
      </c>
      <c r="M125" s="850">
        <v>885.76</v>
      </c>
    </row>
    <row r="126" spans="1:13" ht="14.4" customHeight="1" x14ac:dyDescent="0.3">
      <c r="A126" s="831" t="s">
        <v>1827</v>
      </c>
      <c r="B126" s="832" t="s">
        <v>1494</v>
      </c>
      <c r="C126" s="832" t="s">
        <v>1640</v>
      </c>
      <c r="D126" s="832" t="s">
        <v>1496</v>
      </c>
      <c r="E126" s="832" t="s">
        <v>1641</v>
      </c>
      <c r="F126" s="849"/>
      <c r="G126" s="849"/>
      <c r="H126" s="837">
        <v>0</v>
      </c>
      <c r="I126" s="849">
        <v>15</v>
      </c>
      <c r="J126" s="849">
        <v>7750.6500000000005</v>
      </c>
      <c r="K126" s="837">
        <v>1</v>
      </c>
      <c r="L126" s="849">
        <v>15</v>
      </c>
      <c r="M126" s="850">
        <v>7750.6500000000005</v>
      </c>
    </row>
    <row r="127" spans="1:13" ht="14.4" customHeight="1" x14ac:dyDescent="0.3">
      <c r="A127" s="831" t="s">
        <v>1827</v>
      </c>
      <c r="B127" s="832" t="s">
        <v>1494</v>
      </c>
      <c r="C127" s="832" t="s">
        <v>1500</v>
      </c>
      <c r="D127" s="832" t="s">
        <v>1496</v>
      </c>
      <c r="E127" s="832" t="s">
        <v>1501</v>
      </c>
      <c r="F127" s="849"/>
      <c r="G127" s="849"/>
      <c r="H127" s="837">
        <v>0</v>
      </c>
      <c r="I127" s="849">
        <v>17</v>
      </c>
      <c r="J127" s="849">
        <v>1882.4099999999999</v>
      </c>
      <c r="K127" s="837">
        <v>1</v>
      </c>
      <c r="L127" s="849">
        <v>17</v>
      </c>
      <c r="M127" s="850">
        <v>1882.4099999999999</v>
      </c>
    </row>
    <row r="128" spans="1:13" ht="14.4" customHeight="1" x14ac:dyDescent="0.3">
      <c r="A128" s="831" t="s">
        <v>1827</v>
      </c>
      <c r="B128" s="832" t="s">
        <v>1506</v>
      </c>
      <c r="C128" s="832" t="s">
        <v>2102</v>
      </c>
      <c r="D128" s="832" t="s">
        <v>2103</v>
      </c>
      <c r="E128" s="832" t="s">
        <v>1184</v>
      </c>
      <c r="F128" s="849">
        <v>4</v>
      </c>
      <c r="G128" s="849">
        <v>2391.52</v>
      </c>
      <c r="H128" s="837">
        <v>1</v>
      </c>
      <c r="I128" s="849"/>
      <c r="J128" s="849"/>
      <c r="K128" s="837">
        <v>0</v>
      </c>
      <c r="L128" s="849">
        <v>4</v>
      </c>
      <c r="M128" s="850">
        <v>2391.52</v>
      </c>
    </row>
    <row r="129" spans="1:13" ht="14.4" customHeight="1" x14ac:dyDescent="0.3">
      <c r="A129" s="831" t="s">
        <v>1827</v>
      </c>
      <c r="B129" s="832" t="s">
        <v>1506</v>
      </c>
      <c r="C129" s="832" t="s">
        <v>2104</v>
      </c>
      <c r="D129" s="832" t="s">
        <v>2103</v>
      </c>
      <c r="E129" s="832" t="s">
        <v>2105</v>
      </c>
      <c r="F129" s="849">
        <v>3</v>
      </c>
      <c r="G129" s="849">
        <v>3587.25</v>
      </c>
      <c r="H129" s="837">
        <v>1</v>
      </c>
      <c r="I129" s="849"/>
      <c r="J129" s="849"/>
      <c r="K129" s="837">
        <v>0</v>
      </c>
      <c r="L129" s="849">
        <v>3</v>
      </c>
      <c r="M129" s="850">
        <v>3587.25</v>
      </c>
    </row>
    <row r="130" spans="1:13" ht="14.4" customHeight="1" x14ac:dyDescent="0.3">
      <c r="A130" s="831" t="s">
        <v>1827</v>
      </c>
      <c r="B130" s="832" t="s">
        <v>1506</v>
      </c>
      <c r="C130" s="832" t="s">
        <v>2306</v>
      </c>
      <c r="D130" s="832" t="s">
        <v>835</v>
      </c>
      <c r="E130" s="832" t="s">
        <v>1184</v>
      </c>
      <c r="F130" s="849"/>
      <c r="G130" s="849"/>
      <c r="H130" s="837">
        <v>0</v>
      </c>
      <c r="I130" s="849">
        <v>25</v>
      </c>
      <c r="J130" s="849">
        <v>14946.999999999998</v>
      </c>
      <c r="K130" s="837">
        <v>1</v>
      </c>
      <c r="L130" s="849">
        <v>25</v>
      </c>
      <c r="M130" s="850">
        <v>14946.999999999998</v>
      </c>
    </row>
    <row r="131" spans="1:13" ht="14.4" customHeight="1" x14ac:dyDescent="0.3">
      <c r="A131" s="831" t="s">
        <v>1827</v>
      </c>
      <c r="B131" s="832" t="s">
        <v>1506</v>
      </c>
      <c r="C131" s="832" t="s">
        <v>2509</v>
      </c>
      <c r="D131" s="832" t="s">
        <v>835</v>
      </c>
      <c r="E131" s="832" t="s">
        <v>2105</v>
      </c>
      <c r="F131" s="849"/>
      <c r="G131" s="849"/>
      <c r="H131" s="837">
        <v>0</v>
      </c>
      <c r="I131" s="849">
        <v>1</v>
      </c>
      <c r="J131" s="849">
        <v>1195.75</v>
      </c>
      <c r="K131" s="837">
        <v>1</v>
      </c>
      <c r="L131" s="849">
        <v>1</v>
      </c>
      <c r="M131" s="850">
        <v>1195.75</v>
      </c>
    </row>
    <row r="132" spans="1:13" ht="14.4" customHeight="1" x14ac:dyDescent="0.3">
      <c r="A132" s="831" t="s">
        <v>1827</v>
      </c>
      <c r="B132" s="832" t="s">
        <v>1506</v>
      </c>
      <c r="C132" s="832" t="s">
        <v>2760</v>
      </c>
      <c r="D132" s="832" t="s">
        <v>2761</v>
      </c>
      <c r="E132" s="832" t="s">
        <v>2105</v>
      </c>
      <c r="F132" s="849">
        <v>4</v>
      </c>
      <c r="G132" s="849">
        <v>6861.92</v>
      </c>
      <c r="H132" s="837">
        <v>1</v>
      </c>
      <c r="I132" s="849"/>
      <c r="J132" s="849"/>
      <c r="K132" s="837">
        <v>0</v>
      </c>
      <c r="L132" s="849">
        <v>4</v>
      </c>
      <c r="M132" s="850">
        <v>6861.92</v>
      </c>
    </row>
    <row r="133" spans="1:13" ht="14.4" customHeight="1" x14ac:dyDescent="0.3">
      <c r="A133" s="831" t="s">
        <v>1827</v>
      </c>
      <c r="B133" s="832" t="s">
        <v>1506</v>
      </c>
      <c r="C133" s="832" t="s">
        <v>1763</v>
      </c>
      <c r="D133" s="832" t="s">
        <v>1183</v>
      </c>
      <c r="E133" s="832" t="s">
        <v>1184</v>
      </c>
      <c r="F133" s="849">
        <v>48</v>
      </c>
      <c r="G133" s="849">
        <v>61737.120000000003</v>
      </c>
      <c r="H133" s="837">
        <v>1</v>
      </c>
      <c r="I133" s="849"/>
      <c r="J133" s="849"/>
      <c r="K133" s="837">
        <v>0</v>
      </c>
      <c r="L133" s="849">
        <v>48</v>
      </c>
      <c r="M133" s="850">
        <v>61737.120000000003</v>
      </c>
    </row>
    <row r="134" spans="1:13" ht="14.4" customHeight="1" x14ac:dyDescent="0.3">
      <c r="A134" s="831" t="s">
        <v>1827</v>
      </c>
      <c r="B134" s="832" t="s">
        <v>1512</v>
      </c>
      <c r="C134" s="832" t="s">
        <v>1513</v>
      </c>
      <c r="D134" s="832" t="s">
        <v>1514</v>
      </c>
      <c r="E134" s="832" t="s">
        <v>1515</v>
      </c>
      <c r="F134" s="849"/>
      <c r="G134" s="849"/>
      <c r="H134" s="837">
        <v>0</v>
      </c>
      <c r="I134" s="849">
        <v>31</v>
      </c>
      <c r="J134" s="849">
        <v>4763.1500000000005</v>
      </c>
      <c r="K134" s="837">
        <v>1</v>
      </c>
      <c r="L134" s="849">
        <v>31</v>
      </c>
      <c r="M134" s="850">
        <v>4763.1500000000005</v>
      </c>
    </row>
    <row r="135" spans="1:13" ht="14.4" customHeight="1" x14ac:dyDescent="0.3">
      <c r="A135" s="831" t="s">
        <v>1827</v>
      </c>
      <c r="B135" s="832" t="s">
        <v>1512</v>
      </c>
      <c r="C135" s="832" t="s">
        <v>1516</v>
      </c>
      <c r="D135" s="832" t="s">
        <v>1514</v>
      </c>
      <c r="E135" s="832" t="s">
        <v>1517</v>
      </c>
      <c r="F135" s="849"/>
      <c r="G135" s="849"/>
      <c r="H135" s="837">
        <v>0</v>
      </c>
      <c r="I135" s="849">
        <v>9</v>
      </c>
      <c r="J135" s="849">
        <v>2765.5199999999995</v>
      </c>
      <c r="K135" s="837">
        <v>1</v>
      </c>
      <c r="L135" s="849">
        <v>9</v>
      </c>
      <c r="M135" s="850">
        <v>2765.5199999999995</v>
      </c>
    </row>
    <row r="136" spans="1:13" ht="14.4" customHeight="1" x14ac:dyDescent="0.3">
      <c r="A136" s="831" t="s">
        <v>1827</v>
      </c>
      <c r="B136" s="832" t="s">
        <v>1518</v>
      </c>
      <c r="C136" s="832" t="s">
        <v>2605</v>
      </c>
      <c r="D136" s="832" t="s">
        <v>2606</v>
      </c>
      <c r="E136" s="832" t="s">
        <v>1574</v>
      </c>
      <c r="F136" s="849">
        <v>2</v>
      </c>
      <c r="G136" s="849">
        <v>1869.32</v>
      </c>
      <c r="H136" s="837">
        <v>1</v>
      </c>
      <c r="I136" s="849"/>
      <c r="J136" s="849"/>
      <c r="K136" s="837">
        <v>0</v>
      </c>
      <c r="L136" s="849">
        <v>2</v>
      </c>
      <c r="M136" s="850">
        <v>1869.32</v>
      </c>
    </row>
    <row r="137" spans="1:13" ht="14.4" customHeight="1" x14ac:dyDescent="0.3">
      <c r="A137" s="831" t="s">
        <v>1827</v>
      </c>
      <c r="B137" s="832" t="s">
        <v>1518</v>
      </c>
      <c r="C137" s="832" t="s">
        <v>2746</v>
      </c>
      <c r="D137" s="832" t="s">
        <v>2747</v>
      </c>
      <c r="E137" s="832" t="s">
        <v>2748</v>
      </c>
      <c r="F137" s="849">
        <v>3</v>
      </c>
      <c r="G137" s="849">
        <v>2101.29</v>
      </c>
      <c r="H137" s="837">
        <v>1</v>
      </c>
      <c r="I137" s="849"/>
      <c r="J137" s="849"/>
      <c r="K137" s="837">
        <v>0</v>
      </c>
      <c r="L137" s="849">
        <v>3</v>
      </c>
      <c r="M137" s="850">
        <v>2101.29</v>
      </c>
    </row>
    <row r="138" spans="1:13" ht="14.4" customHeight="1" x14ac:dyDescent="0.3">
      <c r="A138" s="831" t="s">
        <v>1827</v>
      </c>
      <c r="B138" s="832" t="s">
        <v>1518</v>
      </c>
      <c r="C138" s="832" t="s">
        <v>2749</v>
      </c>
      <c r="D138" s="832" t="s">
        <v>2747</v>
      </c>
      <c r="E138" s="832" t="s">
        <v>2750</v>
      </c>
      <c r="F138" s="849">
        <v>3</v>
      </c>
      <c r="G138" s="849">
        <v>2803.98</v>
      </c>
      <c r="H138" s="837">
        <v>1</v>
      </c>
      <c r="I138" s="849"/>
      <c r="J138" s="849"/>
      <c r="K138" s="837">
        <v>0</v>
      </c>
      <c r="L138" s="849">
        <v>3</v>
      </c>
      <c r="M138" s="850">
        <v>2803.98</v>
      </c>
    </row>
    <row r="139" spans="1:13" ht="14.4" customHeight="1" x14ac:dyDescent="0.3">
      <c r="A139" s="831" t="s">
        <v>1827</v>
      </c>
      <c r="B139" s="832" t="s">
        <v>1518</v>
      </c>
      <c r="C139" s="832" t="s">
        <v>2607</v>
      </c>
      <c r="D139" s="832" t="s">
        <v>2608</v>
      </c>
      <c r="E139" s="832" t="s">
        <v>1108</v>
      </c>
      <c r="F139" s="849">
        <v>5</v>
      </c>
      <c r="G139" s="849">
        <v>1413</v>
      </c>
      <c r="H139" s="837">
        <v>1</v>
      </c>
      <c r="I139" s="849"/>
      <c r="J139" s="849"/>
      <c r="K139" s="837">
        <v>0</v>
      </c>
      <c r="L139" s="849">
        <v>5</v>
      </c>
      <c r="M139" s="850">
        <v>1413</v>
      </c>
    </row>
    <row r="140" spans="1:13" ht="14.4" customHeight="1" x14ac:dyDescent="0.3">
      <c r="A140" s="831" t="s">
        <v>1827</v>
      </c>
      <c r="B140" s="832" t="s">
        <v>1518</v>
      </c>
      <c r="C140" s="832" t="s">
        <v>2302</v>
      </c>
      <c r="D140" s="832" t="s">
        <v>2087</v>
      </c>
      <c r="E140" s="832" t="s">
        <v>1574</v>
      </c>
      <c r="F140" s="849">
        <v>3</v>
      </c>
      <c r="G140" s="849">
        <v>847.80000000000007</v>
      </c>
      <c r="H140" s="837">
        <v>1</v>
      </c>
      <c r="I140" s="849"/>
      <c r="J140" s="849"/>
      <c r="K140" s="837">
        <v>0</v>
      </c>
      <c r="L140" s="849">
        <v>3</v>
      </c>
      <c r="M140" s="850">
        <v>847.80000000000007</v>
      </c>
    </row>
    <row r="141" spans="1:13" ht="14.4" customHeight="1" x14ac:dyDescent="0.3">
      <c r="A141" s="831" t="s">
        <v>1827</v>
      </c>
      <c r="B141" s="832" t="s">
        <v>1518</v>
      </c>
      <c r="C141" s="832" t="s">
        <v>2086</v>
      </c>
      <c r="D141" s="832" t="s">
        <v>2087</v>
      </c>
      <c r="E141" s="832" t="s">
        <v>712</v>
      </c>
      <c r="F141" s="849">
        <v>8</v>
      </c>
      <c r="G141" s="849">
        <v>14954.64</v>
      </c>
      <c r="H141" s="837">
        <v>1</v>
      </c>
      <c r="I141" s="849"/>
      <c r="J141" s="849"/>
      <c r="K141" s="837">
        <v>0</v>
      </c>
      <c r="L141" s="849">
        <v>8</v>
      </c>
      <c r="M141" s="850">
        <v>14954.64</v>
      </c>
    </row>
    <row r="142" spans="1:13" ht="14.4" customHeight="1" x14ac:dyDescent="0.3">
      <c r="A142" s="831" t="s">
        <v>1827</v>
      </c>
      <c r="B142" s="832" t="s">
        <v>1518</v>
      </c>
      <c r="C142" s="832" t="s">
        <v>2485</v>
      </c>
      <c r="D142" s="832" t="s">
        <v>2486</v>
      </c>
      <c r="E142" s="832" t="s">
        <v>1521</v>
      </c>
      <c r="F142" s="849">
        <v>4</v>
      </c>
      <c r="G142" s="849">
        <v>2801.72</v>
      </c>
      <c r="H142" s="837">
        <v>1</v>
      </c>
      <c r="I142" s="849"/>
      <c r="J142" s="849"/>
      <c r="K142" s="837">
        <v>0</v>
      </c>
      <c r="L142" s="849">
        <v>4</v>
      </c>
      <c r="M142" s="850">
        <v>2801.72</v>
      </c>
    </row>
    <row r="143" spans="1:13" ht="14.4" customHeight="1" x14ac:dyDescent="0.3">
      <c r="A143" s="831" t="s">
        <v>1827</v>
      </c>
      <c r="B143" s="832" t="s">
        <v>1518</v>
      </c>
      <c r="C143" s="832" t="s">
        <v>1522</v>
      </c>
      <c r="D143" s="832" t="s">
        <v>1520</v>
      </c>
      <c r="E143" s="832" t="s">
        <v>1108</v>
      </c>
      <c r="F143" s="849"/>
      <c r="G143" s="849"/>
      <c r="H143" s="837">
        <v>0</v>
      </c>
      <c r="I143" s="849">
        <v>36</v>
      </c>
      <c r="J143" s="849">
        <v>33647.760000000002</v>
      </c>
      <c r="K143" s="837">
        <v>1</v>
      </c>
      <c r="L143" s="849">
        <v>36</v>
      </c>
      <c r="M143" s="850">
        <v>33647.760000000002</v>
      </c>
    </row>
    <row r="144" spans="1:13" ht="14.4" customHeight="1" x14ac:dyDescent="0.3">
      <c r="A144" s="831" t="s">
        <v>1827</v>
      </c>
      <c r="B144" s="832" t="s">
        <v>1518</v>
      </c>
      <c r="C144" s="832" t="s">
        <v>2088</v>
      </c>
      <c r="D144" s="832" t="s">
        <v>1520</v>
      </c>
      <c r="E144" s="832" t="s">
        <v>700</v>
      </c>
      <c r="F144" s="849"/>
      <c r="G144" s="849"/>
      <c r="H144" s="837">
        <v>0</v>
      </c>
      <c r="I144" s="849">
        <v>32</v>
      </c>
      <c r="J144" s="849">
        <v>22413.760000000002</v>
      </c>
      <c r="K144" s="837">
        <v>1</v>
      </c>
      <c r="L144" s="849">
        <v>32</v>
      </c>
      <c r="M144" s="850">
        <v>22413.760000000002</v>
      </c>
    </row>
    <row r="145" spans="1:13" ht="14.4" customHeight="1" x14ac:dyDescent="0.3">
      <c r="A145" s="831" t="s">
        <v>1827</v>
      </c>
      <c r="B145" s="832" t="s">
        <v>1518</v>
      </c>
      <c r="C145" s="832" t="s">
        <v>1766</v>
      </c>
      <c r="D145" s="832" t="s">
        <v>1520</v>
      </c>
      <c r="E145" s="832" t="s">
        <v>1574</v>
      </c>
      <c r="F145" s="849"/>
      <c r="G145" s="849"/>
      <c r="H145" s="837">
        <v>0</v>
      </c>
      <c r="I145" s="849">
        <v>95</v>
      </c>
      <c r="J145" s="849">
        <v>88792.7</v>
      </c>
      <c r="K145" s="837">
        <v>1</v>
      </c>
      <c r="L145" s="849">
        <v>95</v>
      </c>
      <c r="M145" s="850">
        <v>88792.7</v>
      </c>
    </row>
    <row r="146" spans="1:13" ht="14.4" customHeight="1" x14ac:dyDescent="0.3">
      <c r="A146" s="831" t="s">
        <v>1827</v>
      </c>
      <c r="B146" s="832" t="s">
        <v>1518</v>
      </c>
      <c r="C146" s="832" t="s">
        <v>1519</v>
      </c>
      <c r="D146" s="832" t="s">
        <v>1520</v>
      </c>
      <c r="E146" s="832" t="s">
        <v>1521</v>
      </c>
      <c r="F146" s="849"/>
      <c r="G146" s="849"/>
      <c r="H146" s="837">
        <v>0</v>
      </c>
      <c r="I146" s="849">
        <v>15</v>
      </c>
      <c r="J146" s="849">
        <v>10506.15</v>
      </c>
      <c r="K146" s="837">
        <v>1</v>
      </c>
      <c r="L146" s="849">
        <v>15</v>
      </c>
      <c r="M146" s="850">
        <v>10506.15</v>
      </c>
    </row>
    <row r="147" spans="1:13" ht="14.4" customHeight="1" x14ac:dyDescent="0.3">
      <c r="A147" s="831" t="s">
        <v>1827</v>
      </c>
      <c r="B147" s="832" t="s">
        <v>1518</v>
      </c>
      <c r="C147" s="832" t="s">
        <v>2744</v>
      </c>
      <c r="D147" s="832" t="s">
        <v>2090</v>
      </c>
      <c r="E147" s="832" t="s">
        <v>712</v>
      </c>
      <c r="F147" s="849">
        <v>5</v>
      </c>
      <c r="G147" s="849">
        <v>9346.6999999999989</v>
      </c>
      <c r="H147" s="837">
        <v>1</v>
      </c>
      <c r="I147" s="849"/>
      <c r="J147" s="849"/>
      <c r="K147" s="837">
        <v>0</v>
      </c>
      <c r="L147" s="849">
        <v>5</v>
      </c>
      <c r="M147" s="850">
        <v>9346.6999999999989</v>
      </c>
    </row>
    <row r="148" spans="1:13" ht="14.4" customHeight="1" x14ac:dyDescent="0.3">
      <c r="A148" s="831" t="s">
        <v>1827</v>
      </c>
      <c r="B148" s="832" t="s">
        <v>1523</v>
      </c>
      <c r="C148" s="832" t="s">
        <v>2587</v>
      </c>
      <c r="D148" s="832" t="s">
        <v>2026</v>
      </c>
      <c r="E148" s="832" t="s">
        <v>2033</v>
      </c>
      <c r="F148" s="849">
        <v>6</v>
      </c>
      <c r="G148" s="849">
        <v>442.86</v>
      </c>
      <c r="H148" s="837">
        <v>1</v>
      </c>
      <c r="I148" s="849"/>
      <c r="J148" s="849"/>
      <c r="K148" s="837">
        <v>0</v>
      </c>
      <c r="L148" s="849">
        <v>6</v>
      </c>
      <c r="M148" s="850">
        <v>442.86</v>
      </c>
    </row>
    <row r="149" spans="1:13" ht="14.4" customHeight="1" x14ac:dyDescent="0.3">
      <c r="A149" s="831" t="s">
        <v>1827</v>
      </c>
      <c r="B149" s="832" t="s">
        <v>1523</v>
      </c>
      <c r="C149" s="832" t="s">
        <v>2025</v>
      </c>
      <c r="D149" s="832" t="s">
        <v>2026</v>
      </c>
      <c r="E149" s="832" t="s">
        <v>2024</v>
      </c>
      <c r="F149" s="849">
        <v>2</v>
      </c>
      <c r="G149" s="849">
        <v>590.44000000000005</v>
      </c>
      <c r="H149" s="837">
        <v>1</v>
      </c>
      <c r="I149" s="849"/>
      <c r="J149" s="849"/>
      <c r="K149" s="837">
        <v>0</v>
      </c>
      <c r="L149" s="849">
        <v>2</v>
      </c>
      <c r="M149" s="850">
        <v>590.44000000000005</v>
      </c>
    </row>
    <row r="150" spans="1:13" ht="14.4" customHeight="1" x14ac:dyDescent="0.3">
      <c r="A150" s="831" t="s">
        <v>1827</v>
      </c>
      <c r="B150" s="832" t="s">
        <v>1523</v>
      </c>
      <c r="C150" s="832" t="s">
        <v>2027</v>
      </c>
      <c r="D150" s="832" t="s">
        <v>2028</v>
      </c>
      <c r="E150" s="832" t="s">
        <v>2029</v>
      </c>
      <c r="F150" s="849">
        <v>1</v>
      </c>
      <c r="G150" s="849">
        <v>393.63</v>
      </c>
      <c r="H150" s="837">
        <v>1</v>
      </c>
      <c r="I150" s="849"/>
      <c r="J150" s="849"/>
      <c r="K150" s="837">
        <v>0</v>
      </c>
      <c r="L150" s="849">
        <v>1</v>
      </c>
      <c r="M150" s="850">
        <v>393.63</v>
      </c>
    </row>
    <row r="151" spans="1:13" ht="14.4" customHeight="1" x14ac:dyDescent="0.3">
      <c r="A151" s="831" t="s">
        <v>1827</v>
      </c>
      <c r="B151" s="832" t="s">
        <v>1523</v>
      </c>
      <c r="C151" s="832" t="s">
        <v>2591</v>
      </c>
      <c r="D151" s="832" t="s">
        <v>2026</v>
      </c>
      <c r="E151" s="832" t="s">
        <v>2033</v>
      </c>
      <c r="F151" s="849">
        <v>1</v>
      </c>
      <c r="G151" s="849">
        <v>73.81</v>
      </c>
      <c r="H151" s="837">
        <v>1</v>
      </c>
      <c r="I151" s="849"/>
      <c r="J151" s="849"/>
      <c r="K151" s="837">
        <v>0</v>
      </c>
      <c r="L151" s="849">
        <v>1</v>
      </c>
      <c r="M151" s="850">
        <v>73.81</v>
      </c>
    </row>
    <row r="152" spans="1:13" ht="14.4" customHeight="1" x14ac:dyDescent="0.3">
      <c r="A152" s="831" t="s">
        <v>1827</v>
      </c>
      <c r="B152" s="832" t="s">
        <v>1523</v>
      </c>
      <c r="C152" s="832" t="s">
        <v>1529</v>
      </c>
      <c r="D152" s="832" t="s">
        <v>1525</v>
      </c>
      <c r="E152" s="832" t="s">
        <v>1530</v>
      </c>
      <c r="F152" s="849"/>
      <c r="G152" s="849"/>
      <c r="H152" s="837">
        <v>0</v>
      </c>
      <c r="I152" s="849">
        <v>40</v>
      </c>
      <c r="J152" s="849">
        <v>36559.199999999997</v>
      </c>
      <c r="K152" s="837">
        <v>1</v>
      </c>
      <c r="L152" s="849">
        <v>40</v>
      </c>
      <c r="M152" s="850">
        <v>36559.199999999997</v>
      </c>
    </row>
    <row r="153" spans="1:13" ht="14.4" customHeight="1" x14ac:dyDescent="0.3">
      <c r="A153" s="831" t="s">
        <v>1827</v>
      </c>
      <c r="B153" s="832" t="s">
        <v>1523</v>
      </c>
      <c r="C153" s="832" t="s">
        <v>2438</v>
      </c>
      <c r="D153" s="832" t="s">
        <v>2439</v>
      </c>
      <c r="E153" s="832" t="s">
        <v>2440</v>
      </c>
      <c r="F153" s="849">
        <v>3</v>
      </c>
      <c r="G153" s="849">
        <v>110.72999999999999</v>
      </c>
      <c r="H153" s="837">
        <v>1</v>
      </c>
      <c r="I153" s="849"/>
      <c r="J153" s="849"/>
      <c r="K153" s="837">
        <v>0</v>
      </c>
      <c r="L153" s="849">
        <v>3</v>
      </c>
      <c r="M153" s="850">
        <v>110.72999999999999</v>
      </c>
    </row>
    <row r="154" spans="1:13" ht="14.4" customHeight="1" x14ac:dyDescent="0.3">
      <c r="A154" s="831" t="s">
        <v>1827</v>
      </c>
      <c r="B154" s="832" t="s">
        <v>1523</v>
      </c>
      <c r="C154" s="832" t="s">
        <v>1524</v>
      </c>
      <c r="D154" s="832" t="s">
        <v>1525</v>
      </c>
      <c r="E154" s="832" t="s">
        <v>1526</v>
      </c>
      <c r="F154" s="849"/>
      <c r="G154" s="849"/>
      <c r="H154" s="837">
        <v>0</v>
      </c>
      <c r="I154" s="849">
        <v>91</v>
      </c>
      <c r="J154" s="849">
        <v>8091.7199999999993</v>
      </c>
      <c r="K154" s="837">
        <v>1</v>
      </c>
      <c r="L154" s="849">
        <v>91</v>
      </c>
      <c r="M154" s="850">
        <v>8091.7199999999993</v>
      </c>
    </row>
    <row r="155" spans="1:13" ht="14.4" customHeight="1" x14ac:dyDescent="0.3">
      <c r="A155" s="831" t="s">
        <v>1827</v>
      </c>
      <c r="B155" s="832" t="s">
        <v>1523</v>
      </c>
      <c r="C155" s="832" t="s">
        <v>1527</v>
      </c>
      <c r="D155" s="832" t="s">
        <v>1525</v>
      </c>
      <c r="E155" s="832" t="s">
        <v>1528</v>
      </c>
      <c r="F155" s="849"/>
      <c r="G155" s="849"/>
      <c r="H155" s="837">
        <v>0</v>
      </c>
      <c r="I155" s="849">
        <v>6</v>
      </c>
      <c r="J155" s="849">
        <v>2803.68</v>
      </c>
      <c r="K155" s="837">
        <v>1</v>
      </c>
      <c r="L155" s="849">
        <v>6</v>
      </c>
      <c r="M155" s="850">
        <v>2803.68</v>
      </c>
    </row>
    <row r="156" spans="1:13" ht="14.4" customHeight="1" x14ac:dyDescent="0.3">
      <c r="A156" s="831" t="s">
        <v>1827</v>
      </c>
      <c r="B156" s="832" t="s">
        <v>1523</v>
      </c>
      <c r="C156" s="832" t="s">
        <v>2446</v>
      </c>
      <c r="D156" s="832" t="s">
        <v>2447</v>
      </c>
      <c r="E156" s="832" t="s">
        <v>2031</v>
      </c>
      <c r="F156" s="849">
        <v>2</v>
      </c>
      <c r="G156" s="849">
        <v>3405.9</v>
      </c>
      <c r="H156" s="837">
        <v>1</v>
      </c>
      <c r="I156" s="849"/>
      <c r="J156" s="849"/>
      <c r="K156" s="837">
        <v>0</v>
      </c>
      <c r="L156" s="849">
        <v>2</v>
      </c>
      <c r="M156" s="850">
        <v>3405.9</v>
      </c>
    </row>
    <row r="157" spans="1:13" ht="14.4" customHeight="1" x14ac:dyDescent="0.3">
      <c r="A157" s="831" t="s">
        <v>1827</v>
      </c>
      <c r="B157" s="832" t="s">
        <v>1523</v>
      </c>
      <c r="C157" s="832" t="s">
        <v>2712</v>
      </c>
      <c r="D157" s="832" t="s">
        <v>2713</v>
      </c>
      <c r="E157" s="832" t="s">
        <v>2031</v>
      </c>
      <c r="F157" s="849">
        <v>4</v>
      </c>
      <c r="G157" s="849">
        <v>6811.8</v>
      </c>
      <c r="H157" s="837">
        <v>1</v>
      </c>
      <c r="I157" s="849"/>
      <c r="J157" s="849"/>
      <c r="K157" s="837">
        <v>0</v>
      </c>
      <c r="L157" s="849">
        <v>4</v>
      </c>
      <c r="M157" s="850">
        <v>6811.8</v>
      </c>
    </row>
    <row r="158" spans="1:13" ht="14.4" customHeight="1" x14ac:dyDescent="0.3">
      <c r="A158" s="831" t="s">
        <v>1827</v>
      </c>
      <c r="B158" s="832" t="s">
        <v>1531</v>
      </c>
      <c r="C158" s="832" t="s">
        <v>1652</v>
      </c>
      <c r="D158" s="832" t="s">
        <v>1191</v>
      </c>
      <c r="E158" s="832" t="s">
        <v>1653</v>
      </c>
      <c r="F158" s="849"/>
      <c r="G158" s="849"/>
      <c r="H158" s="837">
        <v>0</v>
      </c>
      <c r="I158" s="849">
        <v>4</v>
      </c>
      <c r="J158" s="849">
        <v>580.6</v>
      </c>
      <c r="K158" s="837">
        <v>1</v>
      </c>
      <c r="L158" s="849">
        <v>4</v>
      </c>
      <c r="M158" s="850">
        <v>580.6</v>
      </c>
    </row>
    <row r="159" spans="1:13" ht="14.4" customHeight="1" x14ac:dyDescent="0.3">
      <c r="A159" s="831" t="s">
        <v>1827</v>
      </c>
      <c r="B159" s="832" t="s">
        <v>1531</v>
      </c>
      <c r="C159" s="832" t="s">
        <v>1650</v>
      </c>
      <c r="D159" s="832" t="s">
        <v>1191</v>
      </c>
      <c r="E159" s="832" t="s">
        <v>1651</v>
      </c>
      <c r="F159" s="849"/>
      <c r="G159" s="849"/>
      <c r="H159" s="837">
        <v>0</v>
      </c>
      <c r="I159" s="849">
        <v>2</v>
      </c>
      <c r="J159" s="849">
        <v>501.14</v>
      </c>
      <c r="K159" s="837">
        <v>1</v>
      </c>
      <c r="L159" s="849">
        <v>2</v>
      </c>
      <c r="M159" s="850">
        <v>501.14</v>
      </c>
    </row>
    <row r="160" spans="1:13" ht="14.4" customHeight="1" x14ac:dyDescent="0.3">
      <c r="A160" s="831" t="s">
        <v>1827</v>
      </c>
      <c r="B160" s="832" t="s">
        <v>1534</v>
      </c>
      <c r="C160" s="832" t="s">
        <v>1851</v>
      </c>
      <c r="D160" s="832" t="s">
        <v>1852</v>
      </c>
      <c r="E160" s="832" t="s">
        <v>1653</v>
      </c>
      <c r="F160" s="849">
        <v>1</v>
      </c>
      <c r="G160" s="849">
        <v>203.67</v>
      </c>
      <c r="H160" s="837">
        <v>1</v>
      </c>
      <c r="I160" s="849"/>
      <c r="J160" s="849"/>
      <c r="K160" s="837">
        <v>0</v>
      </c>
      <c r="L160" s="849">
        <v>1</v>
      </c>
      <c r="M160" s="850">
        <v>203.67</v>
      </c>
    </row>
    <row r="161" spans="1:13" ht="14.4" customHeight="1" x14ac:dyDescent="0.3">
      <c r="A161" s="831" t="s">
        <v>1827</v>
      </c>
      <c r="B161" s="832" t="s">
        <v>1534</v>
      </c>
      <c r="C161" s="832" t="s">
        <v>1853</v>
      </c>
      <c r="D161" s="832" t="s">
        <v>1539</v>
      </c>
      <c r="E161" s="832" t="s">
        <v>1854</v>
      </c>
      <c r="F161" s="849"/>
      <c r="G161" s="849"/>
      <c r="H161" s="837">
        <v>0</v>
      </c>
      <c r="I161" s="849">
        <v>3</v>
      </c>
      <c r="J161" s="849">
        <v>4428.42</v>
      </c>
      <c r="K161" s="837">
        <v>1</v>
      </c>
      <c r="L161" s="849">
        <v>3</v>
      </c>
      <c r="M161" s="850">
        <v>4428.42</v>
      </c>
    </row>
    <row r="162" spans="1:13" ht="14.4" customHeight="1" x14ac:dyDescent="0.3">
      <c r="A162" s="831" t="s">
        <v>1827</v>
      </c>
      <c r="B162" s="832" t="s">
        <v>1534</v>
      </c>
      <c r="C162" s="832" t="s">
        <v>1538</v>
      </c>
      <c r="D162" s="832" t="s">
        <v>1539</v>
      </c>
      <c r="E162" s="832" t="s">
        <v>1540</v>
      </c>
      <c r="F162" s="849"/>
      <c r="G162" s="849"/>
      <c r="H162" s="837">
        <v>0</v>
      </c>
      <c r="I162" s="849">
        <v>5</v>
      </c>
      <c r="J162" s="849">
        <v>1476.1000000000001</v>
      </c>
      <c r="K162" s="837">
        <v>1</v>
      </c>
      <c r="L162" s="849">
        <v>5</v>
      </c>
      <c r="M162" s="850">
        <v>1476.1000000000001</v>
      </c>
    </row>
    <row r="163" spans="1:13" ht="14.4" customHeight="1" x14ac:dyDescent="0.3">
      <c r="A163" s="831" t="s">
        <v>1827</v>
      </c>
      <c r="B163" s="832" t="s">
        <v>1541</v>
      </c>
      <c r="C163" s="832" t="s">
        <v>2618</v>
      </c>
      <c r="D163" s="832" t="s">
        <v>1548</v>
      </c>
      <c r="E163" s="832" t="s">
        <v>1546</v>
      </c>
      <c r="F163" s="849">
        <v>3</v>
      </c>
      <c r="G163" s="849">
        <v>1014</v>
      </c>
      <c r="H163" s="837">
        <v>1</v>
      </c>
      <c r="I163" s="849"/>
      <c r="J163" s="849"/>
      <c r="K163" s="837">
        <v>0</v>
      </c>
      <c r="L163" s="849">
        <v>3</v>
      </c>
      <c r="M163" s="850">
        <v>1014</v>
      </c>
    </row>
    <row r="164" spans="1:13" ht="14.4" customHeight="1" x14ac:dyDescent="0.3">
      <c r="A164" s="831" t="s">
        <v>1827</v>
      </c>
      <c r="B164" s="832" t="s">
        <v>1541</v>
      </c>
      <c r="C164" s="832" t="s">
        <v>1542</v>
      </c>
      <c r="D164" s="832" t="s">
        <v>1543</v>
      </c>
      <c r="E164" s="832" t="s">
        <v>1544</v>
      </c>
      <c r="F164" s="849"/>
      <c r="G164" s="849"/>
      <c r="H164" s="837">
        <v>0</v>
      </c>
      <c r="I164" s="849">
        <v>3</v>
      </c>
      <c r="J164" s="849">
        <v>550.62</v>
      </c>
      <c r="K164" s="837">
        <v>1</v>
      </c>
      <c r="L164" s="849">
        <v>3</v>
      </c>
      <c r="M164" s="850">
        <v>550.62</v>
      </c>
    </row>
    <row r="165" spans="1:13" ht="14.4" customHeight="1" x14ac:dyDescent="0.3">
      <c r="A165" s="831" t="s">
        <v>1827</v>
      </c>
      <c r="B165" s="832" t="s">
        <v>1541</v>
      </c>
      <c r="C165" s="832" t="s">
        <v>2260</v>
      </c>
      <c r="D165" s="832" t="s">
        <v>1543</v>
      </c>
      <c r="E165" s="832" t="s">
        <v>2261</v>
      </c>
      <c r="F165" s="849"/>
      <c r="G165" s="849"/>
      <c r="H165" s="837">
        <v>0</v>
      </c>
      <c r="I165" s="849">
        <v>26</v>
      </c>
      <c r="J165" s="849">
        <v>13182.52</v>
      </c>
      <c r="K165" s="837">
        <v>1</v>
      </c>
      <c r="L165" s="849">
        <v>26</v>
      </c>
      <c r="M165" s="850">
        <v>13182.52</v>
      </c>
    </row>
    <row r="166" spans="1:13" ht="14.4" customHeight="1" x14ac:dyDescent="0.3">
      <c r="A166" s="831" t="s">
        <v>1827</v>
      </c>
      <c r="B166" s="832" t="s">
        <v>1541</v>
      </c>
      <c r="C166" s="832" t="s">
        <v>1545</v>
      </c>
      <c r="D166" s="832" t="s">
        <v>1543</v>
      </c>
      <c r="E166" s="832" t="s">
        <v>1546</v>
      </c>
      <c r="F166" s="849"/>
      <c r="G166" s="849"/>
      <c r="H166" s="837">
        <v>0</v>
      </c>
      <c r="I166" s="849">
        <v>38</v>
      </c>
      <c r="J166" s="849">
        <v>12844</v>
      </c>
      <c r="K166" s="837">
        <v>1</v>
      </c>
      <c r="L166" s="849">
        <v>38</v>
      </c>
      <c r="M166" s="850">
        <v>12844</v>
      </c>
    </row>
    <row r="167" spans="1:13" ht="14.4" customHeight="1" x14ac:dyDescent="0.3">
      <c r="A167" s="831" t="s">
        <v>1827</v>
      </c>
      <c r="B167" s="832" t="s">
        <v>1541</v>
      </c>
      <c r="C167" s="832" t="s">
        <v>2762</v>
      </c>
      <c r="D167" s="832" t="s">
        <v>1548</v>
      </c>
      <c r="E167" s="832" t="s">
        <v>2261</v>
      </c>
      <c r="F167" s="849">
        <v>1</v>
      </c>
      <c r="G167" s="849">
        <v>507.02</v>
      </c>
      <c r="H167" s="837">
        <v>1</v>
      </c>
      <c r="I167" s="849"/>
      <c r="J167" s="849"/>
      <c r="K167" s="837">
        <v>0</v>
      </c>
      <c r="L167" s="849">
        <v>1</v>
      </c>
      <c r="M167" s="850">
        <v>507.02</v>
      </c>
    </row>
    <row r="168" spans="1:13" ht="14.4" customHeight="1" x14ac:dyDescent="0.3">
      <c r="A168" s="831" t="s">
        <v>1827</v>
      </c>
      <c r="B168" s="832" t="s">
        <v>1549</v>
      </c>
      <c r="C168" s="832" t="s">
        <v>1552</v>
      </c>
      <c r="D168" s="832" t="s">
        <v>1553</v>
      </c>
      <c r="E168" s="832" t="s">
        <v>1554</v>
      </c>
      <c r="F168" s="849"/>
      <c r="G168" s="849"/>
      <c r="H168" s="837">
        <v>0</v>
      </c>
      <c r="I168" s="849">
        <v>12</v>
      </c>
      <c r="J168" s="849">
        <v>15560.4</v>
      </c>
      <c r="K168" s="837">
        <v>1</v>
      </c>
      <c r="L168" s="849">
        <v>12</v>
      </c>
      <c r="M168" s="850">
        <v>15560.4</v>
      </c>
    </row>
    <row r="169" spans="1:13" ht="14.4" customHeight="1" x14ac:dyDescent="0.3">
      <c r="A169" s="831" t="s">
        <v>1827</v>
      </c>
      <c r="B169" s="832" t="s">
        <v>1549</v>
      </c>
      <c r="C169" s="832" t="s">
        <v>2331</v>
      </c>
      <c r="D169" s="832" t="s">
        <v>1553</v>
      </c>
      <c r="E169" s="832" t="s">
        <v>2332</v>
      </c>
      <c r="F169" s="849"/>
      <c r="G169" s="849"/>
      <c r="H169" s="837">
        <v>0</v>
      </c>
      <c r="I169" s="849">
        <v>6</v>
      </c>
      <c r="J169" s="849">
        <v>11670.24</v>
      </c>
      <c r="K169" s="837">
        <v>1</v>
      </c>
      <c r="L169" s="849">
        <v>6</v>
      </c>
      <c r="M169" s="850">
        <v>11670.24</v>
      </c>
    </row>
    <row r="170" spans="1:13" ht="14.4" customHeight="1" x14ac:dyDescent="0.3">
      <c r="A170" s="831" t="s">
        <v>1827</v>
      </c>
      <c r="B170" s="832" t="s">
        <v>1549</v>
      </c>
      <c r="C170" s="832" t="s">
        <v>1550</v>
      </c>
      <c r="D170" s="832" t="s">
        <v>1551</v>
      </c>
      <c r="E170" s="832" t="s">
        <v>636</v>
      </c>
      <c r="F170" s="849">
        <v>34</v>
      </c>
      <c r="G170" s="849">
        <v>44087.8</v>
      </c>
      <c r="H170" s="837">
        <v>1</v>
      </c>
      <c r="I170" s="849"/>
      <c r="J170" s="849"/>
      <c r="K170" s="837">
        <v>0</v>
      </c>
      <c r="L170" s="849">
        <v>34</v>
      </c>
      <c r="M170" s="850">
        <v>44087.8</v>
      </c>
    </row>
    <row r="171" spans="1:13" ht="14.4" customHeight="1" x14ac:dyDescent="0.3">
      <c r="A171" s="831" t="s">
        <v>1827</v>
      </c>
      <c r="B171" s="832" t="s">
        <v>1549</v>
      </c>
      <c r="C171" s="832" t="s">
        <v>1654</v>
      </c>
      <c r="D171" s="832" t="s">
        <v>1551</v>
      </c>
      <c r="E171" s="832" t="s">
        <v>980</v>
      </c>
      <c r="F171" s="849">
        <v>49</v>
      </c>
      <c r="G171" s="849">
        <v>95306.96</v>
      </c>
      <c r="H171" s="837">
        <v>1</v>
      </c>
      <c r="I171" s="849"/>
      <c r="J171" s="849"/>
      <c r="K171" s="837">
        <v>0</v>
      </c>
      <c r="L171" s="849">
        <v>49</v>
      </c>
      <c r="M171" s="850">
        <v>95306.96</v>
      </c>
    </row>
    <row r="172" spans="1:13" ht="14.4" customHeight="1" x14ac:dyDescent="0.3">
      <c r="A172" s="831" t="s">
        <v>1827</v>
      </c>
      <c r="B172" s="832" t="s">
        <v>1549</v>
      </c>
      <c r="C172" s="832" t="s">
        <v>2282</v>
      </c>
      <c r="D172" s="832" t="s">
        <v>2281</v>
      </c>
      <c r="E172" s="832" t="s">
        <v>636</v>
      </c>
      <c r="F172" s="849">
        <v>4</v>
      </c>
      <c r="G172" s="849">
        <v>5186.8</v>
      </c>
      <c r="H172" s="837">
        <v>1</v>
      </c>
      <c r="I172" s="849"/>
      <c r="J172" s="849"/>
      <c r="K172" s="837">
        <v>0</v>
      </c>
      <c r="L172" s="849">
        <v>4</v>
      </c>
      <c r="M172" s="850">
        <v>5186.8</v>
      </c>
    </row>
    <row r="173" spans="1:13" ht="14.4" customHeight="1" x14ac:dyDescent="0.3">
      <c r="A173" s="831" t="s">
        <v>1827</v>
      </c>
      <c r="B173" s="832" t="s">
        <v>1549</v>
      </c>
      <c r="C173" s="832" t="s">
        <v>2664</v>
      </c>
      <c r="D173" s="832" t="s">
        <v>2337</v>
      </c>
      <c r="E173" s="832" t="s">
        <v>2665</v>
      </c>
      <c r="F173" s="849">
        <v>7</v>
      </c>
      <c r="G173" s="849">
        <v>13615.28</v>
      </c>
      <c r="H173" s="837">
        <v>1</v>
      </c>
      <c r="I173" s="849"/>
      <c r="J173" s="849"/>
      <c r="K173" s="837">
        <v>0</v>
      </c>
      <c r="L173" s="849">
        <v>7</v>
      </c>
      <c r="M173" s="850">
        <v>13615.28</v>
      </c>
    </row>
    <row r="174" spans="1:13" ht="14.4" customHeight="1" x14ac:dyDescent="0.3">
      <c r="A174" s="831" t="s">
        <v>1827</v>
      </c>
      <c r="B174" s="832" t="s">
        <v>1549</v>
      </c>
      <c r="C174" s="832" t="s">
        <v>2336</v>
      </c>
      <c r="D174" s="832" t="s">
        <v>2337</v>
      </c>
      <c r="E174" s="832" t="s">
        <v>2338</v>
      </c>
      <c r="F174" s="849">
        <v>1</v>
      </c>
      <c r="G174" s="849">
        <v>1296.7</v>
      </c>
      <c r="H174" s="837">
        <v>1</v>
      </c>
      <c r="I174" s="849"/>
      <c r="J174" s="849"/>
      <c r="K174" s="837">
        <v>0</v>
      </c>
      <c r="L174" s="849">
        <v>1</v>
      </c>
      <c r="M174" s="850">
        <v>1296.7</v>
      </c>
    </row>
    <row r="175" spans="1:13" ht="14.4" customHeight="1" x14ac:dyDescent="0.3">
      <c r="A175" s="831" t="s">
        <v>1827</v>
      </c>
      <c r="B175" s="832" t="s">
        <v>1555</v>
      </c>
      <c r="C175" s="832" t="s">
        <v>1768</v>
      </c>
      <c r="D175" s="832" t="s">
        <v>1769</v>
      </c>
      <c r="E175" s="832" t="s">
        <v>1770</v>
      </c>
      <c r="F175" s="849"/>
      <c r="G175" s="849"/>
      <c r="H175" s="837">
        <v>0</v>
      </c>
      <c r="I175" s="849">
        <v>18</v>
      </c>
      <c r="J175" s="849">
        <v>169.2</v>
      </c>
      <c r="K175" s="837">
        <v>1</v>
      </c>
      <c r="L175" s="849">
        <v>18</v>
      </c>
      <c r="M175" s="850">
        <v>169.2</v>
      </c>
    </row>
    <row r="176" spans="1:13" ht="14.4" customHeight="1" x14ac:dyDescent="0.3">
      <c r="A176" s="831" t="s">
        <v>1827</v>
      </c>
      <c r="B176" s="832" t="s">
        <v>1555</v>
      </c>
      <c r="C176" s="832" t="s">
        <v>2661</v>
      </c>
      <c r="D176" s="832" t="s">
        <v>2662</v>
      </c>
      <c r="E176" s="832" t="s">
        <v>2663</v>
      </c>
      <c r="F176" s="849">
        <v>1</v>
      </c>
      <c r="G176" s="849">
        <v>14.11</v>
      </c>
      <c r="H176" s="837">
        <v>1</v>
      </c>
      <c r="I176" s="849"/>
      <c r="J176" s="849"/>
      <c r="K176" s="837">
        <v>0</v>
      </c>
      <c r="L176" s="849">
        <v>1</v>
      </c>
      <c r="M176" s="850">
        <v>14.11</v>
      </c>
    </row>
    <row r="177" spans="1:13" ht="14.4" customHeight="1" x14ac:dyDescent="0.3">
      <c r="A177" s="831" t="s">
        <v>1827</v>
      </c>
      <c r="B177" s="832" t="s">
        <v>1555</v>
      </c>
      <c r="C177" s="832" t="s">
        <v>1655</v>
      </c>
      <c r="D177" s="832" t="s">
        <v>1656</v>
      </c>
      <c r="E177" s="832" t="s">
        <v>1657</v>
      </c>
      <c r="F177" s="849"/>
      <c r="G177" s="849"/>
      <c r="H177" s="837">
        <v>0</v>
      </c>
      <c r="I177" s="849">
        <v>6</v>
      </c>
      <c r="J177" s="849">
        <v>112.85999999999999</v>
      </c>
      <c r="K177" s="837">
        <v>1</v>
      </c>
      <c r="L177" s="849">
        <v>6</v>
      </c>
      <c r="M177" s="850">
        <v>112.85999999999999</v>
      </c>
    </row>
    <row r="178" spans="1:13" ht="14.4" customHeight="1" x14ac:dyDescent="0.3">
      <c r="A178" s="831" t="s">
        <v>1827</v>
      </c>
      <c r="B178" s="832" t="s">
        <v>1555</v>
      </c>
      <c r="C178" s="832" t="s">
        <v>2540</v>
      </c>
      <c r="D178" s="832" t="s">
        <v>1849</v>
      </c>
      <c r="E178" s="832" t="s">
        <v>1558</v>
      </c>
      <c r="F178" s="849">
        <v>7</v>
      </c>
      <c r="G178" s="849">
        <v>32.9</v>
      </c>
      <c r="H178" s="837">
        <v>1</v>
      </c>
      <c r="I178" s="849"/>
      <c r="J178" s="849"/>
      <c r="K178" s="837">
        <v>0</v>
      </c>
      <c r="L178" s="849">
        <v>7</v>
      </c>
      <c r="M178" s="850">
        <v>32.9</v>
      </c>
    </row>
    <row r="179" spans="1:13" ht="14.4" customHeight="1" x14ac:dyDescent="0.3">
      <c r="A179" s="831" t="s">
        <v>1827</v>
      </c>
      <c r="B179" s="832" t="s">
        <v>1555</v>
      </c>
      <c r="C179" s="832" t="s">
        <v>1848</v>
      </c>
      <c r="D179" s="832" t="s">
        <v>1849</v>
      </c>
      <c r="E179" s="832" t="s">
        <v>1770</v>
      </c>
      <c r="F179" s="849">
        <v>5</v>
      </c>
      <c r="G179" s="849">
        <v>47</v>
      </c>
      <c r="H179" s="837">
        <v>1</v>
      </c>
      <c r="I179" s="849"/>
      <c r="J179" s="849"/>
      <c r="K179" s="837">
        <v>0</v>
      </c>
      <c r="L179" s="849">
        <v>5</v>
      </c>
      <c r="M179" s="850">
        <v>47</v>
      </c>
    </row>
    <row r="180" spans="1:13" ht="14.4" customHeight="1" x14ac:dyDescent="0.3">
      <c r="A180" s="831" t="s">
        <v>1827</v>
      </c>
      <c r="B180" s="832" t="s">
        <v>1555</v>
      </c>
      <c r="C180" s="832" t="s">
        <v>1556</v>
      </c>
      <c r="D180" s="832" t="s">
        <v>1557</v>
      </c>
      <c r="E180" s="832" t="s">
        <v>1558</v>
      </c>
      <c r="F180" s="849"/>
      <c r="G180" s="849"/>
      <c r="H180" s="837">
        <v>0</v>
      </c>
      <c r="I180" s="849">
        <v>19</v>
      </c>
      <c r="J180" s="849">
        <v>89.300000000000011</v>
      </c>
      <c r="K180" s="837">
        <v>1</v>
      </c>
      <c r="L180" s="849">
        <v>19</v>
      </c>
      <c r="M180" s="850">
        <v>89.300000000000011</v>
      </c>
    </row>
    <row r="181" spans="1:13" ht="14.4" customHeight="1" x14ac:dyDescent="0.3">
      <c r="A181" s="831" t="s">
        <v>1827</v>
      </c>
      <c r="B181" s="832" t="s">
        <v>1555</v>
      </c>
      <c r="C181" s="832" t="s">
        <v>2279</v>
      </c>
      <c r="D181" s="832" t="s">
        <v>1849</v>
      </c>
      <c r="E181" s="832" t="s">
        <v>1657</v>
      </c>
      <c r="F181" s="849">
        <v>6</v>
      </c>
      <c r="G181" s="849">
        <v>112.85999999999999</v>
      </c>
      <c r="H181" s="837">
        <v>1</v>
      </c>
      <c r="I181" s="849"/>
      <c r="J181" s="849"/>
      <c r="K181" s="837">
        <v>0</v>
      </c>
      <c r="L181" s="849">
        <v>6</v>
      </c>
      <c r="M181" s="850">
        <v>112.85999999999999</v>
      </c>
    </row>
    <row r="182" spans="1:13" ht="14.4" customHeight="1" x14ac:dyDescent="0.3">
      <c r="A182" s="831" t="s">
        <v>1827</v>
      </c>
      <c r="B182" s="832" t="s">
        <v>1559</v>
      </c>
      <c r="C182" s="832" t="s">
        <v>2183</v>
      </c>
      <c r="D182" s="832" t="s">
        <v>943</v>
      </c>
      <c r="E182" s="832" t="s">
        <v>2184</v>
      </c>
      <c r="F182" s="849"/>
      <c r="G182" s="849"/>
      <c r="H182" s="837"/>
      <c r="I182" s="849">
        <v>11</v>
      </c>
      <c r="J182" s="849">
        <v>0</v>
      </c>
      <c r="K182" s="837"/>
      <c r="L182" s="849">
        <v>11</v>
      </c>
      <c r="M182" s="850">
        <v>0</v>
      </c>
    </row>
    <row r="183" spans="1:13" ht="14.4" customHeight="1" x14ac:dyDescent="0.3">
      <c r="A183" s="831" t="s">
        <v>1827</v>
      </c>
      <c r="B183" s="832" t="s">
        <v>1559</v>
      </c>
      <c r="C183" s="832" t="s">
        <v>2185</v>
      </c>
      <c r="D183" s="832" t="s">
        <v>2186</v>
      </c>
      <c r="E183" s="832" t="s">
        <v>2184</v>
      </c>
      <c r="F183" s="849">
        <v>8</v>
      </c>
      <c r="G183" s="849">
        <v>0</v>
      </c>
      <c r="H183" s="837"/>
      <c r="I183" s="849"/>
      <c r="J183" s="849"/>
      <c r="K183" s="837"/>
      <c r="L183" s="849">
        <v>8</v>
      </c>
      <c r="M183" s="850">
        <v>0</v>
      </c>
    </row>
    <row r="184" spans="1:13" ht="14.4" customHeight="1" x14ac:dyDescent="0.3">
      <c r="A184" s="831" t="s">
        <v>1827</v>
      </c>
      <c r="B184" s="832" t="s">
        <v>1559</v>
      </c>
      <c r="C184" s="832" t="s">
        <v>2791</v>
      </c>
      <c r="D184" s="832" t="s">
        <v>2644</v>
      </c>
      <c r="E184" s="832" t="s">
        <v>2184</v>
      </c>
      <c r="F184" s="849">
        <v>1</v>
      </c>
      <c r="G184" s="849">
        <v>0</v>
      </c>
      <c r="H184" s="837"/>
      <c r="I184" s="849"/>
      <c r="J184" s="849"/>
      <c r="K184" s="837"/>
      <c r="L184" s="849">
        <v>1</v>
      </c>
      <c r="M184" s="850">
        <v>0</v>
      </c>
    </row>
    <row r="185" spans="1:13" ht="14.4" customHeight="1" x14ac:dyDescent="0.3">
      <c r="A185" s="831" t="s">
        <v>1827</v>
      </c>
      <c r="B185" s="832" t="s">
        <v>1559</v>
      </c>
      <c r="C185" s="832" t="s">
        <v>2642</v>
      </c>
      <c r="D185" s="832" t="s">
        <v>2195</v>
      </c>
      <c r="E185" s="832" t="s">
        <v>1561</v>
      </c>
      <c r="F185" s="849">
        <v>2</v>
      </c>
      <c r="G185" s="849">
        <v>0</v>
      </c>
      <c r="H185" s="837"/>
      <c r="I185" s="849"/>
      <c r="J185" s="849"/>
      <c r="K185" s="837"/>
      <c r="L185" s="849">
        <v>2</v>
      </c>
      <c r="M185" s="850">
        <v>0</v>
      </c>
    </row>
    <row r="186" spans="1:13" ht="14.4" customHeight="1" x14ac:dyDescent="0.3">
      <c r="A186" s="831" t="s">
        <v>1827</v>
      </c>
      <c r="B186" s="832" t="s">
        <v>1559</v>
      </c>
      <c r="C186" s="832" t="s">
        <v>1560</v>
      </c>
      <c r="D186" s="832" t="s">
        <v>943</v>
      </c>
      <c r="E186" s="832" t="s">
        <v>1561</v>
      </c>
      <c r="F186" s="849"/>
      <c r="G186" s="849"/>
      <c r="H186" s="837"/>
      <c r="I186" s="849">
        <v>18</v>
      </c>
      <c r="J186" s="849">
        <v>0</v>
      </c>
      <c r="K186" s="837"/>
      <c r="L186" s="849">
        <v>18</v>
      </c>
      <c r="M186" s="850">
        <v>0</v>
      </c>
    </row>
    <row r="187" spans="1:13" ht="14.4" customHeight="1" x14ac:dyDescent="0.3">
      <c r="A187" s="831" t="s">
        <v>1827</v>
      </c>
      <c r="B187" s="832" t="s">
        <v>1559</v>
      </c>
      <c r="C187" s="832" t="s">
        <v>2187</v>
      </c>
      <c r="D187" s="832" t="s">
        <v>2188</v>
      </c>
      <c r="E187" s="832" t="s">
        <v>2189</v>
      </c>
      <c r="F187" s="849">
        <v>1</v>
      </c>
      <c r="G187" s="849">
        <v>0</v>
      </c>
      <c r="H187" s="837"/>
      <c r="I187" s="849"/>
      <c r="J187" s="849"/>
      <c r="K187" s="837"/>
      <c r="L187" s="849">
        <v>1</v>
      </c>
      <c r="M187" s="850">
        <v>0</v>
      </c>
    </row>
    <row r="188" spans="1:13" ht="14.4" customHeight="1" x14ac:dyDescent="0.3">
      <c r="A188" s="831" t="s">
        <v>1827</v>
      </c>
      <c r="B188" s="832" t="s">
        <v>1559</v>
      </c>
      <c r="C188" s="832" t="s">
        <v>2190</v>
      </c>
      <c r="D188" s="832" t="s">
        <v>2188</v>
      </c>
      <c r="E188" s="832" t="s">
        <v>2184</v>
      </c>
      <c r="F188" s="849">
        <v>1</v>
      </c>
      <c r="G188" s="849">
        <v>0</v>
      </c>
      <c r="H188" s="837"/>
      <c r="I188" s="849"/>
      <c r="J188" s="849"/>
      <c r="K188" s="837"/>
      <c r="L188" s="849">
        <v>1</v>
      </c>
      <c r="M188" s="850">
        <v>0</v>
      </c>
    </row>
    <row r="189" spans="1:13" ht="14.4" customHeight="1" x14ac:dyDescent="0.3">
      <c r="A189" s="831" t="s">
        <v>1827</v>
      </c>
      <c r="B189" s="832" t="s">
        <v>1559</v>
      </c>
      <c r="C189" s="832" t="s">
        <v>2191</v>
      </c>
      <c r="D189" s="832" t="s">
        <v>2192</v>
      </c>
      <c r="E189" s="832" t="s">
        <v>2189</v>
      </c>
      <c r="F189" s="849">
        <v>1</v>
      </c>
      <c r="G189" s="849">
        <v>0</v>
      </c>
      <c r="H189" s="837"/>
      <c r="I189" s="849"/>
      <c r="J189" s="849"/>
      <c r="K189" s="837"/>
      <c r="L189" s="849">
        <v>1</v>
      </c>
      <c r="M189" s="850">
        <v>0</v>
      </c>
    </row>
    <row r="190" spans="1:13" ht="14.4" customHeight="1" x14ac:dyDescent="0.3">
      <c r="A190" s="831" t="s">
        <v>1827</v>
      </c>
      <c r="B190" s="832" t="s">
        <v>1559</v>
      </c>
      <c r="C190" s="832" t="s">
        <v>2792</v>
      </c>
      <c r="D190" s="832" t="s">
        <v>2793</v>
      </c>
      <c r="E190" s="832" t="s">
        <v>1078</v>
      </c>
      <c r="F190" s="849">
        <v>1</v>
      </c>
      <c r="G190" s="849">
        <v>0</v>
      </c>
      <c r="H190" s="837"/>
      <c r="I190" s="849"/>
      <c r="J190" s="849"/>
      <c r="K190" s="837"/>
      <c r="L190" s="849">
        <v>1</v>
      </c>
      <c r="M190" s="850">
        <v>0</v>
      </c>
    </row>
    <row r="191" spans="1:13" ht="14.4" customHeight="1" x14ac:dyDescent="0.3">
      <c r="A191" s="831" t="s">
        <v>1827</v>
      </c>
      <c r="B191" s="832" t="s">
        <v>1559</v>
      </c>
      <c r="C191" s="832" t="s">
        <v>2194</v>
      </c>
      <c r="D191" s="832" t="s">
        <v>2195</v>
      </c>
      <c r="E191" s="832" t="s">
        <v>2189</v>
      </c>
      <c r="F191" s="849">
        <v>1</v>
      </c>
      <c r="G191" s="849">
        <v>0</v>
      </c>
      <c r="H191" s="837"/>
      <c r="I191" s="849"/>
      <c r="J191" s="849"/>
      <c r="K191" s="837"/>
      <c r="L191" s="849">
        <v>1</v>
      </c>
      <c r="M191" s="850">
        <v>0</v>
      </c>
    </row>
    <row r="192" spans="1:13" ht="14.4" customHeight="1" x14ac:dyDescent="0.3">
      <c r="A192" s="831" t="s">
        <v>1827</v>
      </c>
      <c r="B192" s="832" t="s">
        <v>1562</v>
      </c>
      <c r="C192" s="832" t="s">
        <v>1900</v>
      </c>
      <c r="D192" s="832" t="s">
        <v>673</v>
      </c>
      <c r="E192" s="832" t="s">
        <v>1565</v>
      </c>
      <c r="F192" s="849"/>
      <c r="G192" s="849"/>
      <c r="H192" s="837">
        <v>0</v>
      </c>
      <c r="I192" s="849">
        <v>14</v>
      </c>
      <c r="J192" s="849">
        <v>1848</v>
      </c>
      <c r="K192" s="837">
        <v>1</v>
      </c>
      <c r="L192" s="849">
        <v>14</v>
      </c>
      <c r="M192" s="850">
        <v>1848</v>
      </c>
    </row>
    <row r="193" spans="1:13" ht="14.4" customHeight="1" x14ac:dyDescent="0.3">
      <c r="A193" s="831" t="s">
        <v>1827</v>
      </c>
      <c r="B193" s="832" t="s">
        <v>1562</v>
      </c>
      <c r="C193" s="832" t="s">
        <v>1563</v>
      </c>
      <c r="D193" s="832" t="s">
        <v>671</v>
      </c>
      <c r="E193" s="832" t="s">
        <v>1078</v>
      </c>
      <c r="F193" s="849"/>
      <c r="G193" s="849"/>
      <c r="H193" s="837">
        <v>0</v>
      </c>
      <c r="I193" s="849">
        <v>26</v>
      </c>
      <c r="J193" s="849">
        <v>1715.7399999999998</v>
      </c>
      <c r="K193" s="837">
        <v>1</v>
      </c>
      <c r="L193" s="849">
        <v>26</v>
      </c>
      <c r="M193" s="850">
        <v>1715.7399999999998</v>
      </c>
    </row>
    <row r="194" spans="1:13" ht="14.4" customHeight="1" x14ac:dyDescent="0.3">
      <c r="A194" s="831" t="s">
        <v>1827</v>
      </c>
      <c r="B194" s="832" t="s">
        <v>1562</v>
      </c>
      <c r="C194" s="832" t="s">
        <v>1564</v>
      </c>
      <c r="D194" s="832" t="s">
        <v>673</v>
      </c>
      <c r="E194" s="832" t="s">
        <v>1565</v>
      </c>
      <c r="F194" s="849"/>
      <c r="G194" s="849"/>
      <c r="H194" s="837">
        <v>0</v>
      </c>
      <c r="I194" s="849">
        <v>87</v>
      </c>
      <c r="J194" s="849">
        <v>11484</v>
      </c>
      <c r="K194" s="837">
        <v>1</v>
      </c>
      <c r="L194" s="849">
        <v>87</v>
      </c>
      <c r="M194" s="850">
        <v>11484</v>
      </c>
    </row>
    <row r="195" spans="1:13" ht="14.4" customHeight="1" x14ac:dyDescent="0.3">
      <c r="A195" s="831" t="s">
        <v>1827</v>
      </c>
      <c r="B195" s="832" t="s">
        <v>1562</v>
      </c>
      <c r="C195" s="832" t="s">
        <v>1904</v>
      </c>
      <c r="D195" s="832" t="s">
        <v>1905</v>
      </c>
      <c r="E195" s="832" t="s">
        <v>1617</v>
      </c>
      <c r="F195" s="849">
        <v>3</v>
      </c>
      <c r="G195" s="849">
        <v>369.6</v>
      </c>
      <c r="H195" s="837">
        <v>1</v>
      </c>
      <c r="I195" s="849"/>
      <c r="J195" s="849"/>
      <c r="K195" s="837">
        <v>0</v>
      </c>
      <c r="L195" s="849">
        <v>3</v>
      </c>
      <c r="M195" s="850">
        <v>369.6</v>
      </c>
    </row>
    <row r="196" spans="1:13" ht="14.4" customHeight="1" x14ac:dyDescent="0.3">
      <c r="A196" s="831" t="s">
        <v>1827</v>
      </c>
      <c r="B196" s="832" t="s">
        <v>1562</v>
      </c>
      <c r="C196" s="832" t="s">
        <v>1906</v>
      </c>
      <c r="D196" s="832" t="s">
        <v>1905</v>
      </c>
      <c r="E196" s="832" t="s">
        <v>1907</v>
      </c>
      <c r="F196" s="849">
        <v>4</v>
      </c>
      <c r="G196" s="849">
        <v>528</v>
      </c>
      <c r="H196" s="837">
        <v>1</v>
      </c>
      <c r="I196" s="849"/>
      <c r="J196" s="849"/>
      <c r="K196" s="837">
        <v>0</v>
      </c>
      <c r="L196" s="849">
        <v>4</v>
      </c>
      <c r="M196" s="850">
        <v>528</v>
      </c>
    </row>
    <row r="197" spans="1:13" ht="14.4" customHeight="1" x14ac:dyDescent="0.3">
      <c r="A197" s="831" t="s">
        <v>1827</v>
      </c>
      <c r="B197" s="832" t="s">
        <v>1566</v>
      </c>
      <c r="C197" s="832" t="s">
        <v>1567</v>
      </c>
      <c r="D197" s="832" t="s">
        <v>631</v>
      </c>
      <c r="E197" s="832" t="s">
        <v>1565</v>
      </c>
      <c r="F197" s="849"/>
      <c r="G197" s="849"/>
      <c r="H197" s="837">
        <v>0</v>
      </c>
      <c r="I197" s="849">
        <v>10</v>
      </c>
      <c r="J197" s="849">
        <v>1320</v>
      </c>
      <c r="K197" s="837">
        <v>1</v>
      </c>
      <c r="L197" s="849">
        <v>10</v>
      </c>
      <c r="M197" s="850">
        <v>1320</v>
      </c>
    </row>
    <row r="198" spans="1:13" ht="14.4" customHeight="1" x14ac:dyDescent="0.3">
      <c r="A198" s="831" t="s">
        <v>1827</v>
      </c>
      <c r="B198" s="832" t="s">
        <v>1566</v>
      </c>
      <c r="C198" s="832" t="s">
        <v>1658</v>
      </c>
      <c r="D198" s="832" t="s">
        <v>631</v>
      </c>
      <c r="E198" s="832" t="s">
        <v>1659</v>
      </c>
      <c r="F198" s="849"/>
      <c r="G198" s="849"/>
      <c r="H198" s="837">
        <v>0</v>
      </c>
      <c r="I198" s="849">
        <v>3</v>
      </c>
      <c r="J198" s="849">
        <v>1319.94</v>
      </c>
      <c r="K198" s="837">
        <v>1</v>
      </c>
      <c r="L198" s="849">
        <v>3</v>
      </c>
      <c r="M198" s="850">
        <v>1319.94</v>
      </c>
    </row>
    <row r="199" spans="1:13" ht="14.4" customHeight="1" x14ac:dyDescent="0.3">
      <c r="A199" s="831" t="s">
        <v>1827</v>
      </c>
      <c r="B199" s="832" t="s">
        <v>1566</v>
      </c>
      <c r="C199" s="832" t="s">
        <v>2752</v>
      </c>
      <c r="D199" s="832" t="s">
        <v>2753</v>
      </c>
      <c r="E199" s="832" t="s">
        <v>2754</v>
      </c>
      <c r="F199" s="849">
        <v>3</v>
      </c>
      <c r="G199" s="849">
        <v>396</v>
      </c>
      <c r="H199" s="837">
        <v>1</v>
      </c>
      <c r="I199" s="849"/>
      <c r="J199" s="849"/>
      <c r="K199" s="837">
        <v>0</v>
      </c>
      <c r="L199" s="849">
        <v>3</v>
      </c>
      <c r="M199" s="850">
        <v>396</v>
      </c>
    </row>
    <row r="200" spans="1:13" ht="14.4" customHeight="1" x14ac:dyDescent="0.3">
      <c r="A200" s="831" t="s">
        <v>1827</v>
      </c>
      <c r="B200" s="832" t="s">
        <v>1566</v>
      </c>
      <c r="C200" s="832" t="s">
        <v>2755</v>
      </c>
      <c r="D200" s="832" t="s">
        <v>2753</v>
      </c>
      <c r="E200" s="832" t="s">
        <v>1565</v>
      </c>
      <c r="F200" s="849">
        <v>6</v>
      </c>
      <c r="G200" s="849">
        <v>792</v>
      </c>
      <c r="H200" s="837">
        <v>1</v>
      </c>
      <c r="I200" s="849"/>
      <c r="J200" s="849"/>
      <c r="K200" s="837">
        <v>0</v>
      </c>
      <c r="L200" s="849">
        <v>6</v>
      </c>
      <c r="M200" s="850">
        <v>792</v>
      </c>
    </row>
    <row r="201" spans="1:13" ht="14.4" customHeight="1" x14ac:dyDescent="0.3">
      <c r="A201" s="831" t="s">
        <v>1827</v>
      </c>
      <c r="B201" s="832" t="s">
        <v>1568</v>
      </c>
      <c r="C201" s="832" t="s">
        <v>2624</v>
      </c>
      <c r="D201" s="832" t="s">
        <v>2625</v>
      </c>
      <c r="E201" s="832" t="s">
        <v>1571</v>
      </c>
      <c r="F201" s="849">
        <v>3</v>
      </c>
      <c r="G201" s="849">
        <v>369.6</v>
      </c>
      <c r="H201" s="837">
        <v>1</v>
      </c>
      <c r="I201" s="849"/>
      <c r="J201" s="849"/>
      <c r="K201" s="837">
        <v>0</v>
      </c>
      <c r="L201" s="849">
        <v>3</v>
      </c>
      <c r="M201" s="850">
        <v>369.6</v>
      </c>
    </row>
    <row r="202" spans="1:13" ht="14.4" customHeight="1" x14ac:dyDescent="0.3">
      <c r="A202" s="831" t="s">
        <v>1827</v>
      </c>
      <c r="B202" s="832" t="s">
        <v>1568</v>
      </c>
      <c r="C202" s="832" t="s">
        <v>1569</v>
      </c>
      <c r="D202" s="832" t="s">
        <v>1570</v>
      </c>
      <c r="E202" s="832" t="s">
        <v>1571</v>
      </c>
      <c r="F202" s="849"/>
      <c r="G202" s="849"/>
      <c r="H202" s="837">
        <v>0</v>
      </c>
      <c r="I202" s="849">
        <v>55</v>
      </c>
      <c r="J202" s="849">
        <v>6762.7999999999993</v>
      </c>
      <c r="K202" s="837">
        <v>1</v>
      </c>
      <c r="L202" s="849">
        <v>55</v>
      </c>
      <c r="M202" s="850">
        <v>6762.7999999999993</v>
      </c>
    </row>
    <row r="203" spans="1:13" ht="14.4" customHeight="1" x14ac:dyDescent="0.3">
      <c r="A203" s="831" t="s">
        <v>1827</v>
      </c>
      <c r="B203" s="832" t="s">
        <v>1568</v>
      </c>
      <c r="C203" s="832" t="s">
        <v>1660</v>
      </c>
      <c r="D203" s="832" t="s">
        <v>1570</v>
      </c>
      <c r="E203" s="832" t="s">
        <v>1661</v>
      </c>
      <c r="F203" s="849"/>
      <c r="G203" s="849"/>
      <c r="H203" s="837">
        <v>0</v>
      </c>
      <c r="I203" s="849">
        <v>115</v>
      </c>
      <c r="J203" s="849">
        <v>28279.649999999998</v>
      </c>
      <c r="K203" s="837">
        <v>1</v>
      </c>
      <c r="L203" s="849">
        <v>115</v>
      </c>
      <c r="M203" s="850">
        <v>28279.649999999998</v>
      </c>
    </row>
    <row r="204" spans="1:13" ht="14.4" customHeight="1" x14ac:dyDescent="0.3">
      <c r="A204" s="831" t="s">
        <v>1827</v>
      </c>
      <c r="B204" s="832" t="s">
        <v>1568</v>
      </c>
      <c r="C204" s="832" t="s">
        <v>2141</v>
      </c>
      <c r="D204" s="832" t="s">
        <v>2142</v>
      </c>
      <c r="E204" s="832" t="s">
        <v>1665</v>
      </c>
      <c r="F204" s="849"/>
      <c r="G204" s="849"/>
      <c r="H204" s="837">
        <v>0</v>
      </c>
      <c r="I204" s="849">
        <v>6</v>
      </c>
      <c r="J204" s="849">
        <v>1946.2800000000002</v>
      </c>
      <c r="K204" s="837">
        <v>1</v>
      </c>
      <c r="L204" s="849">
        <v>6</v>
      </c>
      <c r="M204" s="850">
        <v>1946.2800000000002</v>
      </c>
    </row>
    <row r="205" spans="1:13" ht="14.4" customHeight="1" x14ac:dyDescent="0.3">
      <c r="A205" s="831" t="s">
        <v>1827</v>
      </c>
      <c r="B205" s="832" t="s">
        <v>1568</v>
      </c>
      <c r="C205" s="832" t="s">
        <v>2309</v>
      </c>
      <c r="D205" s="832" t="s">
        <v>2142</v>
      </c>
      <c r="E205" s="832" t="s">
        <v>2310</v>
      </c>
      <c r="F205" s="849"/>
      <c r="G205" s="849"/>
      <c r="H205" s="837">
        <v>0</v>
      </c>
      <c r="I205" s="849">
        <v>33</v>
      </c>
      <c r="J205" s="849">
        <v>35682.57</v>
      </c>
      <c r="K205" s="837">
        <v>1</v>
      </c>
      <c r="L205" s="849">
        <v>33</v>
      </c>
      <c r="M205" s="850">
        <v>35682.57</v>
      </c>
    </row>
    <row r="206" spans="1:13" ht="14.4" customHeight="1" x14ac:dyDescent="0.3">
      <c r="A206" s="831" t="s">
        <v>1827</v>
      </c>
      <c r="B206" s="832" t="s">
        <v>1568</v>
      </c>
      <c r="C206" s="832" t="s">
        <v>2518</v>
      </c>
      <c r="D206" s="832" t="s">
        <v>2142</v>
      </c>
      <c r="E206" s="832" t="s">
        <v>1772</v>
      </c>
      <c r="F206" s="849"/>
      <c r="G206" s="849"/>
      <c r="H206" s="837">
        <v>0</v>
      </c>
      <c r="I206" s="849">
        <v>8</v>
      </c>
      <c r="J206" s="849">
        <v>5190.08</v>
      </c>
      <c r="K206" s="837">
        <v>1</v>
      </c>
      <c r="L206" s="849">
        <v>8</v>
      </c>
      <c r="M206" s="850">
        <v>5190.08</v>
      </c>
    </row>
    <row r="207" spans="1:13" ht="14.4" customHeight="1" x14ac:dyDescent="0.3">
      <c r="A207" s="831" t="s">
        <v>1827</v>
      </c>
      <c r="B207" s="832" t="s">
        <v>1568</v>
      </c>
      <c r="C207" s="832" t="s">
        <v>2143</v>
      </c>
      <c r="D207" s="832" t="s">
        <v>2142</v>
      </c>
      <c r="E207" s="832" t="s">
        <v>2144</v>
      </c>
      <c r="F207" s="849"/>
      <c r="G207" s="849"/>
      <c r="H207" s="837">
        <v>0</v>
      </c>
      <c r="I207" s="849">
        <v>47</v>
      </c>
      <c r="J207" s="849">
        <v>43189.24</v>
      </c>
      <c r="K207" s="837">
        <v>1</v>
      </c>
      <c r="L207" s="849">
        <v>47</v>
      </c>
      <c r="M207" s="850">
        <v>43189.24</v>
      </c>
    </row>
    <row r="208" spans="1:13" ht="14.4" customHeight="1" x14ac:dyDescent="0.3">
      <c r="A208" s="831" t="s">
        <v>1827</v>
      </c>
      <c r="B208" s="832" t="s">
        <v>1662</v>
      </c>
      <c r="C208" s="832" t="s">
        <v>2569</v>
      </c>
      <c r="D208" s="832" t="s">
        <v>1110</v>
      </c>
      <c r="E208" s="832" t="s">
        <v>1772</v>
      </c>
      <c r="F208" s="849">
        <v>3</v>
      </c>
      <c r="G208" s="849">
        <v>396</v>
      </c>
      <c r="H208" s="837">
        <v>1</v>
      </c>
      <c r="I208" s="849"/>
      <c r="J208" s="849"/>
      <c r="K208" s="837">
        <v>0</v>
      </c>
      <c r="L208" s="849">
        <v>3</v>
      </c>
      <c r="M208" s="850">
        <v>396</v>
      </c>
    </row>
    <row r="209" spans="1:13" ht="14.4" customHeight="1" x14ac:dyDescent="0.3">
      <c r="A209" s="831" t="s">
        <v>1827</v>
      </c>
      <c r="B209" s="832" t="s">
        <v>1662</v>
      </c>
      <c r="C209" s="832" t="s">
        <v>1771</v>
      </c>
      <c r="D209" s="832" t="s">
        <v>1664</v>
      </c>
      <c r="E209" s="832" t="s">
        <v>1772</v>
      </c>
      <c r="F209" s="849"/>
      <c r="G209" s="849"/>
      <c r="H209" s="837">
        <v>0</v>
      </c>
      <c r="I209" s="849">
        <v>14</v>
      </c>
      <c r="J209" s="849">
        <v>1848</v>
      </c>
      <c r="K209" s="837">
        <v>1</v>
      </c>
      <c r="L209" s="849">
        <v>14</v>
      </c>
      <c r="M209" s="850">
        <v>1848</v>
      </c>
    </row>
    <row r="210" spans="1:13" ht="14.4" customHeight="1" x14ac:dyDescent="0.3">
      <c r="A210" s="831" t="s">
        <v>1827</v>
      </c>
      <c r="B210" s="832" t="s">
        <v>1662</v>
      </c>
      <c r="C210" s="832" t="s">
        <v>1663</v>
      </c>
      <c r="D210" s="832" t="s">
        <v>1664</v>
      </c>
      <c r="E210" s="832" t="s">
        <v>1665</v>
      </c>
      <c r="F210" s="849"/>
      <c r="G210" s="849"/>
      <c r="H210" s="837">
        <v>0</v>
      </c>
      <c r="I210" s="849">
        <v>3</v>
      </c>
      <c r="J210" s="849">
        <v>197.96999999999997</v>
      </c>
      <c r="K210" s="837">
        <v>1</v>
      </c>
      <c r="L210" s="849">
        <v>3</v>
      </c>
      <c r="M210" s="850">
        <v>197.96999999999997</v>
      </c>
    </row>
    <row r="211" spans="1:13" ht="14.4" customHeight="1" x14ac:dyDescent="0.3">
      <c r="A211" s="831" t="s">
        <v>1827</v>
      </c>
      <c r="B211" s="832" t="s">
        <v>1572</v>
      </c>
      <c r="C211" s="832" t="s">
        <v>1573</v>
      </c>
      <c r="D211" s="832" t="s">
        <v>711</v>
      </c>
      <c r="E211" s="832" t="s">
        <v>1574</v>
      </c>
      <c r="F211" s="849"/>
      <c r="G211" s="849"/>
      <c r="H211" s="837">
        <v>0</v>
      </c>
      <c r="I211" s="849">
        <v>89</v>
      </c>
      <c r="J211" s="849">
        <v>10964.8</v>
      </c>
      <c r="K211" s="837">
        <v>1</v>
      </c>
      <c r="L211" s="849">
        <v>89</v>
      </c>
      <c r="M211" s="850">
        <v>10964.8</v>
      </c>
    </row>
    <row r="212" spans="1:13" ht="14.4" customHeight="1" x14ac:dyDescent="0.3">
      <c r="A212" s="831" t="s">
        <v>1827</v>
      </c>
      <c r="B212" s="832" t="s">
        <v>1572</v>
      </c>
      <c r="C212" s="832" t="s">
        <v>1668</v>
      </c>
      <c r="D212" s="832" t="s">
        <v>711</v>
      </c>
      <c r="E212" s="832" t="s">
        <v>1617</v>
      </c>
      <c r="F212" s="849"/>
      <c r="G212" s="849"/>
      <c r="H212" s="837">
        <v>0</v>
      </c>
      <c r="I212" s="849">
        <v>5</v>
      </c>
      <c r="J212" s="849">
        <v>1231.9499999999998</v>
      </c>
      <c r="K212" s="837">
        <v>1</v>
      </c>
      <c r="L212" s="849">
        <v>5</v>
      </c>
      <c r="M212" s="850">
        <v>1231.9499999999998</v>
      </c>
    </row>
    <row r="213" spans="1:13" ht="14.4" customHeight="1" x14ac:dyDescent="0.3">
      <c r="A213" s="831" t="s">
        <v>1827</v>
      </c>
      <c r="B213" s="832" t="s">
        <v>1572</v>
      </c>
      <c r="C213" s="832" t="s">
        <v>1949</v>
      </c>
      <c r="D213" s="832" t="s">
        <v>1950</v>
      </c>
      <c r="E213" s="832" t="s">
        <v>1078</v>
      </c>
      <c r="F213" s="849">
        <v>64</v>
      </c>
      <c r="G213" s="849">
        <v>8448</v>
      </c>
      <c r="H213" s="837">
        <v>1</v>
      </c>
      <c r="I213" s="849"/>
      <c r="J213" s="849"/>
      <c r="K213" s="837">
        <v>0</v>
      </c>
      <c r="L213" s="849">
        <v>64</v>
      </c>
      <c r="M213" s="850">
        <v>8448</v>
      </c>
    </row>
    <row r="214" spans="1:13" ht="14.4" customHeight="1" x14ac:dyDescent="0.3">
      <c r="A214" s="831" t="s">
        <v>1827</v>
      </c>
      <c r="B214" s="832" t="s">
        <v>1572</v>
      </c>
      <c r="C214" s="832" t="s">
        <v>2286</v>
      </c>
      <c r="D214" s="832" t="s">
        <v>1945</v>
      </c>
      <c r="E214" s="832" t="s">
        <v>2287</v>
      </c>
      <c r="F214" s="849">
        <v>17</v>
      </c>
      <c r="G214" s="849">
        <v>2094.4</v>
      </c>
      <c r="H214" s="837">
        <v>1</v>
      </c>
      <c r="I214" s="849"/>
      <c r="J214" s="849"/>
      <c r="K214" s="837">
        <v>0</v>
      </c>
      <c r="L214" s="849">
        <v>17</v>
      </c>
      <c r="M214" s="850">
        <v>2094.4</v>
      </c>
    </row>
    <row r="215" spans="1:13" ht="14.4" customHeight="1" x14ac:dyDescent="0.3">
      <c r="A215" s="831" t="s">
        <v>1827</v>
      </c>
      <c r="B215" s="832" t="s">
        <v>1572</v>
      </c>
      <c r="C215" s="832" t="s">
        <v>1669</v>
      </c>
      <c r="D215" s="832" t="s">
        <v>711</v>
      </c>
      <c r="E215" s="832" t="s">
        <v>700</v>
      </c>
      <c r="F215" s="849"/>
      <c r="G215" s="849"/>
      <c r="H215" s="837">
        <v>0</v>
      </c>
      <c r="I215" s="849">
        <v>24</v>
      </c>
      <c r="J215" s="849">
        <v>1478.1599999999999</v>
      </c>
      <c r="K215" s="837">
        <v>1</v>
      </c>
      <c r="L215" s="849">
        <v>24</v>
      </c>
      <c r="M215" s="850">
        <v>1478.1599999999999</v>
      </c>
    </row>
    <row r="216" spans="1:13" ht="14.4" customHeight="1" x14ac:dyDescent="0.3">
      <c r="A216" s="831" t="s">
        <v>1827</v>
      </c>
      <c r="B216" s="832" t="s">
        <v>1572</v>
      </c>
      <c r="C216" s="832" t="s">
        <v>1666</v>
      </c>
      <c r="D216" s="832" t="s">
        <v>711</v>
      </c>
      <c r="E216" s="832" t="s">
        <v>1667</v>
      </c>
      <c r="F216" s="849"/>
      <c r="G216" s="849"/>
      <c r="H216" s="837">
        <v>0</v>
      </c>
      <c r="I216" s="849">
        <v>62</v>
      </c>
      <c r="J216" s="849">
        <v>45028.740000000005</v>
      </c>
      <c r="K216" s="837">
        <v>1</v>
      </c>
      <c r="L216" s="849">
        <v>62</v>
      </c>
      <c r="M216" s="850">
        <v>45028.740000000005</v>
      </c>
    </row>
    <row r="217" spans="1:13" ht="14.4" customHeight="1" x14ac:dyDescent="0.3">
      <c r="A217" s="831" t="s">
        <v>1827</v>
      </c>
      <c r="B217" s="832" t="s">
        <v>1572</v>
      </c>
      <c r="C217" s="832" t="s">
        <v>1951</v>
      </c>
      <c r="D217" s="832" t="s">
        <v>1952</v>
      </c>
      <c r="E217" s="832" t="s">
        <v>1948</v>
      </c>
      <c r="F217" s="849">
        <v>1</v>
      </c>
      <c r="G217" s="849">
        <v>431.18</v>
      </c>
      <c r="H217" s="837">
        <v>1</v>
      </c>
      <c r="I217" s="849"/>
      <c r="J217" s="849"/>
      <c r="K217" s="837">
        <v>0</v>
      </c>
      <c r="L217" s="849">
        <v>1</v>
      </c>
      <c r="M217" s="850">
        <v>431.18</v>
      </c>
    </row>
    <row r="218" spans="1:13" ht="14.4" customHeight="1" x14ac:dyDescent="0.3">
      <c r="A218" s="831" t="s">
        <v>1827</v>
      </c>
      <c r="B218" s="832" t="s">
        <v>1572</v>
      </c>
      <c r="C218" s="832" t="s">
        <v>1575</v>
      </c>
      <c r="D218" s="832" t="s">
        <v>711</v>
      </c>
      <c r="E218" s="832" t="s">
        <v>712</v>
      </c>
      <c r="F218" s="849"/>
      <c r="G218" s="849"/>
      <c r="H218" s="837">
        <v>0</v>
      </c>
      <c r="I218" s="849">
        <v>5</v>
      </c>
      <c r="J218" s="849">
        <v>1231.9499999999998</v>
      </c>
      <c r="K218" s="837">
        <v>1</v>
      </c>
      <c r="L218" s="849">
        <v>5</v>
      </c>
      <c r="M218" s="850">
        <v>1231.9499999999998</v>
      </c>
    </row>
    <row r="219" spans="1:13" ht="14.4" customHeight="1" x14ac:dyDescent="0.3">
      <c r="A219" s="831" t="s">
        <v>1827</v>
      </c>
      <c r="B219" s="832" t="s">
        <v>1572</v>
      </c>
      <c r="C219" s="832" t="s">
        <v>2568</v>
      </c>
      <c r="D219" s="832" t="s">
        <v>1958</v>
      </c>
      <c r="E219" s="832" t="s">
        <v>1574</v>
      </c>
      <c r="F219" s="849">
        <v>2</v>
      </c>
      <c r="G219" s="849">
        <v>246.4</v>
      </c>
      <c r="H219" s="837">
        <v>1</v>
      </c>
      <c r="I219" s="849"/>
      <c r="J219" s="849"/>
      <c r="K219" s="837">
        <v>0</v>
      </c>
      <c r="L219" s="849">
        <v>2</v>
      </c>
      <c r="M219" s="850">
        <v>246.4</v>
      </c>
    </row>
    <row r="220" spans="1:13" ht="14.4" customHeight="1" x14ac:dyDescent="0.3">
      <c r="A220" s="831" t="s">
        <v>1827</v>
      </c>
      <c r="B220" s="832" t="s">
        <v>1572</v>
      </c>
      <c r="C220" s="832" t="s">
        <v>2688</v>
      </c>
      <c r="D220" s="832" t="s">
        <v>2373</v>
      </c>
      <c r="E220" s="832" t="s">
        <v>2689</v>
      </c>
      <c r="F220" s="849"/>
      <c r="G220" s="849"/>
      <c r="H220" s="837">
        <v>0</v>
      </c>
      <c r="I220" s="849">
        <v>3</v>
      </c>
      <c r="J220" s="849">
        <v>554.37</v>
      </c>
      <c r="K220" s="837">
        <v>1</v>
      </c>
      <c r="L220" s="849">
        <v>3</v>
      </c>
      <c r="M220" s="850">
        <v>554.37</v>
      </c>
    </row>
    <row r="221" spans="1:13" ht="14.4" customHeight="1" x14ac:dyDescent="0.3">
      <c r="A221" s="831" t="s">
        <v>1827</v>
      </c>
      <c r="B221" s="832" t="s">
        <v>1576</v>
      </c>
      <c r="C221" s="832" t="s">
        <v>2071</v>
      </c>
      <c r="D221" s="832" t="s">
        <v>2072</v>
      </c>
      <c r="E221" s="832" t="s">
        <v>1994</v>
      </c>
      <c r="F221" s="849">
        <v>9</v>
      </c>
      <c r="G221" s="849">
        <v>724.77</v>
      </c>
      <c r="H221" s="837">
        <v>1</v>
      </c>
      <c r="I221" s="849"/>
      <c r="J221" s="849"/>
      <c r="K221" s="837">
        <v>0</v>
      </c>
      <c r="L221" s="849">
        <v>9</v>
      </c>
      <c r="M221" s="850">
        <v>724.77</v>
      </c>
    </row>
    <row r="222" spans="1:13" ht="14.4" customHeight="1" x14ac:dyDescent="0.3">
      <c r="A222" s="831" t="s">
        <v>1827</v>
      </c>
      <c r="B222" s="832" t="s">
        <v>1576</v>
      </c>
      <c r="C222" s="832" t="s">
        <v>2476</v>
      </c>
      <c r="D222" s="832" t="s">
        <v>2074</v>
      </c>
      <c r="E222" s="832" t="s">
        <v>2477</v>
      </c>
      <c r="F222" s="849">
        <v>17</v>
      </c>
      <c r="G222" s="849">
        <v>4107.03</v>
      </c>
      <c r="H222" s="837">
        <v>1</v>
      </c>
      <c r="I222" s="849"/>
      <c r="J222" s="849"/>
      <c r="K222" s="837">
        <v>0</v>
      </c>
      <c r="L222" s="849">
        <v>17</v>
      </c>
      <c r="M222" s="850">
        <v>4107.03</v>
      </c>
    </row>
    <row r="223" spans="1:13" ht="14.4" customHeight="1" x14ac:dyDescent="0.3">
      <c r="A223" s="831" t="s">
        <v>1827</v>
      </c>
      <c r="B223" s="832" t="s">
        <v>1576</v>
      </c>
      <c r="C223" s="832" t="s">
        <v>2073</v>
      </c>
      <c r="D223" s="832" t="s">
        <v>2074</v>
      </c>
      <c r="E223" s="832" t="s">
        <v>2075</v>
      </c>
      <c r="F223" s="849">
        <v>24</v>
      </c>
      <c r="G223" s="849">
        <v>3865.4399999999996</v>
      </c>
      <c r="H223" s="837">
        <v>1</v>
      </c>
      <c r="I223" s="849"/>
      <c r="J223" s="849"/>
      <c r="K223" s="837">
        <v>0</v>
      </c>
      <c r="L223" s="849">
        <v>24</v>
      </c>
      <c r="M223" s="850">
        <v>3865.4399999999996</v>
      </c>
    </row>
    <row r="224" spans="1:13" ht="14.4" customHeight="1" x14ac:dyDescent="0.3">
      <c r="A224" s="831" t="s">
        <v>1827</v>
      </c>
      <c r="B224" s="832" t="s">
        <v>1576</v>
      </c>
      <c r="C224" s="832" t="s">
        <v>2076</v>
      </c>
      <c r="D224" s="832" t="s">
        <v>2072</v>
      </c>
      <c r="E224" s="832" t="s">
        <v>2075</v>
      </c>
      <c r="F224" s="849">
        <v>3</v>
      </c>
      <c r="G224" s="849">
        <v>483.18</v>
      </c>
      <c r="H224" s="837">
        <v>1</v>
      </c>
      <c r="I224" s="849"/>
      <c r="J224" s="849"/>
      <c r="K224" s="837">
        <v>0</v>
      </c>
      <c r="L224" s="849">
        <v>3</v>
      </c>
      <c r="M224" s="850">
        <v>483.18</v>
      </c>
    </row>
    <row r="225" spans="1:13" ht="14.4" customHeight="1" x14ac:dyDescent="0.3">
      <c r="A225" s="831" t="s">
        <v>1827</v>
      </c>
      <c r="B225" s="832" t="s">
        <v>1576</v>
      </c>
      <c r="C225" s="832" t="s">
        <v>2079</v>
      </c>
      <c r="D225" s="832" t="s">
        <v>1581</v>
      </c>
      <c r="E225" s="832" t="s">
        <v>1579</v>
      </c>
      <c r="F225" s="849"/>
      <c r="G225" s="849"/>
      <c r="H225" s="837">
        <v>0</v>
      </c>
      <c r="I225" s="849">
        <v>25</v>
      </c>
      <c r="J225" s="849">
        <v>4026.5</v>
      </c>
      <c r="K225" s="837">
        <v>1</v>
      </c>
      <c r="L225" s="849">
        <v>25</v>
      </c>
      <c r="M225" s="850">
        <v>4026.5</v>
      </c>
    </row>
    <row r="226" spans="1:13" ht="14.4" customHeight="1" x14ac:dyDescent="0.3">
      <c r="A226" s="831" t="s">
        <v>1827</v>
      </c>
      <c r="B226" s="832" t="s">
        <v>1576</v>
      </c>
      <c r="C226" s="832" t="s">
        <v>1580</v>
      </c>
      <c r="D226" s="832" t="s">
        <v>1581</v>
      </c>
      <c r="E226" s="832" t="s">
        <v>1582</v>
      </c>
      <c r="F226" s="849"/>
      <c r="G226" s="849"/>
      <c r="H226" s="837">
        <v>0</v>
      </c>
      <c r="I226" s="849">
        <v>23</v>
      </c>
      <c r="J226" s="849">
        <v>5556.57</v>
      </c>
      <c r="K226" s="837">
        <v>1</v>
      </c>
      <c r="L226" s="849">
        <v>23</v>
      </c>
      <c r="M226" s="850">
        <v>5556.57</v>
      </c>
    </row>
    <row r="227" spans="1:13" ht="14.4" customHeight="1" x14ac:dyDescent="0.3">
      <c r="A227" s="831" t="s">
        <v>1827</v>
      </c>
      <c r="B227" s="832" t="s">
        <v>1583</v>
      </c>
      <c r="C227" s="832" t="s">
        <v>1779</v>
      </c>
      <c r="D227" s="832" t="s">
        <v>1780</v>
      </c>
      <c r="E227" s="832" t="s">
        <v>1781</v>
      </c>
      <c r="F227" s="849">
        <v>12</v>
      </c>
      <c r="G227" s="849">
        <v>1288.56</v>
      </c>
      <c r="H227" s="837">
        <v>1</v>
      </c>
      <c r="I227" s="849"/>
      <c r="J227" s="849"/>
      <c r="K227" s="837">
        <v>0</v>
      </c>
      <c r="L227" s="849">
        <v>12</v>
      </c>
      <c r="M227" s="850">
        <v>1288.56</v>
      </c>
    </row>
    <row r="228" spans="1:13" ht="14.4" customHeight="1" x14ac:dyDescent="0.3">
      <c r="A228" s="831" t="s">
        <v>1827</v>
      </c>
      <c r="B228" s="832" t="s">
        <v>1583</v>
      </c>
      <c r="C228" s="832" t="s">
        <v>2175</v>
      </c>
      <c r="D228" s="832" t="s">
        <v>2173</v>
      </c>
      <c r="E228" s="832" t="s">
        <v>2176</v>
      </c>
      <c r="F228" s="849">
        <v>17</v>
      </c>
      <c r="G228" s="849">
        <v>1277.7199999999998</v>
      </c>
      <c r="H228" s="837">
        <v>1</v>
      </c>
      <c r="I228" s="849"/>
      <c r="J228" s="849"/>
      <c r="K228" s="837">
        <v>0</v>
      </c>
      <c r="L228" s="849">
        <v>17</v>
      </c>
      <c r="M228" s="850">
        <v>1277.7199999999998</v>
      </c>
    </row>
    <row r="229" spans="1:13" ht="14.4" customHeight="1" x14ac:dyDescent="0.3">
      <c r="A229" s="831" t="s">
        <v>1827</v>
      </c>
      <c r="B229" s="832" t="s">
        <v>1583</v>
      </c>
      <c r="C229" s="832" t="s">
        <v>1672</v>
      </c>
      <c r="D229" s="832" t="s">
        <v>977</v>
      </c>
      <c r="E229" s="832" t="s">
        <v>1673</v>
      </c>
      <c r="F229" s="849">
        <v>15</v>
      </c>
      <c r="G229" s="849">
        <v>1207.95</v>
      </c>
      <c r="H229" s="837">
        <v>1</v>
      </c>
      <c r="I229" s="849"/>
      <c r="J229" s="849"/>
      <c r="K229" s="837">
        <v>0</v>
      </c>
      <c r="L229" s="849">
        <v>15</v>
      </c>
      <c r="M229" s="850">
        <v>1207.95</v>
      </c>
    </row>
    <row r="230" spans="1:13" ht="14.4" customHeight="1" x14ac:dyDescent="0.3">
      <c r="A230" s="831" t="s">
        <v>1827</v>
      </c>
      <c r="B230" s="832" t="s">
        <v>1583</v>
      </c>
      <c r="C230" s="832" t="s">
        <v>1674</v>
      </c>
      <c r="D230" s="832" t="s">
        <v>975</v>
      </c>
      <c r="E230" s="832" t="s">
        <v>1675</v>
      </c>
      <c r="F230" s="849">
        <v>16</v>
      </c>
      <c r="G230" s="849">
        <v>2576.96</v>
      </c>
      <c r="H230" s="837">
        <v>1</v>
      </c>
      <c r="I230" s="849"/>
      <c r="J230" s="849"/>
      <c r="K230" s="837">
        <v>0</v>
      </c>
      <c r="L230" s="849">
        <v>16</v>
      </c>
      <c r="M230" s="850">
        <v>2576.96</v>
      </c>
    </row>
    <row r="231" spans="1:13" ht="14.4" customHeight="1" x14ac:dyDescent="0.3">
      <c r="A231" s="831" t="s">
        <v>1827</v>
      </c>
      <c r="B231" s="832" t="s">
        <v>1583</v>
      </c>
      <c r="C231" s="832" t="s">
        <v>2172</v>
      </c>
      <c r="D231" s="832" t="s">
        <v>2173</v>
      </c>
      <c r="E231" s="832" t="s">
        <v>2174</v>
      </c>
      <c r="F231" s="849">
        <v>23</v>
      </c>
      <c r="G231" s="849">
        <v>3457.36</v>
      </c>
      <c r="H231" s="837">
        <v>1</v>
      </c>
      <c r="I231" s="849"/>
      <c r="J231" s="849"/>
      <c r="K231" s="837">
        <v>0</v>
      </c>
      <c r="L231" s="849">
        <v>23</v>
      </c>
      <c r="M231" s="850">
        <v>3457.36</v>
      </c>
    </row>
    <row r="232" spans="1:13" ht="14.4" customHeight="1" x14ac:dyDescent="0.3">
      <c r="A232" s="831" t="s">
        <v>1827</v>
      </c>
      <c r="B232" s="832" t="s">
        <v>1583</v>
      </c>
      <c r="C232" s="832" t="s">
        <v>1584</v>
      </c>
      <c r="D232" s="832" t="s">
        <v>1585</v>
      </c>
      <c r="E232" s="832" t="s">
        <v>1586</v>
      </c>
      <c r="F232" s="849"/>
      <c r="G232" s="849"/>
      <c r="H232" s="837">
        <v>0</v>
      </c>
      <c r="I232" s="849">
        <v>65</v>
      </c>
      <c r="J232" s="849">
        <v>5234.4499999999989</v>
      </c>
      <c r="K232" s="837">
        <v>1</v>
      </c>
      <c r="L232" s="849">
        <v>65</v>
      </c>
      <c r="M232" s="850">
        <v>5234.4499999999989</v>
      </c>
    </row>
    <row r="233" spans="1:13" ht="14.4" customHeight="1" x14ac:dyDescent="0.3">
      <c r="A233" s="831" t="s">
        <v>1827</v>
      </c>
      <c r="B233" s="832" t="s">
        <v>1583</v>
      </c>
      <c r="C233" s="832" t="s">
        <v>1587</v>
      </c>
      <c r="D233" s="832" t="s">
        <v>1585</v>
      </c>
      <c r="E233" s="832" t="s">
        <v>1588</v>
      </c>
      <c r="F233" s="849"/>
      <c r="G233" s="849"/>
      <c r="H233" s="837">
        <v>0</v>
      </c>
      <c r="I233" s="849">
        <v>50</v>
      </c>
      <c r="J233" s="849">
        <v>8053.0000000000009</v>
      </c>
      <c r="K233" s="837">
        <v>1</v>
      </c>
      <c r="L233" s="849">
        <v>50</v>
      </c>
      <c r="M233" s="850">
        <v>8053.0000000000009</v>
      </c>
    </row>
    <row r="234" spans="1:13" ht="14.4" customHeight="1" x14ac:dyDescent="0.3">
      <c r="A234" s="831" t="s">
        <v>1827</v>
      </c>
      <c r="B234" s="832" t="s">
        <v>1583</v>
      </c>
      <c r="C234" s="832" t="s">
        <v>2786</v>
      </c>
      <c r="D234" s="832" t="s">
        <v>1585</v>
      </c>
      <c r="E234" s="832" t="s">
        <v>2176</v>
      </c>
      <c r="F234" s="849">
        <v>2</v>
      </c>
      <c r="G234" s="849">
        <v>0</v>
      </c>
      <c r="H234" s="837"/>
      <c r="I234" s="849"/>
      <c r="J234" s="849"/>
      <c r="K234" s="837"/>
      <c r="L234" s="849">
        <v>2</v>
      </c>
      <c r="M234" s="850">
        <v>0</v>
      </c>
    </row>
    <row r="235" spans="1:13" ht="14.4" customHeight="1" x14ac:dyDescent="0.3">
      <c r="A235" s="831" t="s">
        <v>1827</v>
      </c>
      <c r="B235" s="832" t="s">
        <v>1583</v>
      </c>
      <c r="C235" s="832" t="s">
        <v>2180</v>
      </c>
      <c r="D235" s="832" t="s">
        <v>1585</v>
      </c>
      <c r="E235" s="832" t="s">
        <v>2181</v>
      </c>
      <c r="F235" s="849"/>
      <c r="G235" s="849"/>
      <c r="H235" s="837">
        <v>0</v>
      </c>
      <c r="I235" s="849">
        <v>5</v>
      </c>
      <c r="J235" s="849">
        <v>2000.8500000000001</v>
      </c>
      <c r="K235" s="837">
        <v>1</v>
      </c>
      <c r="L235" s="849">
        <v>5</v>
      </c>
      <c r="M235" s="850">
        <v>2000.8500000000001</v>
      </c>
    </row>
    <row r="236" spans="1:13" ht="14.4" customHeight="1" x14ac:dyDescent="0.3">
      <c r="A236" s="831" t="s">
        <v>1827</v>
      </c>
      <c r="B236" s="832" t="s">
        <v>1583</v>
      </c>
      <c r="C236" s="832" t="s">
        <v>1670</v>
      </c>
      <c r="D236" s="832" t="s">
        <v>1585</v>
      </c>
      <c r="E236" s="832" t="s">
        <v>1671</v>
      </c>
      <c r="F236" s="849"/>
      <c r="G236" s="849"/>
      <c r="H236" s="837">
        <v>0</v>
      </c>
      <c r="I236" s="849">
        <v>10</v>
      </c>
      <c r="J236" s="849">
        <v>5334.2999999999993</v>
      </c>
      <c r="K236" s="837">
        <v>1</v>
      </c>
      <c r="L236" s="849">
        <v>10</v>
      </c>
      <c r="M236" s="850">
        <v>5334.2999999999993</v>
      </c>
    </row>
    <row r="237" spans="1:13" ht="14.4" customHeight="1" x14ac:dyDescent="0.3">
      <c r="A237" s="831" t="s">
        <v>1827</v>
      </c>
      <c r="B237" s="832" t="s">
        <v>1589</v>
      </c>
      <c r="C237" s="832" t="s">
        <v>1590</v>
      </c>
      <c r="D237" s="832" t="s">
        <v>1591</v>
      </c>
      <c r="E237" s="832" t="s">
        <v>700</v>
      </c>
      <c r="F237" s="849"/>
      <c r="G237" s="849"/>
      <c r="H237" s="837">
        <v>0</v>
      </c>
      <c r="I237" s="849">
        <v>2</v>
      </c>
      <c r="J237" s="849">
        <v>528.46</v>
      </c>
      <c r="K237" s="837">
        <v>1</v>
      </c>
      <c r="L237" s="849">
        <v>2</v>
      </c>
      <c r="M237" s="850">
        <v>528.46</v>
      </c>
    </row>
    <row r="238" spans="1:13" ht="14.4" customHeight="1" x14ac:dyDescent="0.3">
      <c r="A238" s="831" t="s">
        <v>1827</v>
      </c>
      <c r="B238" s="832" t="s">
        <v>1589</v>
      </c>
      <c r="C238" s="832" t="s">
        <v>1928</v>
      </c>
      <c r="D238" s="832" t="s">
        <v>1924</v>
      </c>
      <c r="E238" s="832" t="s">
        <v>1667</v>
      </c>
      <c r="F238" s="849">
        <v>3</v>
      </c>
      <c r="G238" s="849">
        <v>5548.68</v>
      </c>
      <c r="H238" s="837">
        <v>1</v>
      </c>
      <c r="I238" s="849"/>
      <c r="J238" s="849"/>
      <c r="K238" s="837">
        <v>0</v>
      </c>
      <c r="L238" s="849">
        <v>3</v>
      </c>
      <c r="M238" s="850">
        <v>5548.68</v>
      </c>
    </row>
    <row r="239" spans="1:13" ht="14.4" customHeight="1" x14ac:dyDescent="0.3">
      <c r="A239" s="831" t="s">
        <v>1827</v>
      </c>
      <c r="B239" s="832" t="s">
        <v>3134</v>
      </c>
      <c r="C239" s="832" t="s">
        <v>2469</v>
      </c>
      <c r="D239" s="832" t="s">
        <v>2468</v>
      </c>
      <c r="E239" s="832" t="s">
        <v>1078</v>
      </c>
      <c r="F239" s="849">
        <v>10</v>
      </c>
      <c r="G239" s="849">
        <v>6578.5000000000009</v>
      </c>
      <c r="H239" s="837">
        <v>1</v>
      </c>
      <c r="I239" s="849"/>
      <c r="J239" s="849"/>
      <c r="K239" s="837">
        <v>0</v>
      </c>
      <c r="L239" s="849">
        <v>10</v>
      </c>
      <c r="M239" s="850">
        <v>6578.5000000000009</v>
      </c>
    </row>
    <row r="240" spans="1:13" ht="14.4" customHeight="1" x14ac:dyDescent="0.3">
      <c r="A240" s="831" t="s">
        <v>1827</v>
      </c>
      <c r="B240" s="832" t="s">
        <v>3134</v>
      </c>
      <c r="C240" s="832" t="s">
        <v>2729</v>
      </c>
      <c r="D240" s="832" t="s">
        <v>2730</v>
      </c>
      <c r="E240" s="832" t="s">
        <v>1574</v>
      </c>
      <c r="F240" s="849">
        <v>4</v>
      </c>
      <c r="G240" s="849">
        <v>2456</v>
      </c>
      <c r="H240" s="837">
        <v>1</v>
      </c>
      <c r="I240" s="849"/>
      <c r="J240" s="849"/>
      <c r="K240" s="837">
        <v>0</v>
      </c>
      <c r="L240" s="849">
        <v>4</v>
      </c>
      <c r="M240" s="850">
        <v>2456</v>
      </c>
    </row>
    <row r="241" spans="1:13" ht="14.4" customHeight="1" x14ac:dyDescent="0.3">
      <c r="A241" s="831" t="s">
        <v>1827</v>
      </c>
      <c r="B241" s="832" t="s">
        <v>3134</v>
      </c>
      <c r="C241" s="832" t="s">
        <v>2470</v>
      </c>
      <c r="D241" s="832" t="s">
        <v>2471</v>
      </c>
      <c r="E241" s="832" t="s">
        <v>1574</v>
      </c>
      <c r="F241" s="849"/>
      <c r="G241" s="849"/>
      <c r="H241" s="837">
        <v>0</v>
      </c>
      <c r="I241" s="849">
        <v>3</v>
      </c>
      <c r="J241" s="849">
        <v>1842</v>
      </c>
      <c r="K241" s="837">
        <v>1</v>
      </c>
      <c r="L241" s="849">
        <v>3</v>
      </c>
      <c r="M241" s="850">
        <v>1842</v>
      </c>
    </row>
    <row r="242" spans="1:13" ht="14.4" customHeight="1" x14ac:dyDescent="0.3">
      <c r="A242" s="831" t="s">
        <v>1827</v>
      </c>
      <c r="B242" s="832" t="s">
        <v>3134</v>
      </c>
      <c r="C242" s="832" t="s">
        <v>2731</v>
      </c>
      <c r="D242" s="832" t="s">
        <v>2466</v>
      </c>
      <c r="E242" s="832" t="s">
        <v>1617</v>
      </c>
      <c r="F242" s="849">
        <v>3</v>
      </c>
      <c r="G242" s="849">
        <v>3684</v>
      </c>
      <c r="H242" s="837">
        <v>1</v>
      </c>
      <c r="I242" s="849"/>
      <c r="J242" s="849"/>
      <c r="K242" s="837">
        <v>0</v>
      </c>
      <c r="L242" s="849">
        <v>3</v>
      </c>
      <c r="M242" s="850">
        <v>3684</v>
      </c>
    </row>
    <row r="243" spans="1:13" ht="14.4" customHeight="1" x14ac:dyDescent="0.3">
      <c r="A243" s="831" t="s">
        <v>1827</v>
      </c>
      <c r="B243" s="832" t="s">
        <v>3134</v>
      </c>
      <c r="C243" s="832" t="s">
        <v>2732</v>
      </c>
      <c r="D243" s="832" t="s">
        <v>2471</v>
      </c>
      <c r="E243" s="832" t="s">
        <v>1617</v>
      </c>
      <c r="F243" s="849"/>
      <c r="G243" s="849"/>
      <c r="H243" s="837">
        <v>0</v>
      </c>
      <c r="I243" s="849">
        <v>6</v>
      </c>
      <c r="J243" s="849">
        <v>7368</v>
      </c>
      <c r="K243" s="837">
        <v>1</v>
      </c>
      <c r="L243" s="849">
        <v>6</v>
      </c>
      <c r="M243" s="850">
        <v>7368</v>
      </c>
    </row>
    <row r="244" spans="1:13" ht="14.4" customHeight="1" x14ac:dyDescent="0.3">
      <c r="A244" s="831" t="s">
        <v>1827</v>
      </c>
      <c r="B244" s="832" t="s">
        <v>1688</v>
      </c>
      <c r="C244" s="832" t="s">
        <v>2801</v>
      </c>
      <c r="D244" s="832" t="s">
        <v>1690</v>
      </c>
      <c r="E244" s="832" t="s">
        <v>2310</v>
      </c>
      <c r="F244" s="849"/>
      <c r="G244" s="849"/>
      <c r="H244" s="837">
        <v>0</v>
      </c>
      <c r="I244" s="849">
        <v>3</v>
      </c>
      <c r="J244" s="849">
        <v>1242.21</v>
      </c>
      <c r="K244" s="837">
        <v>1</v>
      </c>
      <c r="L244" s="849">
        <v>3</v>
      </c>
      <c r="M244" s="850">
        <v>1242.21</v>
      </c>
    </row>
    <row r="245" spans="1:13" ht="14.4" customHeight="1" x14ac:dyDescent="0.3">
      <c r="A245" s="831" t="s">
        <v>1827</v>
      </c>
      <c r="B245" s="832" t="s">
        <v>3135</v>
      </c>
      <c r="C245" s="832" t="s">
        <v>2803</v>
      </c>
      <c r="D245" s="832" t="s">
        <v>2804</v>
      </c>
      <c r="E245" s="832" t="s">
        <v>2805</v>
      </c>
      <c r="F245" s="849"/>
      <c r="G245" s="849"/>
      <c r="H245" s="837">
        <v>0</v>
      </c>
      <c r="I245" s="849">
        <v>1</v>
      </c>
      <c r="J245" s="849">
        <v>65.36</v>
      </c>
      <c r="K245" s="837">
        <v>1</v>
      </c>
      <c r="L245" s="849">
        <v>1</v>
      </c>
      <c r="M245" s="850">
        <v>65.36</v>
      </c>
    </row>
    <row r="246" spans="1:13" ht="14.4" customHeight="1" x14ac:dyDescent="0.3">
      <c r="A246" s="831" t="s">
        <v>1828</v>
      </c>
      <c r="B246" s="832" t="s">
        <v>1614</v>
      </c>
      <c r="C246" s="832" t="s">
        <v>2236</v>
      </c>
      <c r="D246" s="832" t="s">
        <v>1616</v>
      </c>
      <c r="E246" s="832" t="s">
        <v>2237</v>
      </c>
      <c r="F246" s="849"/>
      <c r="G246" s="849"/>
      <c r="H246" s="837">
        <v>0</v>
      </c>
      <c r="I246" s="849">
        <v>1</v>
      </c>
      <c r="J246" s="849">
        <v>229.38</v>
      </c>
      <c r="K246" s="837">
        <v>1</v>
      </c>
      <c r="L246" s="849">
        <v>1</v>
      </c>
      <c r="M246" s="850">
        <v>229.38</v>
      </c>
    </row>
    <row r="247" spans="1:13" ht="14.4" customHeight="1" x14ac:dyDescent="0.3">
      <c r="A247" s="831" t="s">
        <v>1828</v>
      </c>
      <c r="B247" s="832" t="s">
        <v>1422</v>
      </c>
      <c r="C247" s="832" t="s">
        <v>2255</v>
      </c>
      <c r="D247" s="832" t="s">
        <v>838</v>
      </c>
      <c r="E247" s="832" t="s">
        <v>2256</v>
      </c>
      <c r="F247" s="849"/>
      <c r="G247" s="849"/>
      <c r="H247" s="837">
        <v>0</v>
      </c>
      <c r="I247" s="849">
        <v>1</v>
      </c>
      <c r="J247" s="849">
        <v>143.09</v>
      </c>
      <c r="K247" s="837">
        <v>1</v>
      </c>
      <c r="L247" s="849">
        <v>1</v>
      </c>
      <c r="M247" s="850">
        <v>143.09</v>
      </c>
    </row>
    <row r="248" spans="1:13" ht="14.4" customHeight="1" x14ac:dyDescent="0.3">
      <c r="A248" s="831" t="s">
        <v>1828</v>
      </c>
      <c r="B248" s="832" t="s">
        <v>1485</v>
      </c>
      <c r="C248" s="832" t="s">
        <v>1486</v>
      </c>
      <c r="D248" s="832" t="s">
        <v>1487</v>
      </c>
      <c r="E248" s="832" t="s">
        <v>1488</v>
      </c>
      <c r="F248" s="849"/>
      <c r="G248" s="849"/>
      <c r="H248" s="837">
        <v>0</v>
      </c>
      <c r="I248" s="849">
        <v>1</v>
      </c>
      <c r="J248" s="849">
        <v>366.31</v>
      </c>
      <c r="K248" s="837">
        <v>1</v>
      </c>
      <c r="L248" s="849">
        <v>1</v>
      </c>
      <c r="M248" s="850">
        <v>366.31</v>
      </c>
    </row>
    <row r="249" spans="1:13" ht="14.4" customHeight="1" x14ac:dyDescent="0.3">
      <c r="A249" s="831" t="s">
        <v>1828</v>
      </c>
      <c r="B249" s="832" t="s">
        <v>1485</v>
      </c>
      <c r="C249" s="832" t="s">
        <v>2920</v>
      </c>
      <c r="D249" s="832" t="s">
        <v>2719</v>
      </c>
      <c r="E249" s="832" t="s">
        <v>2921</v>
      </c>
      <c r="F249" s="849">
        <v>6</v>
      </c>
      <c r="G249" s="849">
        <v>1186.8600000000001</v>
      </c>
      <c r="H249" s="837">
        <v>1</v>
      </c>
      <c r="I249" s="849"/>
      <c r="J249" s="849"/>
      <c r="K249" s="837">
        <v>0</v>
      </c>
      <c r="L249" s="849">
        <v>6</v>
      </c>
      <c r="M249" s="850">
        <v>1186.8600000000001</v>
      </c>
    </row>
    <row r="250" spans="1:13" ht="14.4" customHeight="1" x14ac:dyDescent="0.3">
      <c r="A250" s="831" t="s">
        <v>1828</v>
      </c>
      <c r="B250" s="832" t="s">
        <v>1494</v>
      </c>
      <c r="C250" s="832" t="s">
        <v>1500</v>
      </c>
      <c r="D250" s="832" t="s">
        <v>1496</v>
      </c>
      <c r="E250" s="832" t="s">
        <v>1501</v>
      </c>
      <c r="F250" s="849"/>
      <c r="G250" s="849"/>
      <c r="H250" s="837">
        <v>0</v>
      </c>
      <c r="I250" s="849">
        <v>4</v>
      </c>
      <c r="J250" s="849">
        <v>442.92</v>
      </c>
      <c r="K250" s="837">
        <v>1</v>
      </c>
      <c r="L250" s="849">
        <v>4</v>
      </c>
      <c r="M250" s="850">
        <v>442.92</v>
      </c>
    </row>
    <row r="251" spans="1:13" ht="14.4" customHeight="1" x14ac:dyDescent="0.3">
      <c r="A251" s="831" t="s">
        <v>1828</v>
      </c>
      <c r="B251" s="832" t="s">
        <v>1518</v>
      </c>
      <c r="C251" s="832" t="s">
        <v>2088</v>
      </c>
      <c r="D251" s="832" t="s">
        <v>1520</v>
      </c>
      <c r="E251" s="832" t="s">
        <v>700</v>
      </c>
      <c r="F251" s="849"/>
      <c r="G251" s="849"/>
      <c r="H251" s="837">
        <v>0</v>
      </c>
      <c r="I251" s="849">
        <v>3</v>
      </c>
      <c r="J251" s="849">
        <v>2101.29</v>
      </c>
      <c r="K251" s="837">
        <v>1</v>
      </c>
      <c r="L251" s="849">
        <v>3</v>
      </c>
      <c r="M251" s="850">
        <v>2101.29</v>
      </c>
    </row>
    <row r="252" spans="1:13" ht="14.4" customHeight="1" x14ac:dyDescent="0.3">
      <c r="A252" s="831" t="s">
        <v>1828</v>
      </c>
      <c r="B252" s="832" t="s">
        <v>1541</v>
      </c>
      <c r="C252" s="832" t="s">
        <v>2257</v>
      </c>
      <c r="D252" s="832" t="s">
        <v>2258</v>
      </c>
      <c r="E252" s="832" t="s">
        <v>2259</v>
      </c>
      <c r="F252" s="849">
        <v>9</v>
      </c>
      <c r="G252" s="849">
        <v>1068.3899999999999</v>
      </c>
      <c r="H252" s="837">
        <v>1</v>
      </c>
      <c r="I252" s="849"/>
      <c r="J252" s="849"/>
      <c r="K252" s="837">
        <v>0</v>
      </c>
      <c r="L252" s="849">
        <v>9</v>
      </c>
      <c r="M252" s="850">
        <v>1068.3899999999999</v>
      </c>
    </row>
    <row r="253" spans="1:13" ht="14.4" customHeight="1" x14ac:dyDescent="0.3">
      <c r="A253" s="831" t="s">
        <v>1828</v>
      </c>
      <c r="B253" s="832" t="s">
        <v>1541</v>
      </c>
      <c r="C253" s="832" t="s">
        <v>2516</v>
      </c>
      <c r="D253" s="832" t="s">
        <v>1548</v>
      </c>
      <c r="E253" s="832" t="s">
        <v>2517</v>
      </c>
      <c r="F253" s="849">
        <v>2</v>
      </c>
      <c r="G253" s="849">
        <v>122.38</v>
      </c>
      <c r="H253" s="837">
        <v>1</v>
      </c>
      <c r="I253" s="849"/>
      <c r="J253" s="849"/>
      <c r="K253" s="837">
        <v>0</v>
      </c>
      <c r="L253" s="849">
        <v>2</v>
      </c>
      <c r="M253" s="850">
        <v>122.38</v>
      </c>
    </row>
    <row r="254" spans="1:13" ht="14.4" customHeight="1" x14ac:dyDescent="0.3">
      <c r="A254" s="831" t="s">
        <v>1828</v>
      </c>
      <c r="B254" s="832" t="s">
        <v>1541</v>
      </c>
      <c r="C254" s="832" t="s">
        <v>1547</v>
      </c>
      <c r="D254" s="832" t="s">
        <v>1548</v>
      </c>
      <c r="E254" s="832" t="s">
        <v>1544</v>
      </c>
      <c r="F254" s="849">
        <v>42</v>
      </c>
      <c r="G254" s="849">
        <v>7708.6799999999994</v>
      </c>
      <c r="H254" s="837">
        <v>1</v>
      </c>
      <c r="I254" s="849"/>
      <c r="J254" s="849"/>
      <c r="K254" s="837">
        <v>0</v>
      </c>
      <c r="L254" s="849">
        <v>42</v>
      </c>
      <c r="M254" s="850">
        <v>7708.6799999999994</v>
      </c>
    </row>
    <row r="255" spans="1:13" ht="14.4" customHeight="1" x14ac:dyDescent="0.3">
      <c r="A255" s="831" t="s">
        <v>1828</v>
      </c>
      <c r="B255" s="832" t="s">
        <v>1541</v>
      </c>
      <c r="C255" s="832" t="s">
        <v>1542</v>
      </c>
      <c r="D255" s="832" t="s">
        <v>1543</v>
      </c>
      <c r="E255" s="832" t="s">
        <v>1544</v>
      </c>
      <c r="F255" s="849"/>
      <c r="G255" s="849"/>
      <c r="H255" s="837">
        <v>0</v>
      </c>
      <c r="I255" s="849">
        <v>22</v>
      </c>
      <c r="J255" s="849">
        <v>4037.88</v>
      </c>
      <c r="K255" s="837">
        <v>1</v>
      </c>
      <c r="L255" s="849">
        <v>22</v>
      </c>
      <c r="M255" s="850">
        <v>4037.88</v>
      </c>
    </row>
    <row r="256" spans="1:13" ht="14.4" customHeight="1" x14ac:dyDescent="0.3">
      <c r="A256" s="831" t="s">
        <v>1828</v>
      </c>
      <c r="B256" s="832" t="s">
        <v>1541</v>
      </c>
      <c r="C256" s="832" t="s">
        <v>2260</v>
      </c>
      <c r="D256" s="832" t="s">
        <v>1543</v>
      </c>
      <c r="E256" s="832" t="s">
        <v>2261</v>
      </c>
      <c r="F256" s="849"/>
      <c r="G256" s="849"/>
      <c r="H256" s="837">
        <v>0</v>
      </c>
      <c r="I256" s="849">
        <v>1</v>
      </c>
      <c r="J256" s="849">
        <v>507.02</v>
      </c>
      <c r="K256" s="837">
        <v>1</v>
      </c>
      <c r="L256" s="849">
        <v>1</v>
      </c>
      <c r="M256" s="850">
        <v>507.02</v>
      </c>
    </row>
    <row r="257" spans="1:13" ht="14.4" customHeight="1" x14ac:dyDescent="0.3">
      <c r="A257" s="831" t="s">
        <v>1828</v>
      </c>
      <c r="B257" s="832" t="s">
        <v>1549</v>
      </c>
      <c r="C257" s="832" t="s">
        <v>1552</v>
      </c>
      <c r="D257" s="832" t="s">
        <v>1553</v>
      </c>
      <c r="E257" s="832" t="s">
        <v>1554</v>
      </c>
      <c r="F257" s="849"/>
      <c r="G257" s="849"/>
      <c r="H257" s="837">
        <v>0</v>
      </c>
      <c r="I257" s="849">
        <v>7</v>
      </c>
      <c r="J257" s="849">
        <v>9076.9</v>
      </c>
      <c r="K257" s="837">
        <v>1</v>
      </c>
      <c r="L257" s="849">
        <v>7</v>
      </c>
      <c r="M257" s="850">
        <v>9076.9</v>
      </c>
    </row>
    <row r="258" spans="1:13" ht="14.4" customHeight="1" x14ac:dyDescent="0.3">
      <c r="A258" s="831" t="s">
        <v>1828</v>
      </c>
      <c r="B258" s="832" t="s">
        <v>1555</v>
      </c>
      <c r="C258" s="832" t="s">
        <v>1768</v>
      </c>
      <c r="D258" s="832" t="s">
        <v>1769</v>
      </c>
      <c r="E258" s="832" t="s">
        <v>1770</v>
      </c>
      <c r="F258" s="849"/>
      <c r="G258" s="849"/>
      <c r="H258" s="837">
        <v>0</v>
      </c>
      <c r="I258" s="849">
        <v>3</v>
      </c>
      <c r="J258" s="849">
        <v>28.200000000000003</v>
      </c>
      <c r="K258" s="837">
        <v>1</v>
      </c>
      <c r="L258" s="849">
        <v>3</v>
      </c>
      <c r="M258" s="850">
        <v>28.200000000000003</v>
      </c>
    </row>
    <row r="259" spans="1:13" ht="14.4" customHeight="1" x14ac:dyDescent="0.3">
      <c r="A259" s="831" t="s">
        <v>1828</v>
      </c>
      <c r="B259" s="832" t="s">
        <v>1555</v>
      </c>
      <c r="C259" s="832" t="s">
        <v>1556</v>
      </c>
      <c r="D259" s="832" t="s">
        <v>1557</v>
      </c>
      <c r="E259" s="832" t="s">
        <v>1558</v>
      </c>
      <c r="F259" s="849"/>
      <c r="G259" s="849"/>
      <c r="H259" s="837">
        <v>0</v>
      </c>
      <c r="I259" s="849">
        <v>1</v>
      </c>
      <c r="J259" s="849">
        <v>4.7</v>
      </c>
      <c r="K259" s="837">
        <v>1</v>
      </c>
      <c r="L259" s="849">
        <v>1</v>
      </c>
      <c r="M259" s="850">
        <v>4.7</v>
      </c>
    </row>
    <row r="260" spans="1:13" ht="14.4" customHeight="1" x14ac:dyDescent="0.3">
      <c r="A260" s="831" t="s">
        <v>1828</v>
      </c>
      <c r="B260" s="832" t="s">
        <v>1559</v>
      </c>
      <c r="C260" s="832" t="s">
        <v>1560</v>
      </c>
      <c r="D260" s="832" t="s">
        <v>943</v>
      </c>
      <c r="E260" s="832" t="s">
        <v>1561</v>
      </c>
      <c r="F260" s="849"/>
      <c r="G260" s="849"/>
      <c r="H260" s="837"/>
      <c r="I260" s="849">
        <v>1</v>
      </c>
      <c r="J260" s="849">
        <v>0</v>
      </c>
      <c r="K260" s="837"/>
      <c r="L260" s="849">
        <v>1</v>
      </c>
      <c r="M260" s="850">
        <v>0</v>
      </c>
    </row>
    <row r="261" spans="1:13" ht="14.4" customHeight="1" x14ac:dyDescent="0.3">
      <c r="A261" s="831" t="s">
        <v>1828</v>
      </c>
      <c r="B261" s="832" t="s">
        <v>1559</v>
      </c>
      <c r="C261" s="832" t="s">
        <v>2191</v>
      </c>
      <c r="D261" s="832" t="s">
        <v>2192</v>
      </c>
      <c r="E261" s="832" t="s">
        <v>2189</v>
      </c>
      <c r="F261" s="849">
        <v>2</v>
      </c>
      <c r="G261" s="849">
        <v>0</v>
      </c>
      <c r="H261" s="837"/>
      <c r="I261" s="849"/>
      <c r="J261" s="849"/>
      <c r="K261" s="837"/>
      <c r="L261" s="849">
        <v>2</v>
      </c>
      <c r="M261" s="850">
        <v>0</v>
      </c>
    </row>
    <row r="262" spans="1:13" ht="14.4" customHeight="1" x14ac:dyDescent="0.3">
      <c r="A262" s="831" t="s">
        <v>1828</v>
      </c>
      <c r="B262" s="832" t="s">
        <v>1562</v>
      </c>
      <c r="C262" s="832" t="s">
        <v>1563</v>
      </c>
      <c r="D262" s="832" t="s">
        <v>671</v>
      </c>
      <c r="E262" s="832" t="s">
        <v>1078</v>
      </c>
      <c r="F262" s="849"/>
      <c r="G262" s="849"/>
      <c r="H262" s="837">
        <v>0</v>
      </c>
      <c r="I262" s="849">
        <v>3</v>
      </c>
      <c r="J262" s="849">
        <v>197.96999999999997</v>
      </c>
      <c r="K262" s="837">
        <v>1</v>
      </c>
      <c r="L262" s="849">
        <v>3</v>
      </c>
      <c r="M262" s="850">
        <v>197.96999999999997</v>
      </c>
    </row>
    <row r="263" spans="1:13" ht="14.4" customHeight="1" x14ac:dyDescent="0.3">
      <c r="A263" s="831" t="s">
        <v>1828</v>
      </c>
      <c r="B263" s="832" t="s">
        <v>1566</v>
      </c>
      <c r="C263" s="832" t="s">
        <v>1567</v>
      </c>
      <c r="D263" s="832" t="s">
        <v>631</v>
      </c>
      <c r="E263" s="832" t="s">
        <v>1565</v>
      </c>
      <c r="F263" s="849"/>
      <c r="G263" s="849"/>
      <c r="H263" s="837">
        <v>0</v>
      </c>
      <c r="I263" s="849">
        <v>5</v>
      </c>
      <c r="J263" s="849">
        <v>660</v>
      </c>
      <c r="K263" s="837">
        <v>1</v>
      </c>
      <c r="L263" s="849">
        <v>5</v>
      </c>
      <c r="M263" s="850">
        <v>660</v>
      </c>
    </row>
    <row r="264" spans="1:13" ht="14.4" customHeight="1" x14ac:dyDescent="0.3">
      <c r="A264" s="831" t="s">
        <v>1828</v>
      </c>
      <c r="B264" s="832" t="s">
        <v>1568</v>
      </c>
      <c r="C264" s="832" t="s">
        <v>1569</v>
      </c>
      <c r="D264" s="832" t="s">
        <v>1570</v>
      </c>
      <c r="E264" s="832" t="s">
        <v>1571</v>
      </c>
      <c r="F264" s="849"/>
      <c r="G264" s="849"/>
      <c r="H264" s="837">
        <v>0</v>
      </c>
      <c r="I264" s="849">
        <v>124</v>
      </c>
      <c r="J264" s="849">
        <v>15247.04</v>
      </c>
      <c r="K264" s="837">
        <v>1</v>
      </c>
      <c r="L264" s="849">
        <v>124</v>
      </c>
      <c r="M264" s="850">
        <v>15247.04</v>
      </c>
    </row>
    <row r="265" spans="1:13" ht="14.4" customHeight="1" x14ac:dyDescent="0.3">
      <c r="A265" s="831" t="s">
        <v>1828</v>
      </c>
      <c r="B265" s="832" t="s">
        <v>1568</v>
      </c>
      <c r="C265" s="832" t="s">
        <v>1660</v>
      </c>
      <c r="D265" s="832" t="s">
        <v>1570</v>
      </c>
      <c r="E265" s="832" t="s">
        <v>1661</v>
      </c>
      <c r="F265" s="849"/>
      <c r="G265" s="849"/>
      <c r="H265" s="837">
        <v>0</v>
      </c>
      <c r="I265" s="849">
        <v>1</v>
      </c>
      <c r="J265" s="849">
        <v>245.91</v>
      </c>
      <c r="K265" s="837">
        <v>1</v>
      </c>
      <c r="L265" s="849">
        <v>1</v>
      </c>
      <c r="M265" s="850">
        <v>245.91</v>
      </c>
    </row>
    <row r="266" spans="1:13" ht="14.4" customHeight="1" x14ac:dyDescent="0.3">
      <c r="A266" s="831" t="s">
        <v>1828</v>
      </c>
      <c r="B266" s="832" t="s">
        <v>1662</v>
      </c>
      <c r="C266" s="832" t="s">
        <v>1663</v>
      </c>
      <c r="D266" s="832" t="s">
        <v>1664</v>
      </c>
      <c r="E266" s="832" t="s">
        <v>1665</v>
      </c>
      <c r="F266" s="849"/>
      <c r="G266" s="849"/>
      <c r="H266" s="837">
        <v>0</v>
      </c>
      <c r="I266" s="849">
        <v>17</v>
      </c>
      <c r="J266" s="849">
        <v>1121.83</v>
      </c>
      <c r="K266" s="837">
        <v>1</v>
      </c>
      <c r="L266" s="849">
        <v>17</v>
      </c>
      <c r="M266" s="850">
        <v>1121.83</v>
      </c>
    </row>
    <row r="267" spans="1:13" ht="14.4" customHeight="1" x14ac:dyDescent="0.3">
      <c r="A267" s="831" t="s">
        <v>1828</v>
      </c>
      <c r="B267" s="832" t="s">
        <v>1572</v>
      </c>
      <c r="C267" s="832" t="s">
        <v>1573</v>
      </c>
      <c r="D267" s="832" t="s">
        <v>711</v>
      </c>
      <c r="E267" s="832" t="s">
        <v>1574</v>
      </c>
      <c r="F267" s="849"/>
      <c r="G267" s="849"/>
      <c r="H267" s="837">
        <v>0</v>
      </c>
      <c r="I267" s="849">
        <v>3</v>
      </c>
      <c r="J267" s="849">
        <v>369.6</v>
      </c>
      <c r="K267" s="837">
        <v>1</v>
      </c>
      <c r="L267" s="849">
        <v>3</v>
      </c>
      <c r="M267" s="850">
        <v>369.6</v>
      </c>
    </row>
    <row r="268" spans="1:13" ht="14.4" customHeight="1" x14ac:dyDescent="0.3">
      <c r="A268" s="831" t="s">
        <v>1828</v>
      </c>
      <c r="B268" s="832" t="s">
        <v>1572</v>
      </c>
      <c r="C268" s="832" t="s">
        <v>1949</v>
      </c>
      <c r="D268" s="832" t="s">
        <v>1950</v>
      </c>
      <c r="E268" s="832" t="s">
        <v>1078</v>
      </c>
      <c r="F268" s="849">
        <v>8</v>
      </c>
      <c r="G268" s="849">
        <v>1056</v>
      </c>
      <c r="H268" s="837">
        <v>1</v>
      </c>
      <c r="I268" s="849"/>
      <c r="J268" s="849"/>
      <c r="K268" s="837">
        <v>0</v>
      </c>
      <c r="L268" s="849">
        <v>8</v>
      </c>
      <c r="M268" s="850">
        <v>1056</v>
      </c>
    </row>
    <row r="269" spans="1:13" ht="14.4" customHeight="1" x14ac:dyDescent="0.3">
      <c r="A269" s="831" t="s">
        <v>1828</v>
      </c>
      <c r="B269" s="832" t="s">
        <v>1576</v>
      </c>
      <c r="C269" s="832" t="s">
        <v>2071</v>
      </c>
      <c r="D269" s="832" t="s">
        <v>2072</v>
      </c>
      <c r="E269" s="832" t="s">
        <v>1994</v>
      </c>
      <c r="F269" s="849">
        <v>1</v>
      </c>
      <c r="G269" s="849">
        <v>80.53</v>
      </c>
      <c r="H269" s="837">
        <v>1</v>
      </c>
      <c r="I269" s="849"/>
      <c r="J269" s="849"/>
      <c r="K269" s="837">
        <v>0</v>
      </c>
      <c r="L269" s="849">
        <v>1</v>
      </c>
      <c r="M269" s="850">
        <v>80.53</v>
      </c>
    </row>
    <row r="270" spans="1:13" ht="14.4" customHeight="1" x14ac:dyDescent="0.3">
      <c r="A270" s="831" t="s">
        <v>1828</v>
      </c>
      <c r="B270" s="832" t="s">
        <v>1600</v>
      </c>
      <c r="C270" s="832" t="s">
        <v>2243</v>
      </c>
      <c r="D270" s="832" t="s">
        <v>2244</v>
      </c>
      <c r="E270" s="832" t="s">
        <v>1677</v>
      </c>
      <c r="F270" s="849">
        <v>1</v>
      </c>
      <c r="G270" s="849">
        <v>176.32</v>
      </c>
      <c r="H270" s="837">
        <v>1</v>
      </c>
      <c r="I270" s="849"/>
      <c r="J270" s="849"/>
      <c r="K270" s="837">
        <v>0</v>
      </c>
      <c r="L270" s="849">
        <v>1</v>
      </c>
      <c r="M270" s="850">
        <v>176.32</v>
      </c>
    </row>
    <row r="271" spans="1:13" ht="14.4" customHeight="1" x14ac:dyDescent="0.3">
      <c r="A271" s="831" t="s">
        <v>1829</v>
      </c>
      <c r="B271" s="832" t="s">
        <v>1485</v>
      </c>
      <c r="C271" s="832" t="s">
        <v>1486</v>
      </c>
      <c r="D271" s="832" t="s">
        <v>1487</v>
      </c>
      <c r="E271" s="832" t="s">
        <v>1488</v>
      </c>
      <c r="F271" s="849"/>
      <c r="G271" s="849"/>
      <c r="H271" s="837">
        <v>0</v>
      </c>
      <c r="I271" s="849">
        <v>1</v>
      </c>
      <c r="J271" s="849">
        <v>366.31</v>
      </c>
      <c r="K271" s="837">
        <v>1</v>
      </c>
      <c r="L271" s="849">
        <v>1</v>
      </c>
      <c r="M271" s="850">
        <v>366.31</v>
      </c>
    </row>
    <row r="272" spans="1:13" ht="14.4" customHeight="1" x14ac:dyDescent="0.3">
      <c r="A272" s="831" t="s">
        <v>1829</v>
      </c>
      <c r="B272" s="832" t="s">
        <v>1506</v>
      </c>
      <c r="C272" s="832" t="s">
        <v>1647</v>
      </c>
      <c r="D272" s="832" t="s">
        <v>1648</v>
      </c>
      <c r="E272" s="832" t="s">
        <v>1649</v>
      </c>
      <c r="F272" s="849">
        <v>1</v>
      </c>
      <c r="G272" s="849">
        <v>294.2</v>
      </c>
      <c r="H272" s="837">
        <v>1</v>
      </c>
      <c r="I272" s="849"/>
      <c r="J272" s="849"/>
      <c r="K272" s="837">
        <v>0</v>
      </c>
      <c r="L272" s="849">
        <v>1</v>
      </c>
      <c r="M272" s="850">
        <v>294.2</v>
      </c>
    </row>
    <row r="273" spans="1:13" ht="14.4" customHeight="1" x14ac:dyDescent="0.3">
      <c r="A273" s="831" t="s">
        <v>1829</v>
      </c>
      <c r="B273" s="832" t="s">
        <v>1518</v>
      </c>
      <c r="C273" s="832" t="s">
        <v>1522</v>
      </c>
      <c r="D273" s="832" t="s">
        <v>1520</v>
      </c>
      <c r="E273" s="832" t="s">
        <v>1108</v>
      </c>
      <c r="F273" s="849"/>
      <c r="G273" s="849"/>
      <c r="H273" s="837">
        <v>0</v>
      </c>
      <c r="I273" s="849">
        <v>2</v>
      </c>
      <c r="J273" s="849">
        <v>1869.32</v>
      </c>
      <c r="K273" s="837">
        <v>1</v>
      </c>
      <c r="L273" s="849">
        <v>2</v>
      </c>
      <c r="M273" s="850">
        <v>1869.32</v>
      </c>
    </row>
    <row r="274" spans="1:13" ht="14.4" customHeight="1" x14ac:dyDescent="0.3">
      <c r="A274" s="831" t="s">
        <v>1829</v>
      </c>
      <c r="B274" s="832" t="s">
        <v>1518</v>
      </c>
      <c r="C274" s="832" t="s">
        <v>2088</v>
      </c>
      <c r="D274" s="832" t="s">
        <v>1520</v>
      </c>
      <c r="E274" s="832" t="s">
        <v>700</v>
      </c>
      <c r="F274" s="849"/>
      <c r="G274" s="849"/>
      <c r="H274" s="837">
        <v>0</v>
      </c>
      <c r="I274" s="849">
        <v>1</v>
      </c>
      <c r="J274" s="849">
        <v>700.43</v>
      </c>
      <c r="K274" s="837">
        <v>1</v>
      </c>
      <c r="L274" s="849">
        <v>1</v>
      </c>
      <c r="M274" s="850">
        <v>700.43</v>
      </c>
    </row>
    <row r="275" spans="1:13" ht="14.4" customHeight="1" x14ac:dyDescent="0.3">
      <c r="A275" s="831" t="s">
        <v>1829</v>
      </c>
      <c r="B275" s="832" t="s">
        <v>1518</v>
      </c>
      <c r="C275" s="832" t="s">
        <v>1766</v>
      </c>
      <c r="D275" s="832" t="s">
        <v>1520</v>
      </c>
      <c r="E275" s="832" t="s">
        <v>1574</v>
      </c>
      <c r="F275" s="849"/>
      <c r="G275" s="849"/>
      <c r="H275" s="837">
        <v>0</v>
      </c>
      <c r="I275" s="849">
        <v>1</v>
      </c>
      <c r="J275" s="849">
        <v>934.66</v>
      </c>
      <c r="K275" s="837">
        <v>1</v>
      </c>
      <c r="L275" s="849">
        <v>1</v>
      </c>
      <c r="M275" s="850">
        <v>934.66</v>
      </c>
    </row>
    <row r="276" spans="1:13" ht="14.4" customHeight="1" x14ac:dyDescent="0.3">
      <c r="A276" s="831" t="s">
        <v>1829</v>
      </c>
      <c r="B276" s="832" t="s">
        <v>1518</v>
      </c>
      <c r="C276" s="832" t="s">
        <v>1519</v>
      </c>
      <c r="D276" s="832" t="s">
        <v>1520</v>
      </c>
      <c r="E276" s="832" t="s">
        <v>1521</v>
      </c>
      <c r="F276" s="849"/>
      <c r="G276" s="849"/>
      <c r="H276" s="837">
        <v>0</v>
      </c>
      <c r="I276" s="849">
        <v>1</v>
      </c>
      <c r="J276" s="849">
        <v>700.41</v>
      </c>
      <c r="K276" s="837">
        <v>1</v>
      </c>
      <c r="L276" s="849">
        <v>1</v>
      </c>
      <c r="M276" s="850">
        <v>700.41</v>
      </c>
    </row>
    <row r="277" spans="1:13" ht="14.4" customHeight="1" x14ac:dyDescent="0.3">
      <c r="A277" s="831" t="s">
        <v>1829</v>
      </c>
      <c r="B277" s="832" t="s">
        <v>1523</v>
      </c>
      <c r="C277" s="832" t="s">
        <v>1524</v>
      </c>
      <c r="D277" s="832" t="s">
        <v>1525</v>
      </c>
      <c r="E277" s="832" t="s">
        <v>1526</v>
      </c>
      <c r="F277" s="849"/>
      <c r="G277" s="849"/>
      <c r="H277" s="837">
        <v>0</v>
      </c>
      <c r="I277" s="849">
        <v>10</v>
      </c>
      <c r="J277" s="849">
        <v>889.19999999999993</v>
      </c>
      <c r="K277" s="837">
        <v>1</v>
      </c>
      <c r="L277" s="849">
        <v>10</v>
      </c>
      <c r="M277" s="850">
        <v>889.19999999999993</v>
      </c>
    </row>
    <row r="278" spans="1:13" ht="14.4" customHeight="1" x14ac:dyDescent="0.3">
      <c r="A278" s="831" t="s">
        <v>1829</v>
      </c>
      <c r="B278" s="832" t="s">
        <v>1541</v>
      </c>
      <c r="C278" s="832" t="s">
        <v>1545</v>
      </c>
      <c r="D278" s="832" t="s">
        <v>1543</v>
      </c>
      <c r="E278" s="832" t="s">
        <v>1546</v>
      </c>
      <c r="F278" s="849"/>
      <c r="G278" s="849"/>
      <c r="H278" s="837">
        <v>0</v>
      </c>
      <c r="I278" s="849">
        <v>2</v>
      </c>
      <c r="J278" s="849">
        <v>676</v>
      </c>
      <c r="K278" s="837">
        <v>1</v>
      </c>
      <c r="L278" s="849">
        <v>2</v>
      </c>
      <c r="M278" s="850">
        <v>676</v>
      </c>
    </row>
    <row r="279" spans="1:13" ht="14.4" customHeight="1" x14ac:dyDescent="0.3">
      <c r="A279" s="831" t="s">
        <v>1829</v>
      </c>
      <c r="B279" s="832" t="s">
        <v>1555</v>
      </c>
      <c r="C279" s="832" t="s">
        <v>1768</v>
      </c>
      <c r="D279" s="832" t="s">
        <v>1769</v>
      </c>
      <c r="E279" s="832" t="s">
        <v>1770</v>
      </c>
      <c r="F279" s="849"/>
      <c r="G279" s="849"/>
      <c r="H279" s="837">
        <v>0</v>
      </c>
      <c r="I279" s="849">
        <v>2</v>
      </c>
      <c r="J279" s="849">
        <v>18.8</v>
      </c>
      <c r="K279" s="837">
        <v>1</v>
      </c>
      <c r="L279" s="849">
        <v>2</v>
      </c>
      <c r="M279" s="850">
        <v>18.8</v>
      </c>
    </row>
    <row r="280" spans="1:13" ht="14.4" customHeight="1" x14ac:dyDescent="0.3">
      <c r="A280" s="831" t="s">
        <v>1829</v>
      </c>
      <c r="B280" s="832" t="s">
        <v>1555</v>
      </c>
      <c r="C280" s="832" t="s">
        <v>1655</v>
      </c>
      <c r="D280" s="832" t="s">
        <v>1656</v>
      </c>
      <c r="E280" s="832" t="s">
        <v>1657</v>
      </c>
      <c r="F280" s="849"/>
      <c r="G280" s="849"/>
      <c r="H280" s="837">
        <v>0</v>
      </c>
      <c r="I280" s="849">
        <v>1</v>
      </c>
      <c r="J280" s="849">
        <v>18.809999999999999</v>
      </c>
      <c r="K280" s="837">
        <v>1</v>
      </c>
      <c r="L280" s="849">
        <v>1</v>
      </c>
      <c r="M280" s="850">
        <v>18.809999999999999</v>
      </c>
    </row>
    <row r="281" spans="1:13" ht="14.4" customHeight="1" x14ac:dyDescent="0.3">
      <c r="A281" s="831" t="s">
        <v>1829</v>
      </c>
      <c r="B281" s="832" t="s">
        <v>1555</v>
      </c>
      <c r="C281" s="832" t="s">
        <v>1556</v>
      </c>
      <c r="D281" s="832" t="s">
        <v>1557</v>
      </c>
      <c r="E281" s="832" t="s">
        <v>1558</v>
      </c>
      <c r="F281" s="849"/>
      <c r="G281" s="849"/>
      <c r="H281" s="837">
        <v>0</v>
      </c>
      <c r="I281" s="849">
        <v>5</v>
      </c>
      <c r="J281" s="849">
        <v>23.5</v>
      </c>
      <c r="K281" s="837">
        <v>1</v>
      </c>
      <c r="L281" s="849">
        <v>5</v>
      </c>
      <c r="M281" s="850">
        <v>23.5</v>
      </c>
    </row>
    <row r="282" spans="1:13" ht="14.4" customHeight="1" x14ac:dyDescent="0.3">
      <c r="A282" s="831" t="s">
        <v>1829</v>
      </c>
      <c r="B282" s="832" t="s">
        <v>1559</v>
      </c>
      <c r="C282" s="832" t="s">
        <v>2183</v>
      </c>
      <c r="D282" s="832" t="s">
        <v>943</v>
      </c>
      <c r="E282" s="832" t="s">
        <v>2184</v>
      </c>
      <c r="F282" s="849"/>
      <c r="G282" s="849"/>
      <c r="H282" s="837"/>
      <c r="I282" s="849">
        <v>2</v>
      </c>
      <c r="J282" s="849">
        <v>0</v>
      </c>
      <c r="K282" s="837"/>
      <c r="L282" s="849">
        <v>2</v>
      </c>
      <c r="M282" s="850">
        <v>0</v>
      </c>
    </row>
    <row r="283" spans="1:13" ht="14.4" customHeight="1" x14ac:dyDescent="0.3">
      <c r="A283" s="831" t="s">
        <v>1829</v>
      </c>
      <c r="B283" s="832" t="s">
        <v>1559</v>
      </c>
      <c r="C283" s="832" t="s">
        <v>1560</v>
      </c>
      <c r="D283" s="832" t="s">
        <v>943</v>
      </c>
      <c r="E283" s="832" t="s">
        <v>1561</v>
      </c>
      <c r="F283" s="849"/>
      <c r="G283" s="849"/>
      <c r="H283" s="837"/>
      <c r="I283" s="849">
        <v>2</v>
      </c>
      <c r="J283" s="849">
        <v>0</v>
      </c>
      <c r="K283" s="837"/>
      <c r="L283" s="849">
        <v>2</v>
      </c>
      <c r="M283" s="850">
        <v>0</v>
      </c>
    </row>
    <row r="284" spans="1:13" ht="14.4" customHeight="1" x14ac:dyDescent="0.3">
      <c r="A284" s="831" t="s">
        <v>1829</v>
      </c>
      <c r="B284" s="832" t="s">
        <v>1562</v>
      </c>
      <c r="C284" s="832" t="s">
        <v>1900</v>
      </c>
      <c r="D284" s="832" t="s">
        <v>673</v>
      </c>
      <c r="E284" s="832" t="s">
        <v>1565</v>
      </c>
      <c r="F284" s="849"/>
      <c r="G284" s="849"/>
      <c r="H284" s="837">
        <v>0</v>
      </c>
      <c r="I284" s="849">
        <v>1</v>
      </c>
      <c r="J284" s="849">
        <v>132</v>
      </c>
      <c r="K284" s="837">
        <v>1</v>
      </c>
      <c r="L284" s="849">
        <v>1</v>
      </c>
      <c r="M284" s="850">
        <v>132</v>
      </c>
    </row>
    <row r="285" spans="1:13" ht="14.4" customHeight="1" x14ac:dyDescent="0.3">
      <c r="A285" s="831" t="s">
        <v>1829</v>
      </c>
      <c r="B285" s="832" t="s">
        <v>1562</v>
      </c>
      <c r="C285" s="832" t="s">
        <v>1563</v>
      </c>
      <c r="D285" s="832" t="s">
        <v>671</v>
      </c>
      <c r="E285" s="832" t="s">
        <v>1078</v>
      </c>
      <c r="F285" s="849"/>
      <c r="G285" s="849"/>
      <c r="H285" s="837">
        <v>0</v>
      </c>
      <c r="I285" s="849">
        <v>2</v>
      </c>
      <c r="J285" s="849">
        <v>131.97999999999999</v>
      </c>
      <c r="K285" s="837">
        <v>1</v>
      </c>
      <c r="L285" s="849">
        <v>2</v>
      </c>
      <c r="M285" s="850">
        <v>131.97999999999999</v>
      </c>
    </row>
    <row r="286" spans="1:13" ht="14.4" customHeight="1" x14ac:dyDescent="0.3">
      <c r="A286" s="831" t="s">
        <v>1829</v>
      </c>
      <c r="B286" s="832" t="s">
        <v>1568</v>
      </c>
      <c r="C286" s="832" t="s">
        <v>1569</v>
      </c>
      <c r="D286" s="832" t="s">
        <v>1570</v>
      </c>
      <c r="E286" s="832" t="s">
        <v>1571</v>
      </c>
      <c r="F286" s="849"/>
      <c r="G286" s="849"/>
      <c r="H286" s="837">
        <v>0</v>
      </c>
      <c r="I286" s="849">
        <v>3</v>
      </c>
      <c r="J286" s="849">
        <v>368.88</v>
      </c>
      <c r="K286" s="837">
        <v>1</v>
      </c>
      <c r="L286" s="849">
        <v>3</v>
      </c>
      <c r="M286" s="850">
        <v>368.88</v>
      </c>
    </row>
    <row r="287" spans="1:13" ht="14.4" customHeight="1" x14ac:dyDescent="0.3">
      <c r="A287" s="831" t="s">
        <v>1829</v>
      </c>
      <c r="B287" s="832" t="s">
        <v>1568</v>
      </c>
      <c r="C287" s="832" t="s">
        <v>1660</v>
      </c>
      <c r="D287" s="832" t="s">
        <v>1570</v>
      </c>
      <c r="E287" s="832" t="s">
        <v>1661</v>
      </c>
      <c r="F287" s="849"/>
      <c r="G287" s="849"/>
      <c r="H287" s="837">
        <v>0</v>
      </c>
      <c r="I287" s="849">
        <v>2</v>
      </c>
      <c r="J287" s="849">
        <v>491.82</v>
      </c>
      <c r="K287" s="837">
        <v>1</v>
      </c>
      <c r="L287" s="849">
        <v>2</v>
      </c>
      <c r="M287" s="850">
        <v>491.82</v>
      </c>
    </row>
    <row r="288" spans="1:13" ht="14.4" customHeight="1" x14ac:dyDescent="0.3">
      <c r="A288" s="831" t="s">
        <v>1829</v>
      </c>
      <c r="B288" s="832" t="s">
        <v>1572</v>
      </c>
      <c r="C288" s="832" t="s">
        <v>1573</v>
      </c>
      <c r="D288" s="832" t="s">
        <v>711</v>
      </c>
      <c r="E288" s="832" t="s">
        <v>1574</v>
      </c>
      <c r="F288" s="849"/>
      <c r="G288" s="849"/>
      <c r="H288" s="837">
        <v>0</v>
      </c>
      <c r="I288" s="849">
        <v>5</v>
      </c>
      <c r="J288" s="849">
        <v>616</v>
      </c>
      <c r="K288" s="837">
        <v>1</v>
      </c>
      <c r="L288" s="849">
        <v>5</v>
      </c>
      <c r="M288" s="850">
        <v>616</v>
      </c>
    </row>
    <row r="289" spans="1:13" ht="14.4" customHeight="1" x14ac:dyDescent="0.3">
      <c r="A289" s="831" t="s">
        <v>1829</v>
      </c>
      <c r="B289" s="832" t="s">
        <v>1572</v>
      </c>
      <c r="C289" s="832" t="s">
        <v>1575</v>
      </c>
      <c r="D289" s="832" t="s">
        <v>711</v>
      </c>
      <c r="E289" s="832" t="s">
        <v>712</v>
      </c>
      <c r="F289" s="849"/>
      <c r="G289" s="849"/>
      <c r="H289" s="837">
        <v>0</v>
      </c>
      <c r="I289" s="849">
        <v>1</v>
      </c>
      <c r="J289" s="849">
        <v>246.39</v>
      </c>
      <c r="K289" s="837">
        <v>1</v>
      </c>
      <c r="L289" s="849">
        <v>1</v>
      </c>
      <c r="M289" s="850">
        <v>246.39</v>
      </c>
    </row>
    <row r="290" spans="1:13" ht="14.4" customHeight="1" x14ac:dyDescent="0.3">
      <c r="A290" s="831" t="s">
        <v>1829</v>
      </c>
      <c r="B290" s="832" t="s">
        <v>1576</v>
      </c>
      <c r="C290" s="832" t="s">
        <v>2071</v>
      </c>
      <c r="D290" s="832" t="s">
        <v>2072</v>
      </c>
      <c r="E290" s="832" t="s">
        <v>1994</v>
      </c>
      <c r="F290" s="849">
        <v>1</v>
      </c>
      <c r="G290" s="849">
        <v>80.53</v>
      </c>
      <c r="H290" s="837">
        <v>1</v>
      </c>
      <c r="I290" s="849"/>
      <c r="J290" s="849"/>
      <c r="K290" s="837">
        <v>0</v>
      </c>
      <c r="L290" s="849">
        <v>1</v>
      </c>
      <c r="M290" s="850">
        <v>80.53</v>
      </c>
    </row>
    <row r="291" spans="1:13" ht="14.4" customHeight="1" x14ac:dyDescent="0.3">
      <c r="A291" s="831" t="s">
        <v>1830</v>
      </c>
      <c r="B291" s="832" t="s">
        <v>1566</v>
      </c>
      <c r="C291" s="832" t="s">
        <v>1567</v>
      </c>
      <c r="D291" s="832" t="s">
        <v>631</v>
      </c>
      <c r="E291" s="832" t="s">
        <v>1565</v>
      </c>
      <c r="F291" s="849"/>
      <c r="G291" s="849"/>
      <c r="H291" s="837">
        <v>0</v>
      </c>
      <c r="I291" s="849">
        <v>7</v>
      </c>
      <c r="J291" s="849">
        <v>924</v>
      </c>
      <c r="K291" s="837">
        <v>1</v>
      </c>
      <c r="L291" s="849">
        <v>7</v>
      </c>
      <c r="M291" s="850">
        <v>924</v>
      </c>
    </row>
    <row r="292" spans="1:13" ht="14.4" customHeight="1" x14ac:dyDescent="0.3">
      <c r="A292" s="831" t="s">
        <v>1830</v>
      </c>
      <c r="B292" s="832" t="s">
        <v>1566</v>
      </c>
      <c r="C292" s="832" t="s">
        <v>1658</v>
      </c>
      <c r="D292" s="832" t="s">
        <v>631</v>
      </c>
      <c r="E292" s="832" t="s">
        <v>1659</v>
      </c>
      <c r="F292" s="849"/>
      <c r="G292" s="849"/>
      <c r="H292" s="837">
        <v>0</v>
      </c>
      <c r="I292" s="849">
        <v>3</v>
      </c>
      <c r="J292" s="849">
        <v>1319.94</v>
      </c>
      <c r="K292" s="837">
        <v>1</v>
      </c>
      <c r="L292" s="849">
        <v>3</v>
      </c>
      <c r="M292" s="850">
        <v>1319.94</v>
      </c>
    </row>
    <row r="293" spans="1:13" ht="14.4" customHeight="1" x14ac:dyDescent="0.3">
      <c r="A293" s="831" t="s">
        <v>1830</v>
      </c>
      <c r="B293" s="832" t="s">
        <v>1568</v>
      </c>
      <c r="C293" s="832" t="s">
        <v>1569</v>
      </c>
      <c r="D293" s="832" t="s">
        <v>1570</v>
      </c>
      <c r="E293" s="832" t="s">
        <v>1571</v>
      </c>
      <c r="F293" s="849"/>
      <c r="G293" s="849"/>
      <c r="H293" s="837">
        <v>0</v>
      </c>
      <c r="I293" s="849">
        <v>3</v>
      </c>
      <c r="J293" s="849">
        <v>368.88</v>
      </c>
      <c r="K293" s="837">
        <v>1</v>
      </c>
      <c r="L293" s="849">
        <v>3</v>
      </c>
      <c r="M293" s="850">
        <v>368.88</v>
      </c>
    </row>
    <row r="294" spans="1:13" ht="14.4" customHeight="1" x14ac:dyDescent="0.3">
      <c r="A294" s="831" t="s">
        <v>1830</v>
      </c>
      <c r="B294" s="832" t="s">
        <v>1568</v>
      </c>
      <c r="C294" s="832" t="s">
        <v>1660</v>
      </c>
      <c r="D294" s="832" t="s">
        <v>1570</v>
      </c>
      <c r="E294" s="832" t="s">
        <v>1661</v>
      </c>
      <c r="F294" s="849"/>
      <c r="G294" s="849"/>
      <c r="H294" s="837">
        <v>0</v>
      </c>
      <c r="I294" s="849">
        <v>16</v>
      </c>
      <c r="J294" s="849">
        <v>3934.56</v>
      </c>
      <c r="K294" s="837">
        <v>1</v>
      </c>
      <c r="L294" s="849">
        <v>16</v>
      </c>
      <c r="M294" s="850">
        <v>3934.56</v>
      </c>
    </row>
    <row r="295" spans="1:13" ht="14.4" customHeight="1" x14ac:dyDescent="0.3">
      <c r="A295" s="831" t="s">
        <v>1831</v>
      </c>
      <c r="B295" s="832" t="s">
        <v>1422</v>
      </c>
      <c r="C295" s="832" t="s">
        <v>1423</v>
      </c>
      <c r="D295" s="832" t="s">
        <v>838</v>
      </c>
      <c r="E295" s="832" t="s">
        <v>1406</v>
      </c>
      <c r="F295" s="849"/>
      <c r="G295" s="849"/>
      <c r="H295" s="837">
        <v>0</v>
      </c>
      <c r="I295" s="849">
        <v>1</v>
      </c>
      <c r="J295" s="849">
        <v>47.7</v>
      </c>
      <c r="K295" s="837">
        <v>1</v>
      </c>
      <c r="L295" s="849">
        <v>1</v>
      </c>
      <c r="M295" s="850">
        <v>47.7</v>
      </c>
    </row>
    <row r="296" spans="1:13" ht="14.4" customHeight="1" x14ac:dyDescent="0.3">
      <c r="A296" s="831" t="s">
        <v>1831</v>
      </c>
      <c r="B296" s="832" t="s">
        <v>1451</v>
      </c>
      <c r="C296" s="832" t="s">
        <v>1630</v>
      </c>
      <c r="D296" s="832" t="s">
        <v>912</v>
      </c>
      <c r="E296" s="832" t="s">
        <v>1631</v>
      </c>
      <c r="F296" s="849"/>
      <c r="G296" s="849"/>
      <c r="H296" s="837">
        <v>0</v>
      </c>
      <c r="I296" s="849">
        <v>1</v>
      </c>
      <c r="J296" s="849">
        <v>139.77000000000001</v>
      </c>
      <c r="K296" s="837">
        <v>1</v>
      </c>
      <c r="L296" s="849">
        <v>1</v>
      </c>
      <c r="M296" s="850">
        <v>139.77000000000001</v>
      </c>
    </row>
    <row r="297" spans="1:13" ht="14.4" customHeight="1" x14ac:dyDescent="0.3">
      <c r="A297" s="831" t="s">
        <v>1831</v>
      </c>
      <c r="B297" s="832" t="s">
        <v>1469</v>
      </c>
      <c r="C297" s="832" t="s">
        <v>1749</v>
      </c>
      <c r="D297" s="832" t="s">
        <v>960</v>
      </c>
      <c r="E297" s="832" t="s">
        <v>1750</v>
      </c>
      <c r="F297" s="849"/>
      <c r="G297" s="849"/>
      <c r="H297" s="837">
        <v>0</v>
      </c>
      <c r="I297" s="849">
        <v>2</v>
      </c>
      <c r="J297" s="849">
        <v>308.72000000000003</v>
      </c>
      <c r="K297" s="837">
        <v>1</v>
      </c>
      <c r="L297" s="849">
        <v>2</v>
      </c>
      <c r="M297" s="850">
        <v>308.72000000000003</v>
      </c>
    </row>
    <row r="298" spans="1:13" ht="14.4" customHeight="1" x14ac:dyDescent="0.3">
      <c r="A298" s="831" t="s">
        <v>1831</v>
      </c>
      <c r="B298" s="832" t="s">
        <v>1481</v>
      </c>
      <c r="C298" s="832" t="s">
        <v>1482</v>
      </c>
      <c r="D298" s="832" t="s">
        <v>1483</v>
      </c>
      <c r="E298" s="832" t="s">
        <v>1484</v>
      </c>
      <c r="F298" s="849"/>
      <c r="G298" s="849"/>
      <c r="H298" s="837"/>
      <c r="I298" s="849">
        <v>2</v>
      </c>
      <c r="J298" s="849">
        <v>0</v>
      </c>
      <c r="K298" s="837"/>
      <c r="L298" s="849">
        <v>2</v>
      </c>
      <c r="M298" s="850">
        <v>0</v>
      </c>
    </row>
    <row r="299" spans="1:13" ht="14.4" customHeight="1" x14ac:dyDescent="0.3">
      <c r="A299" s="831" t="s">
        <v>1831</v>
      </c>
      <c r="B299" s="832" t="s">
        <v>1485</v>
      </c>
      <c r="C299" s="832" t="s">
        <v>1489</v>
      </c>
      <c r="D299" s="832" t="s">
        <v>1490</v>
      </c>
      <c r="E299" s="832" t="s">
        <v>1491</v>
      </c>
      <c r="F299" s="849"/>
      <c r="G299" s="849"/>
      <c r="H299" s="837">
        <v>0</v>
      </c>
      <c r="I299" s="849">
        <v>1</v>
      </c>
      <c r="J299" s="849">
        <v>219.78</v>
      </c>
      <c r="K299" s="837">
        <v>1</v>
      </c>
      <c r="L299" s="849">
        <v>1</v>
      </c>
      <c r="M299" s="850">
        <v>219.78</v>
      </c>
    </row>
    <row r="300" spans="1:13" ht="14.4" customHeight="1" x14ac:dyDescent="0.3">
      <c r="A300" s="831" t="s">
        <v>1831</v>
      </c>
      <c r="B300" s="832" t="s">
        <v>1494</v>
      </c>
      <c r="C300" s="832" t="s">
        <v>1640</v>
      </c>
      <c r="D300" s="832" t="s">
        <v>1496</v>
      </c>
      <c r="E300" s="832" t="s">
        <v>1641</v>
      </c>
      <c r="F300" s="849"/>
      <c r="G300" s="849"/>
      <c r="H300" s="837">
        <v>0</v>
      </c>
      <c r="I300" s="849">
        <v>5</v>
      </c>
      <c r="J300" s="849">
        <v>2583.5500000000002</v>
      </c>
      <c r="K300" s="837">
        <v>1</v>
      </c>
      <c r="L300" s="849">
        <v>5</v>
      </c>
      <c r="M300" s="850">
        <v>2583.5500000000002</v>
      </c>
    </row>
    <row r="301" spans="1:13" ht="14.4" customHeight="1" x14ac:dyDescent="0.3">
      <c r="A301" s="831" t="s">
        <v>1831</v>
      </c>
      <c r="B301" s="832" t="s">
        <v>1506</v>
      </c>
      <c r="C301" s="832" t="s">
        <v>2306</v>
      </c>
      <c r="D301" s="832" t="s">
        <v>835</v>
      </c>
      <c r="E301" s="832" t="s">
        <v>1184</v>
      </c>
      <c r="F301" s="849"/>
      <c r="G301" s="849"/>
      <c r="H301" s="837">
        <v>0</v>
      </c>
      <c r="I301" s="849">
        <v>1</v>
      </c>
      <c r="J301" s="849">
        <v>597.88</v>
      </c>
      <c r="K301" s="837">
        <v>1</v>
      </c>
      <c r="L301" s="849">
        <v>1</v>
      </c>
      <c r="M301" s="850">
        <v>597.88</v>
      </c>
    </row>
    <row r="302" spans="1:13" ht="14.4" customHeight="1" x14ac:dyDescent="0.3">
      <c r="A302" s="831" t="s">
        <v>1831</v>
      </c>
      <c r="B302" s="832" t="s">
        <v>1506</v>
      </c>
      <c r="C302" s="832" t="s">
        <v>2509</v>
      </c>
      <c r="D302" s="832" t="s">
        <v>835</v>
      </c>
      <c r="E302" s="832" t="s">
        <v>2105</v>
      </c>
      <c r="F302" s="849"/>
      <c r="G302" s="849"/>
      <c r="H302" s="837">
        <v>0</v>
      </c>
      <c r="I302" s="849">
        <v>1</v>
      </c>
      <c r="J302" s="849">
        <v>1195.75</v>
      </c>
      <c r="K302" s="837">
        <v>1</v>
      </c>
      <c r="L302" s="849">
        <v>1</v>
      </c>
      <c r="M302" s="850">
        <v>1195.75</v>
      </c>
    </row>
    <row r="303" spans="1:13" ht="14.4" customHeight="1" x14ac:dyDescent="0.3">
      <c r="A303" s="831" t="s">
        <v>1831</v>
      </c>
      <c r="B303" s="832" t="s">
        <v>1506</v>
      </c>
      <c r="C303" s="832" t="s">
        <v>1507</v>
      </c>
      <c r="D303" s="832" t="s">
        <v>835</v>
      </c>
      <c r="E303" s="832" t="s">
        <v>836</v>
      </c>
      <c r="F303" s="849"/>
      <c r="G303" s="849"/>
      <c r="H303" s="837">
        <v>0</v>
      </c>
      <c r="I303" s="849">
        <v>1</v>
      </c>
      <c r="J303" s="849">
        <v>2573.2199999999998</v>
      </c>
      <c r="K303" s="837">
        <v>1</v>
      </c>
      <c r="L303" s="849">
        <v>1</v>
      </c>
      <c r="M303" s="850">
        <v>2573.2199999999998</v>
      </c>
    </row>
    <row r="304" spans="1:13" ht="14.4" customHeight="1" x14ac:dyDescent="0.3">
      <c r="A304" s="831" t="s">
        <v>1831</v>
      </c>
      <c r="B304" s="832" t="s">
        <v>1518</v>
      </c>
      <c r="C304" s="832" t="s">
        <v>2086</v>
      </c>
      <c r="D304" s="832" t="s">
        <v>2087</v>
      </c>
      <c r="E304" s="832" t="s">
        <v>712</v>
      </c>
      <c r="F304" s="849">
        <v>4</v>
      </c>
      <c r="G304" s="849">
        <v>7477.32</v>
      </c>
      <c r="H304" s="837">
        <v>1</v>
      </c>
      <c r="I304" s="849"/>
      <c r="J304" s="849"/>
      <c r="K304" s="837">
        <v>0</v>
      </c>
      <c r="L304" s="849">
        <v>4</v>
      </c>
      <c r="M304" s="850">
        <v>7477.32</v>
      </c>
    </row>
    <row r="305" spans="1:13" ht="14.4" customHeight="1" x14ac:dyDescent="0.3">
      <c r="A305" s="831" t="s">
        <v>1831</v>
      </c>
      <c r="B305" s="832" t="s">
        <v>1518</v>
      </c>
      <c r="C305" s="832" t="s">
        <v>1522</v>
      </c>
      <c r="D305" s="832" t="s">
        <v>1520</v>
      </c>
      <c r="E305" s="832" t="s">
        <v>1108</v>
      </c>
      <c r="F305" s="849"/>
      <c r="G305" s="849"/>
      <c r="H305" s="837">
        <v>0</v>
      </c>
      <c r="I305" s="849">
        <v>5</v>
      </c>
      <c r="J305" s="849">
        <v>4673.3</v>
      </c>
      <c r="K305" s="837">
        <v>1</v>
      </c>
      <c r="L305" s="849">
        <v>5</v>
      </c>
      <c r="M305" s="850">
        <v>4673.3</v>
      </c>
    </row>
    <row r="306" spans="1:13" ht="14.4" customHeight="1" x14ac:dyDescent="0.3">
      <c r="A306" s="831" t="s">
        <v>1831</v>
      </c>
      <c r="B306" s="832" t="s">
        <v>1518</v>
      </c>
      <c r="C306" s="832" t="s">
        <v>2088</v>
      </c>
      <c r="D306" s="832" t="s">
        <v>1520</v>
      </c>
      <c r="E306" s="832" t="s">
        <v>700</v>
      </c>
      <c r="F306" s="849"/>
      <c r="G306" s="849"/>
      <c r="H306" s="837">
        <v>0</v>
      </c>
      <c r="I306" s="849">
        <v>1</v>
      </c>
      <c r="J306" s="849">
        <v>700.43</v>
      </c>
      <c r="K306" s="837">
        <v>1</v>
      </c>
      <c r="L306" s="849">
        <v>1</v>
      </c>
      <c r="M306" s="850">
        <v>700.43</v>
      </c>
    </row>
    <row r="307" spans="1:13" ht="14.4" customHeight="1" x14ac:dyDescent="0.3">
      <c r="A307" s="831" t="s">
        <v>1831</v>
      </c>
      <c r="B307" s="832" t="s">
        <v>1518</v>
      </c>
      <c r="C307" s="832" t="s">
        <v>1519</v>
      </c>
      <c r="D307" s="832" t="s">
        <v>1520</v>
      </c>
      <c r="E307" s="832" t="s">
        <v>1521</v>
      </c>
      <c r="F307" s="849"/>
      <c r="G307" s="849"/>
      <c r="H307" s="837">
        <v>0</v>
      </c>
      <c r="I307" s="849">
        <v>5</v>
      </c>
      <c r="J307" s="849">
        <v>3502.0499999999997</v>
      </c>
      <c r="K307" s="837">
        <v>1</v>
      </c>
      <c r="L307" s="849">
        <v>5</v>
      </c>
      <c r="M307" s="850">
        <v>3502.0499999999997</v>
      </c>
    </row>
    <row r="308" spans="1:13" ht="14.4" customHeight="1" x14ac:dyDescent="0.3">
      <c r="A308" s="831" t="s">
        <v>1831</v>
      </c>
      <c r="B308" s="832" t="s">
        <v>1523</v>
      </c>
      <c r="C308" s="832" t="s">
        <v>1524</v>
      </c>
      <c r="D308" s="832" t="s">
        <v>1525</v>
      </c>
      <c r="E308" s="832" t="s">
        <v>1526</v>
      </c>
      <c r="F308" s="849"/>
      <c r="G308" s="849"/>
      <c r="H308" s="837">
        <v>0</v>
      </c>
      <c r="I308" s="849">
        <v>2</v>
      </c>
      <c r="J308" s="849">
        <v>177.84</v>
      </c>
      <c r="K308" s="837">
        <v>1</v>
      </c>
      <c r="L308" s="849">
        <v>2</v>
      </c>
      <c r="M308" s="850">
        <v>177.84</v>
      </c>
    </row>
    <row r="309" spans="1:13" ht="14.4" customHeight="1" x14ac:dyDescent="0.3">
      <c r="A309" s="831" t="s">
        <v>1831</v>
      </c>
      <c r="B309" s="832" t="s">
        <v>1523</v>
      </c>
      <c r="C309" s="832" t="s">
        <v>1527</v>
      </c>
      <c r="D309" s="832" t="s">
        <v>1525</v>
      </c>
      <c r="E309" s="832" t="s">
        <v>1528</v>
      </c>
      <c r="F309" s="849"/>
      <c r="G309" s="849"/>
      <c r="H309" s="837">
        <v>0</v>
      </c>
      <c r="I309" s="849">
        <v>2</v>
      </c>
      <c r="J309" s="849">
        <v>934.56</v>
      </c>
      <c r="K309" s="837">
        <v>1</v>
      </c>
      <c r="L309" s="849">
        <v>2</v>
      </c>
      <c r="M309" s="850">
        <v>934.56</v>
      </c>
    </row>
    <row r="310" spans="1:13" ht="14.4" customHeight="1" x14ac:dyDescent="0.3">
      <c r="A310" s="831" t="s">
        <v>1831</v>
      </c>
      <c r="B310" s="832" t="s">
        <v>1541</v>
      </c>
      <c r="C310" s="832" t="s">
        <v>1547</v>
      </c>
      <c r="D310" s="832" t="s">
        <v>1548</v>
      </c>
      <c r="E310" s="832" t="s">
        <v>1544</v>
      </c>
      <c r="F310" s="849">
        <v>2</v>
      </c>
      <c r="G310" s="849">
        <v>367.08</v>
      </c>
      <c r="H310" s="837">
        <v>1</v>
      </c>
      <c r="I310" s="849"/>
      <c r="J310" s="849"/>
      <c r="K310" s="837">
        <v>0</v>
      </c>
      <c r="L310" s="849">
        <v>2</v>
      </c>
      <c r="M310" s="850">
        <v>367.08</v>
      </c>
    </row>
    <row r="311" spans="1:13" ht="14.4" customHeight="1" x14ac:dyDescent="0.3">
      <c r="A311" s="831" t="s">
        <v>1831</v>
      </c>
      <c r="B311" s="832" t="s">
        <v>1541</v>
      </c>
      <c r="C311" s="832" t="s">
        <v>1542</v>
      </c>
      <c r="D311" s="832" t="s">
        <v>1543</v>
      </c>
      <c r="E311" s="832" t="s">
        <v>1544</v>
      </c>
      <c r="F311" s="849"/>
      <c r="G311" s="849"/>
      <c r="H311" s="837">
        <v>0</v>
      </c>
      <c r="I311" s="849">
        <v>1</v>
      </c>
      <c r="J311" s="849">
        <v>183.54</v>
      </c>
      <c r="K311" s="837">
        <v>1</v>
      </c>
      <c r="L311" s="849">
        <v>1</v>
      </c>
      <c r="M311" s="850">
        <v>183.54</v>
      </c>
    </row>
    <row r="312" spans="1:13" ht="14.4" customHeight="1" x14ac:dyDescent="0.3">
      <c r="A312" s="831" t="s">
        <v>1831</v>
      </c>
      <c r="B312" s="832" t="s">
        <v>1541</v>
      </c>
      <c r="C312" s="832" t="s">
        <v>1545</v>
      </c>
      <c r="D312" s="832" t="s">
        <v>1543</v>
      </c>
      <c r="E312" s="832" t="s">
        <v>1546</v>
      </c>
      <c r="F312" s="849"/>
      <c r="G312" s="849"/>
      <c r="H312" s="837">
        <v>0</v>
      </c>
      <c r="I312" s="849">
        <v>1</v>
      </c>
      <c r="J312" s="849">
        <v>338</v>
      </c>
      <c r="K312" s="837">
        <v>1</v>
      </c>
      <c r="L312" s="849">
        <v>1</v>
      </c>
      <c r="M312" s="850">
        <v>338</v>
      </c>
    </row>
    <row r="313" spans="1:13" ht="14.4" customHeight="1" x14ac:dyDescent="0.3">
      <c r="A313" s="831" t="s">
        <v>1831</v>
      </c>
      <c r="B313" s="832" t="s">
        <v>1549</v>
      </c>
      <c r="C313" s="832" t="s">
        <v>1654</v>
      </c>
      <c r="D313" s="832" t="s">
        <v>1551</v>
      </c>
      <c r="E313" s="832" t="s">
        <v>980</v>
      </c>
      <c r="F313" s="849">
        <v>1</v>
      </c>
      <c r="G313" s="849">
        <v>1945.04</v>
      </c>
      <c r="H313" s="837">
        <v>1</v>
      </c>
      <c r="I313" s="849"/>
      <c r="J313" s="849"/>
      <c r="K313" s="837">
        <v>0</v>
      </c>
      <c r="L313" s="849">
        <v>1</v>
      </c>
      <c r="M313" s="850">
        <v>1945.04</v>
      </c>
    </row>
    <row r="314" spans="1:13" ht="14.4" customHeight="1" x14ac:dyDescent="0.3">
      <c r="A314" s="831" t="s">
        <v>1831</v>
      </c>
      <c r="B314" s="832" t="s">
        <v>1555</v>
      </c>
      <c r="C314" s="832" t="s">
        <v>1768</v>
      </c>
      <c r="D314" s="832" t="s">
        <v>1769</v>
      </c>
      <c r="E314" s="832" t="s">
        <v>1770</v>
      </c>
      <c r="F314" s="849"/>
      <c r="G314" s="849"/>
      <c r="H314" s="837">
        <v>0</v>
      </c>
      <c r="I314" s="849">
        <v>1</v>
      </c>
      <c r="J314" s="849">
        <v>9.4</v>
      </c>
      <c r="K314" s="837">
        <v>1</v>
      </c>
      <c r="L314" s="849">
        <v>1</v>
      </c>
      <c r="M314" s="850">
        <v>9.4</v>
      </c>
    </row>
    <row r="315" spans="1:13" ht="14.4" customHeight="1" x14ac:dyDescent="0.3">
      <c r="A315" s="831" t="s">
        <v>1831</v>
      </c>
      <c r="B315" s="832" t="s">
        <v>1562</v>
      </c>
      <c r="C315" s="832" t="s">
        <v>1563</v>
      </c>
      <c r="D315" s="832" t="s">
        <v>671</v>
      </c>
      <c r="E315" s="832" t="s">
        <v>1078</v>
      </c>
      <c r="F315" s="849"/>
      <c r="G315" s="849"/>
      <c r="H315" s="837">
        <v>0</v>
      </c>
      <c r="I315" s="849">
        <v>1</v>
      </c>
      <c r="J315" s="849">
        <v>65.989999999999995</v>
      </c>
      <c r="K315" s="837">
        <v>1</v>
      </c>
      <c r="L315" s="849">
        <v>1</v>
      </c>
      <c r="M315" s="850">
        <v>65.989999999999995</v>
      </c>
    </row>
    <row r="316" spans="1:13" ht="14.4" customHeight="1" x14ac:dyDescent="0.3">
      <c r="A316" s="831" t="s">
        <v>1831</v>
      </c>
      <c r="B316" s="832" t="s">
        <v>1562</v>
      </c>
      <c r="C316" s="832" t="s">
        <v>1564</v>
      </c>
      <c r="D316" s="832" t="s">
        <v>673</v>
      </c>
      <c r="E316" s="832" t="s">
        <v>1565</v>
      </c>
      <c r="F316" s="849"/>
      <c r="G316" s="849"/>
      <c r="H316" s="837">
        <v>0</v>
      </c>
      <c r="I316" s="849">
        <v>4</v>
      </c>
      <c r="J316" s="849">
        <v>528</v>
      </c>
      <c r="K316" s="837">
        <v>1</v>
      </c>
      <c r="L316" s="849">
        <v>4</v>
      </c>
      <c r="M316" s="850">
        <v>528</v>
      </c>
    </row>
    <row r="317" spans="1:13" ht="14.4" customHeight="1" x14ac:dyDescent="0.3">
      <c r="A317" s="831" t="s">
        <v>1831</v>
      </c>
      <c r="B317" s="832" t="s">
        <v>1566</v>
      </c>
      <c r="C317" s="832" t="s">
        <v>1567</v>
      </c>
      <c r="D317" s="832" t="s">
        <v>631</v>
      </c>
      <c r="E317" s="832" t="s">
        <v>1565</v>
      </c>
      <c r="F317" s="849"/>
      <c r="G317" s="849"/>
      <c r="H317" s="837">
        <v>0</v>
      </c>
      <c r="I317" s="849">
        <v>4</v>
      </c>
      <c r="J317" s="849">
        <v>528</v>
      </c>
      <c r="K317" s="837">
        <v>1</v>
      </c>
      <c r="L317" s="849">
        <v>4</v>
      </c>
      <c r="M317" s="850">
        <v>528</v>
      </c>
    </row>
    <row r="318" spans="1:13" ht="14.4" customHeight="1" x14ac:dyDescent="0.3">
      <c r="A318" s="831" t="s">
        <v>1831</v>
      </c>
      <c r="B318" s="832" t="s">
        <v>1568</v>
      </c>
      <c r="C318" s="832" t="s">
        <v>1660</v>
      </c>
      <c r="D318" s="832" t="s">
        <v>1570</v>
      </c>
      <c r="E318" s="832" t="s">
        <v>1661</v>
      </c>
      <c r="F318" s="849"/>
      <c r="G318" s="849"/>
      <c r="H318" s="837">
        <v>0</v>
      </c>
      <c r="I318" s="849">
        <v>9</v>
      </c>
      <c r="J318" s="849">
        <v>2213.19</v>
      </c>
      <c r="K318" s="837">
        <v>1</v>
      </c>
      <c r="L318" s="849">
        <v>9</v>
      </c>
      <c r="M318" s="850">
        <v>2213.19</v>
      </c>
    </row>
    <row r="319" spans="1:13" ht="14.4" customHeight="1" x14ac:dyDescent="0.3">
      <c r="A319" s="831" t="s">
        <v>1831</v>
      </c>
      <c r="B319" s="832" t="s">
        <v>1572</v>
      </c>
      <c r="C319" s="832" t="s">
        <v>1573</v>
      </c>
      <c r="D319" s="832" t="s">
        <v>711</v>
      </c>
      <c r="E319" s="832" t="s">
        <v>1574</v>
      </c>
      <c r="F319" s="849"/>
      <c r="G319" s="849"/>
      <c r="H319" s="837">
        <v>0</v>
      </c>
      <c r="I319" s="849">
        <v>7</v>
      </c>
      <c r="J319" s="849">
        <v>862.4</v>
      </c>
      <c r="K319" s="837">
        <v>1</v>
      </c>
      <c r="L319" s="849">
        <v>7</v>
      </c>
      <c r="M319" s="850">
        <v>862.4</v>
      </c>
    </row>
    <row r="320" spans="1:13" ht="14.4" customHeight="1" x14ac:dyDescent="0.3">
      <c r="A320" s="831" t="s">
        <v>1831</v>
      </c>
      <c r="B320" s="832" t="s">
        <v>1572</v>
      </c>
      <c r="C320" s="832" t="s">
        <v>2372</v>
      </c>
      <c r="D320" s="832" t="s">
        <v>2373</v>
      </c>
      <c r="E320" s="832" t="s">
        <v>2374</v>
      </c>
      <c r="F320" s="849"/>
      <c r="G320" s="849"/>
      <c r="H320" s="837">
        <v>0</v>
      </c>
      <c r="I320" s="849">
        <v>2</v>
      </c>
      <c r="J320" s="849">
        <v>246.4</v>
      </c>
      <c r="K320" s="837">
        <v>1</v>
      </c>
      <c r="L320" s="849">
        <v>2</v>
      </c>
      <c r="M320" s="850">
        <v>246.4</v>
      </c>
    </row>
    <row r="321" spans="1:13" ht="14.4" customHeight="1" x14ac:dyDescent="0.3">
      <c r="A321" s="831" t="s">
        <v>1831</v>
      </c>
      <c r="B321" s="832" t="s">
        <v>1572</v>
      </c>
      <c r="C321" s="832" t="s">
        <v>2688</v>
      </c>
      <c r="D321" s="832" t="s">
        <v>2373</v>
      </c>
      <c r="E321" s="832" t="s">
        <v>2689</v>
      </c>
      <c r="F321" s="849"/>
      <c r="G321" s="849"/>
      <c r="H321" s="837">
        <v>0</v>
      </c>
      <c r="I321" s="849">
        <v>1</v>
      </c>
      <c r="J321" s="849">
        <v>184.79</v>
      </c>
      <c r="K321" s="837">
        <v>1</v>
      </c>
      <c r="L321" s="849">
        <v>1</v>
      </c>
      <c r="M321" s="850">
        <v>184.79</v>
      </c>
    </row>
    <row r="322" spans="1:13" ht="14.4" customHeight="1" x14ac:dyDescent="0.3">
      <c r="A322" s="831" t="s">
        <v>1831</v>
      </c>
      <c r="B322" s="832" t="s">
        <v>1576</v>
      </c>
      <c r="C322" s="832" t="s">
        <v>2076</v>
      </c>
      <c r="D322" s="832" t="s">
        <v>2072</v>
      </c>
      <c r="E322" s="832" t="s">
        <v>2075</v>
      </c>
      <c r="F322" s="849">
        <v>2</v>
      </c>
      <c r="G322" s="849">
        <v>322.12</v>
      </c>
      <c r="H322" s="837">
        <v>1</v>
      </c>
      <c r="I322" s="849"/>
      <c r="J322" s="849"/>
      <c r="K322" s="837">
        <v>0</v>
      </c>
      <c r="L322" s="849">
        <v>2</v>
      </c>
      <c r="M322" s="850">
        <v>322.12</v>
      </c>
    </row>
    <row r="323" spans="1:13" ht="14.4" customHeight="1" x14ac:dyDescent="0.3">
      <c r="A323" s="831" t="s">
        <v>1831</v>
      </c>
      <c r="B323" s="832" t="s">
        <v>1583</v>
      </c>
      <c r="C323" s="832" t="s">
        <v>1584</v>
      </c>
      <c r="D323" s="832" t="s">
        <v>1585</v>
      </c>
      <c r="E323" s="832" t="s">
        <v>1586</v>
      </c>
      <c r="F323" s="849"/>
      <c r="G323" s="849"/>
      <c r="H323" s="837">
        <v>0</v>
      </c>
      <c r="I323" s="849">
        <v>2</v>
      </c>
      <c r="J323" s="849">
        <v>161.06</v>
      </c>
      <c r="K323" s="837">
        <v>1</v>
      </c>
      <c r="L323" s="849">
        <v>2</v>
      </c>
      <c r="M323" s="850">
        <v>161.06</v>
      </c>
    </row>
    <row r="324" spans="1:13" ht="14.4" customHeight="1" x14ac:dyDescent="0.3">
      <c r="A324" s="831" t="s">
        <v>1831</v>
      </c>
      <c r="B324" s="832" t="s">
        <v>1583</v>
      </c>
      <c r="C324" s="832" t="s">
        <v>1587</v>
      </c>
      <c r="D324" s="832" t="s">
        <v>1585</v>
      </c>
      <c r="E324" s="832" t="s">
        <v>1588</v>
      </c>
      <c r="F324" s="849"/>
      <c r="G324" s="849"/>
      <c r="H324" s="837">
        <v>0</v>
      </c>
      <c r="I324" s="849">
        <v>1</v>
      </c>
      <c r="J324" s="849">
        <v>161.06</v>
      </c>
      <c r="K324" s="837">
        <v>1</v>
      </c>
      <c r="L324" s="849">
        <v>1</v>
      </c>
      <c r="M324" s="850">
        <v>161.06</v>
      </c>
    </row>
    <row r="325" spans="1:13" ht="14.4" customHeight="1" x14ac:dyDescent="0.3">
      <c r="A325" s="831" t="s">
        <v>1831</v>
      </c>
      <c r="B325" s="832" t="s">
        <v>1583</v>
      </c>
      <c r="C325" s="832" t="s">
        <v>2180</v>
      </c>
      <c r="D325" s="832" t="s">
        <v>1585</v>
      </c>
      <c r="E325" s="832" t="s">
        <v>2181</v>
      </c>
      <c r="F325" s="849"/>
      <c r="G325" s="849"/>
      <c r="H325" s="837">
        <v>0</v>
      </c>
      <c r="I325" s="849">
        <v>3</v>
      </c>
      <c r="J325" s="849">
        <v>1200.51</v>
      </c>
      <c r="K325" s="837">
        <v>1</v>
      </c>
      <c r="L325" s="849">
        <v>3</v>
      </c>
      <c r="M325" s="850">
        <v>1200.51</v>
      </c>
    </row>
    <row r="326" spans="1:13" ht="14.4" customHeight="1" x14ac:dyDescent="0.3">
      <c r="A326" s="831" t="s">
        <v>1832</v>
      </c>
      <c r="B326" s="832" t="s">
        <v>1409</v>
      </c>
      <c r="C326" s="832" t="s">
        <v>1410</v>
      </c>
      <c r="D326" s="832" t="s">
        <v>1411</v>
      </c>
      <c r="E326" s="832" t="s">
        <v>1412</v>
      </c>
      <c r="F326" s="849"/>
      <c r="G326" s="849"/>
      <c r="H326" s="837">
        <v>0</v>
      </c>
      <c r="I326" s="849">
        <v>2</v>
      </c>
      <c r="J326" s="849">
        <v>62.18</v>
      </c>
      <c r="K326" s="837">
        <v>1</v>
      </c>
      <c r="L326" s="849">
        <v>2</v>
      </c>
      <c r="M326" s="850">
        <v>62.18</v>
      </c>
    </row>
    <row r="327" spans="1:13" ht="14.4" customHeight="1" x14ac:dyDescent="0.3">
      <c r="A327" s="831" t="s">
        <v>1832</v>
      </c>
      <c r="B327" s="832" t="s">
        <v>1463</v>
      </c>
      <c r="C327" s="832" t="s">
        <v>1744</v>
      </c>
      <c r="D327" s="832" t="s">
        <v>1742</v>
      </c>
      <c r="E327" s="832" t="s">
        <v>1468</v>
      </c>
      <c r="F327" s="849"/>
      <c r="G327" s="849"/>
      <c r="H327" s="837">
        <v>0</v>
      </c>
      <c r="I327" s="849">
        <v>1</v>
      </c>
      <c r="J327" s="849">
        <v>49.08</v>
      </c>
      <c r="K327" s="837">
        <v>1</v>
      </c>
      <c r="L327" s="849">
        <v>1</v>
      </c>
      <c r="M327" s="850">
        <v>49.08</v>
      </c>
    </row>
    <row r="328" spans="1:13" ht="14.4" customHeight="1" x14ac:dyDescent="0.3">
      <c r="A328" s="831" t="s">
        <v>1832</v>
      </c>
      <c r="B328" s="832" t="s">
        <v>1485</v>
      </c>
      <c r="C328" s="832" t="s">
        <v>1492</v>
      </c>
      <c r="D328" s="832" t="s">
        <v>1487</v>
      </c>
      <c r="E328" s="832" t="s">
        <v>1493</v>
      </c>
      <c r="F328" s="849"/>
      <c r="G328" s="849"/>
      <c r="H328" s="837">
        <v>0</v>
      </c>
      <c r="I328" s="849">
        <v>1</v>
      </c>
      <c r="J328" s="849">
        <v>109.89</v>
      </c>
      <c r="K328" s="837">
        <v>1</v>
      </c>
      <c r="L328" s="849">
        <v>1</v>
      </c>
      <c r="M328" s="850">
        <v>109.89</v>
      </c>
    </row>
    <row r="329" spans="1:13" ht="14.4" customHeight="1" x14ac:dyDescent="0.3">
      <c r="A329" s="831" t="s">
        <v>1832</v>
      </c>
      <c r="B329" s="832" t="s">
        <v>1506</v>
      </c>
      <c r="C329" s="832" t="s">
        <v>2509</v>
      </c>
      <c r="D329" s="832" t="s">
        <v>835</v>
      </c>
      <c r="E329" s="832" t="s">
        <v>2105</v>
      </c>
      <c r="F329" s="849"/>
      <c r="G329" s="849"/>
      <c r="H329" s="837">
        <v>0</v>
      </c>
      <c r="I329" s="849">
        <v>1</v>
      </c>
      <c r="J329" s="849">
        <v>1195.75</v>
      </c>
      <c r="K329" s="837">
        <v>1</v>
      </c>
      <c r="L329" s="849">
        <v>1</v>
      </c>
      <c r="M329" s="850">
        <v>1195.75</v>
      </c>
    </row>
    <row r="330" spans="1:13" ht="14.4" customHeight="1" x14ac:dyDescent="0.3">
      <c r="A330" s="831" t="s">
        <v>1832</v>
      </c>
      <c r="B330" s="832" t="s">
        <v>1512</v>
      </c>
      <c r="C330" s="832" t="s">
        <v>1516</v>
      </c>
      <c r="D330" s="832" t="s">
        <v>1514</v>
      </c>
      <c r="E330" s="832" t="s">
        <v>1517</v>
      </c>
      <c r="F330" s="849"/>
      <c r="G330" s="849"/>
      <c r="H330" s="837">
        <v>0</v>
      </c>
      <c r="I330" s="849">
        <v>1</v>
      </c>
      <c r="J330" s="849">
        <v>307.27999999999997</v>
      </c>
      <c r="K330" s="837">
        <v>1</v>
      </c>
      <c r="L330" s="849">
        <v>1</v>
      </c>
      <c r="M330" s="850">
        <v>307.27999999999997</v>
      </c>
    </row>
    <row r="331" spans="1:13" ht="14.4" customHeight="1" x14ac:dyDescent="0.3">
      <c r="A331" s="831" t="s">
        <v>1832</v>
      </c>
      <c r="B331" s="832" t="s">
        <v>1523</v>
      </c>
      <c r="C331" s="832" t="s">
        <v>1529</v>
      </c>
      <c r="D331" s="832" t="s">
        <v>1525</v>
      </c>
      <c r="E331" s="832" t="s">
        <v>1530</v>
      </c>
      <c r="F331" s="849"/>
      <c r="G331" s="849"/>
      <c r="H331" s="837">
        <v>0</v>
      </c>
      <c r="I331" s="849">
        <v>1</v>
      </c>
      <c r="J331" s="849">
        <v>913.98</v>
      </c>
      <c r="K331" s="837">
        <v>1</v>
      </c>
      <c r="L331" s="849">
        <v>1</v>
      </c>
      <c r="M331" s="850">
        <v>913.98</v>
      </c>
    </row>
    <row r="332" spans="1:13" ht="14.4" customHeight="1" x14ac:dyDescent="0.3">
      <c r="A332" s="831" t="s">
        <v>1832</v>
      </c>
      <c r="B332" s="832" t="s">
        <v>1523</v>
      </c>
      <c r="C332" s="832" t="s">
        <v>1524</v>
      </c>
      <c r="D332" s="832" t="s">
        <v>1525</v>
      </c>
      <c r="E332" s="832" t="s">
        <v>1526</v>
      </c>
      <c r="F332" s="849"/>
      <c r="G332" s="849"/>
      <c r="H332" s="837">
        <v>0</v>
      </c>
      <c r="I332" s="849">
        <v>2</v>
      </c>
      <c r="J332" s="849">
        <v>177.84</v>
      </c>
      <c r="K332" s="837">
        <v>1</v>
      </c>
      <c r="L332" s="849">
        <v>2</v>
      </c>
      <c r="M332" s="850">
        <v>177.84</v>
      </c>
    </row>
    <row r="333" spans="1:13" ht="14.4" customHeight="1" x14ac:dyDescent="0.3">
      <c r="A333" s="831" t="s">
        <v>1832</v>
      </c>
      <c r="B333" s="832" t="s">
        <v>1568</v>
      </c>
      <c r="C333" s="832" t="s">
        <v>1569</v>
      </c>
      <c r="D333" s="832" t="s">
        <v>1570</v>
      </c>
      <c r="E333" s="832" t="s">
        <v>1571</v>
      </c>
      <c r="F333" s="849"/>
      <c r="G333" s="849"/>
      <c r="H333" s="837">
        <v>0</v>
      </c>
      <c r="I333" s="849">
        <v>2</v>
      </c>
      <c r="J333" s="849">
        <v>245.92</v>
      </c>
      <c r="K333" s="837">
        <v>1</v>
      </c>
      <c r="L333" s="849">
        <v>2</v>
      </c>
      <c r="M333" s="850">
        <v>245.92</v>
      </c>
    </row>
    <row r="334" spans="1:13" ht="14.4" customHeight="1" x14ac:dyDescent="0.3">
      <c r="A334" s="831" t="s">
        <v>1832</v>
      </c>
      <c r="B334" s="832" t="s">
        <v>1572</v>
      </c>
      <c r="C334" s="832" t="s">
        <v>1573</v>
      </c>
      <c r="D334" s="832" t="s">
        <v>711</v>
      </c>
      <c r="E334" s="832" t="s">
        <v>1574</v>
      </c>
      <c r="F334" s="849"/>
      <c r="G334" s="849"/>
      <c r="H334" s="837">
        <v>0</v>
      </c>
      <c r="I334" s="849">
        <v>4</v>
      </c>
      <c r="J334" s="849">
        <v>492.8</v>
      </c>
      <c r="K334" s="837">
        <v>1</v>
      </c>
      <c r="L334" s="849">
        <v>4</v>
      </c>
      <c r="M334" s="850">
        <v>492.8</v>
      </c>
    </row>
    <row r="335" spans="1:13" ht="14.4" customHeight="1" x14ac:dyDescent="0.3">
      <c r="A335" s="831" t="s">
        <v>1832</v>
      </c>
      <c r="B335" s="832" t="s">
        <v>1572</v>
      </c>
      <c r="C335" s="832" t="s">
        <v>1575</v>
      </c>
      <c r="D335" s="832" t="s">
        <v>711</v>
      </c>
      <c r="E335" s="832" t="s">
        <v>712</v>
      </c>
      <c r="F335" s="849"/>
      <c r="G335" s="849"/>
      <c r="H335" s="837">
        <v>0</v>
      </c>
      <c r="I335" s="849">
        <v>1</v>
      </c>
      <c r="J335" s="849">
        <v>246.39</v>
      </c>
      <c r="K335" s="837">
        <v>1</v>
      </c>
      <c r="L335" s="849">
        <v>1</v>
      </c>
      <c r="M335" s="850">
        <v>246.39</v>
      </c>
    </row>
    <row r="336" spans="1:13" ht="14.4" customHeight="1" x14ac:dyDescent="0.3">
      <c r="A336" s="831" t="s">
        <v>1832</v>
      </c>
      <c r="B336" s="832" t="s">
        <v>1602</v>
      </c>
      <c r="C336" s="832" t="s">
        <v>2897</v>
      </c>
      <c r="D336" s="832" t="s">
        <v>1604</v>
      </c>
      <c r="E336" s="832" t="s">
        <v>2898</v>
      </c>
      <c r="F336" s="849"/>
      <c r="G336" s="849"/>
      <c r="H336" s="837">
        <v>0</v>
      </c>
      <c r="I336" s="849">
        <v>1</v>
      </c>
      <c r="J336" s="849">
        <v>176.32</v>
      </c>
      <c r="K336" s="837">
        <v>1</v>
      </c>
      <c r="L336" s="849">
        <v>1</v>
      </c>
      <c r="M336" s="850">
        <v>176.32</v>
      </c>
    </row>
    <row r="337" spans="1:13" ht="14.4" customHeight="1" x14ac:dyDescent="0.3">
      <c r="A337" s="831" t="s">
        <v>1833</v>
      </c>
      <c r="B337" s="832" t="s">
        <v>1485</v>
      </c>
      <c r="C337" s="832" t="s">
        <v>1486</v>
      </c>
      <c r="D337" s="832" t="s">
        <v>1487</v>
      </c>
      <c r="E337" s="832" t="s">
        <v>1488</v>
      </c>
      <c r="F337" s="849"/>
      <c r="G337" s="849"/>
      <c r="H337" s="837">
        <v>0</v>
      </c>
      <c r="I337" s="849">
        <v>1</v>
      </c>
      <c r="J337" s="849">
        <v>366.31</v>
      </c>
      <c r="K337" s="837">
        <v>1</v>
      </c>
      <c r="L337" s="849">
        <v>1</v>
      </c>
      <c r="M337" s="850">
        <v>366.31</v>
      </c>
    </row>
    <row r="338" spans="1:13" ht="14.4" customHeight="1" x14ac:dyDescent="0.3">
      <c r="A338" s="831" t="s">
        <v>1833</v>
      </c>
      <c r="B338" s="832" t="s">
        <v>1512</v>
      </c>
      <c r="C338" s="832" t="s">
        <v>1513</v>
      </c>
      <c r="D338" s="832" t="s">
        <v>1514</v>
      </c>
      <c r="E338" s="832" t="s">
        <v>1515</v>
      </c>
      <c r="F338" s="849"/>
      <c r="G338" s="849"/>
      <c r="H338" s="837">
        <v>0</v>
      </c>
      <c r="I338" s="849">
        <v>6</v>
      </c>
      <c r="J338" s="849">
        <v>921.90000000000009</v>
      </c>
      <c r="K338" s="837">
        <v>1</v>
      </c>
      <c r="L338" s="849">
        <v>6</v>
      </c>
      <c r="M338" s="850">
        <v>921.90000000000009</v>
      </c>
    </row>
    <row r="339" spans="1:13" ht="14.4" customHeight="1" x14ac:dyDescent="0.3">
      <c r="A339" s="831" t="s">
        <v>1833</v>
      </c>
      <c r="B339" s="832" t="s">
        <v>1512</v>
      </c>
      <c r="C339" s="832" t="s">
        <v>2936</v>
      </c>
      <c r="D339" s="832" t="s">
        <v>1514</v>
      </c>
      <c r="E339" s="832" t="s">
        <v>2937</v>
      </c>
      <c r="F339" s="849"/>
      <c r="G339" s="849"/>
      <c r="H339" s="837">
        <v>0</v>
      </c>
      <c r="I339" s="849">
        <v>4</v>
      </c>
      <c r="J339" s="849">
        <v>307.27999999999997</v>
      </c>
      <c r="K339" s="837">
        <v>1</v>
      </c>
      <c r="L339" s="849">
        <v>4</v>
      </c>
      <c r="M339" s="850">
        <v>307.27999999999997</v>
      </c>
    </row>
    <row r="340" spans="1:13" ht="14.4" customHeight="1" x14ac:dyDescent="0.3">
      <c r="A340" s="831" t="s">
        <v>1833</v>
      </c>
      <c r="B340" s="832" t="s">
        <v>1518</v>
      </c>
      <c r="C340" s="832" t="s">
        <v>1522</v>
      </c>
      <c r="D340" s="832" t="s">
        <v>1520</v>
      </c>
      <c r="E340" s="832" t="s">
        <v>1108</v>
      </c>
      <c r="F340" s="849"/>
      <c r="G340" s="849"/>
      <c r="H340" s="837">
        <v>0</v>
      </c>
      <c r="I340" s="849">
        <v>3</v>
      </c>
      <c r="J340" s="849">
        <v>2803.98</v>
      </c>
      <c r="K340" s="837">
        <v>1</v>
      </c>
      <c r="L340" s="849">
        <v>3</v>
      </c>
      <c r="M340" s="850">
        <v>2803.98</v>
      </c>
    </row>
    <row r="341" spans="1:13" ht="14.4" customHeight="1" x14ac:dyDescent="0.3">
      <c r="A341" s="831" t="s">
        <v>1833</v>
      </c>
      <c r="B341" s="832" t="s">
        <v>1518</v>
      </c>
      <c r="C341" s="832" t="s">
        <v>1519</v>
      </c>
      <c r="D341" s="832" t="s">
        <v>1520</v>
      </c>
      <c r="E341" s="832" t="s">
        <v>1521</v>
      </c>
      <c r="F341" s="849"/>
      <c r="G341" s="849"/>
      <c r="H341" s="837">
        <v>0</v>
      </c>
      <c r="I341" s="849">
        <v>1</v>
      </c>
      <c r="J341" s="849">
        <v>700.41</v>
      </c>
      <c r="K341" s="837">
        <v>1</v>
      </c>
      <c r="L341" s="849">
        <v>1</v>
      </c>
      <c r="M341" s="850">
        <v>700.41</v>
      </c>
    </row>
    <row r="342" spans="1:13" ht="14.4" customHeight="1" x14ac:dyDescent="0.3">
      <c r="A342" s="831" t="s">
        <v>1833</v>
      </c>
      <c r="B342" s="832" t="s">
        <v>1523</v>
      </c>
      <c r="C342" s="832" t="s">
        <v>1524</v>
      </c>
      <c r="D342" s="832" t="s">
        <v>1525</v>
      </c>
      <c r="E342" s="832" t="s">
        <v>1526</v>
      </c>
      <c r="F342" s="849"/>
      <c r="G342" s="849"/>
      <c r="H342" s="837">
        <v>0</v>
      </c>
      <c r="I342" s="849">
        <v>4</v>
      </c>
      <c r="J342" s="849">
        <v>355.68</v>
      </c>
      <c r="K342" s="837">
        <v>1</v>
      </c>
      <c r="L342" s="849">
        <v>4</v>
      </c>
      <c r="M342" s="850">
        <v>355.68</v>
      </c>
    </row>
    <row r="343" spans="1:13" ht="14.4" customHeight="1" x14ac:dyDescent="0.3">
      <c r="A343" s="831" t="s">
        <v>1833</v>
      </c>
      <c r="B343" s="832" t="s">
        <v>1531</v>
      </c>
      <c r="C343" s="832" t="s">
        <v>1652</v>
      </c>
      <c r="D343" s="832" t="s">
        <v>1191</v>
      </c>
      <c r="E343" s="832" t="s">
        <v>1653</v>
      </c>
      <c r="F343" s="849"/>
      <c r="G343" s="849"/>
      <c r="H343" s="837">
        <v>0</v>
      </c>
      <c r="I343" s="849">
        <v>1</v>
      </c>
      <c r="J343" s="849">
        <v>145.15</v>
      </c>
      <c r="K343" s="837">
        <v>1</v>
      </c>
      <c r="L343" s="849">
        <v>1</v>
      </c>
      <c r="M343" s="850">
        <v>145.15</v>
      </c>
    </row>
    <row r="344" spans="1:13" ht="14.4" customHeight="1" x14ac:dyDescent="0.3">
      <c r="A344" s="831" t="s">
        <v>1833</v>
      </c>
      <c r="B344" s="832" t="s">
        <v>1541</v>
      </c>
      <c r="C344" s="832" t="s">
        <v>2257</v>
      </c>
      <c r="D344" s="832" t="s">
        <v>2258</v>
      </c>
      <c r="E344" s="832" t="s">
        <v>2259</v>
      </c>
      <c r="F344" s="849">
        <v>2</v>
      </c>
      <c r="G344" s="849">
        <v>237.42</v>
      </c>
      <c r="H344" s="837">
        <v>1</v>
      </c>
      <c r="I344" s="849"/>
      <c r="J344" s="849"/>
      <c r="K344" s="837">
        <v>0</v>
      </c>
      <c r="L344" s="849">
        <v>2</v>
      </c>
      <c r="M344" s="850">
        <v>237.42</v>
      </c>
    </row>
    <row r="345" spans="1:13" ht="14.4" customHeight="1" x14ac:dyDescent="0.3">
      <c r="A345" s="831" t="s">
        <v>1833</v>
      </c>
      <c r="B345" s="832" t="s">
        <v>1541</v>
      </c>
      <c r="C345" s="832" t="s">
        <v>1542</v>
      </c>
      <c r="D345" s="832" t="s">
        <v>1543</v>
      </c>
      <c r="E345" s="832" t="s">
        <v>1544</v>
      </c>
      <c r="F345" s="849"/>
      <c r="G345" s="849"/>
      <c r="H345" s="837">
        <v>0</v>
      </c>
      <c r="I345" s="849">
        <v>35</v>
      </c>
      <c r="J345" s="849">
        <v>6423.9</v>
      </c>
      <c r="K345" s="837">
        <v>1</v>
      </c>
      <c r="L345" s="849">
        <v>35</v>
      </c>
      <c r="M345" s="850">
        <v>6423.9</v>
      </c>
    </row>
    <row r="346" spans="1:13" ht="14.4" customHeight="1" x14ac:dyDescent="0.3">
      <c r="A346" s="831" t="s">
        <v>1833</v>
      </c>
      <c r="B346" s="832" t="s">
        <v>1541</v>
      </c>
      <c r="C346" s="832" t="s">
        <v>2513</v>
      </c>
      <c r="D346" s="832" t="s">
        <v>2514</v>
      </c>
      <c r="E346" s="832" t="s">
        <v>2515</v>
      </c>
      <c r="F346" s="849">
        <v>2</v>
      </c>
      <c r="G346" s="849">
        <v>305.92</v>
      </c>
      <c r="H346" s="837">
        <v>1</v>
      </c>
      <c r="I346" s="849"/>
      <c r="J346" s="849"/>
      <c r="K346" s="837">
        <v>0</v>
      </c>
      <c r="L346" s="849">
        <v>2</v>
      </c>
      <c r="M346" s="850">
        <v>305.92</v>
      </c>
    </row>
    <row r="347" spans="1:13" ht="14.4" customHeight="1" x14ac:dyDescent="0.3">
      <c r="A347" s="831" t="s">
        <v>1833</v>
      </c>
      <c r="B347" s="832" t="s">
        <v>1549</v>
      </c>
      <c r="C347" s="832" t="s">
        <v>1552</v>
      </c>
      <c r="D347" s="832" t="s">
        <v>1553</v>
      </c>
      <c r="E347" s="832" t="s">
        <v>1554</v>
      </c>
      <c r="F347" s="849"/>
      <c r="G347" s="849"/>
      <c r="H347" s="837">
        <v>0</v>
      </c>
      <c r="I347" s="849">
        <v>3</v>
      </c>
      <c r="J347" s="849">
        <v>3890.1000000000004</v>
      </c>
      <c r="K347" s="837">
        <v>1</v>
      </c>
      <c r="L347" s="849">
        <v>3</v>
      </c>
      <c r="M347" s="850">
        <v>3890.1000000000004</v>
      </c>
    </row>
    <row r="348" spans="1:13" ht="14.4" customHeight="1" x14ac:dyDescent="0.3">
      <c r="A348" s="831" t="s">
        <v>1833</v>
      </c>
      <c r="B348" s="832" t="s">
        <v>1549</v>
      </c>
      <c r="C348" s="832" t="s">
        <v>2331</v>
      </c>
      <c r="D348" s="832" t="s">
        <v>1553</v>
      </c>
      <c r="E348" s="832" t="s">
        <v>2332</v>
      </c>
      <c r="F348" s="849"/>
      <c r="G348" s="849"/>
      <c r="H348" s="837">
        <v>0</v>
      </c>
      <c r="I348" s="849">
        <v>3</v>
      </c>
      <c r="J348" s="849">
        <v>5835.12</v>
      </c>
      <c r="K348" s="837">
        <v>1</v>
      </c>
      <c r="L348" s="849">
        <v>3</v>
      </c>
      <c r="M348" s="850">
        <v>5835.12</v>
      </c>
    </row>
    <row r="349" spans="1:13" ht="14.4" customHeight="1" x14ac:dyDescent="0.3">
      <c r="A349" s="831" t="s">
        <v>1833</v>
      </c>
      <c r="B349" s="832" t="s">
        <v>1549</v>
      </c>
      <c r="C349" s="832" t="s">
        <v>1550</v>
      </c>
      <c r="D349" s="832" t="s">
        <v>1551</v>
      </c>
      <c r="E349" s="832" t="s">
        <v>636</v>
      </c>
      <c r="F349" s="849">
        <v>4</v>
      </c>
      <c r="G349" s="849">
        <v>5186.8</v>
      </c>
      <c r="H349" s="837">
        <v>1</v>
      </c>
      <c r="I349" s="849"/>
      <c r="J349" s="849"/>
      <c r="K349" s="837">
        <v>0</v>
      </c>
      <c r="L349" s="849">
        <v>4</v>
      </c>
      <c r="M349" s="850">
        <v>5186.8</v>
      </c>
    </row>
    <row r="350" spans="1:13" ht="14.4" customHeight="1" x14ac:dyDescent="0.3">
      <c r="A350" s="831" t="s">
        <v>1833</v>
      </c>
      <c r="B350" s="832" t="s">
        <v>1555</v>
      </c>
      <c r="C350" s="832" t="s">
        <v>1556</v>
      </c>
      <c r="D350" s="832" t="s">
        <v>1557</v>
      </c>
      <c r="E350" s="832" t="s">
        <v>1558</v>
      </c>
      <c r="F350" s="849"/>
      <c r="G350" s="849"/>
      <c r="H350" s="837">
        <v>0</v>
      </c>
      <c r="I350" s="849">
        <v>1</v>
      </c>
      <c r="J350" s="849">
        <v>4.7</v>
      </c>
      <c r="K350" s="837">
        <v>1</v>
      </c>
      <c r="L350" s="849">
        <v>1</v>
      </c>
      <c r="M350" s="850">
        <v>4.7</v>
      </c>
    </row>
    <row r="351" spans="1:13" ht="14.4" customHeight="1" x14ac:dyDescent="0.3">
      <c r="A351" s="831" t="s">
        <v>1833</v>
      </c>
      <c r="B351" s="832" t="s">
        <v>1559</v>
      </c>
      <c r="C351" s="832" t="s">
        <v>1560</v>
      </c>
      <c r="D351" s="832" t="s">
        <v>943</v>
      </c>
      <c r="E351" s="832" t="s">
        <v>1561</v>
      </c>
      <c r="F351" s="849"/>
      <c r="G351" s="849"/>
      <c r="H351" s="837"/>
      <c r="I351" s="849">
        <v>1</v>
      </c>
      <c r="J351" s="849">
        <v>0</v>
      </c>
      <c r="K351" s="837"/>
      <c r="L351" s="849">
        <v>1</v>
      </c>
      <c r="M351" s="850">
        <v>0</v>
      </c>
    </row>
    <row r="352" spans="1:13" ht="14.4" customHeight="1" x14ac:dyDescent="0.3">
      <c r="A352" s="831" t="s">
        <v>1833</v>
      </c>
      <c r="B352" s="832" t="s">
        <v>1562</v>
      </c>
      <c r="C352" s="832" t="s">
        <v>1564</v>
      </c>
      <c r="D352" s="832" t="s">
        <v>673</v>
      </c>
      <c r="E352" s="832" t="s">
        <v>1565</v>
      </c>
      <c r="F352" s="849"/>
      <c r="G352" s="849"/>
      <c r="H352" s="837">
        <v>0</v>
      </c>
      <c r="I352" s="849">
        <v>13</v>
      </c>
      <c r="J352" s="849">
        <v>1716</v>
      </c>
      <c r="K352" s="837">
        <v>1</v>
      </c>
      <c r="L352" s="849">
        <v>13</v>
      </c>
      <c r="M352" s="850">
        <v>1716</v>
      </c>
    </row>
    <row r="353" spans="1:13" ht="14.4" customHeight="1" x14ac:dyDescent="0.3">
      <c r="A353" s="831" t="s">
        <v>1833</v>
      </c>
      <c r="B353" s="832" t="s">
        <v>1568</v>
      </c>
      <c r="C353" s="832" t="s">
        <v>1569</v>
      </c>
      <c r="D353" s="832" t="s">
        <v>1570</v>
      </c>
      <c r="E353" s="832" t="s">
        <v>1571</v>
      </c>
      <c r="F353" s="849"/>
      <c r="G353" s="849"/>
      <c r="H353" s="837">
        <v>0</v>
      </c>
      <c r="I353" s="849">
        <v>99</v>
      </c>
      <c r="J353" s="849">
        <v>12173.04</v>
      </c>
      <c r="K353" s="837">
        <v>1</v>
      </c>
      <c r="L353" s="849">
        <v>99</v>
      </c>
      <c r="M353" s="850">
        <v>12173.04</v>
      </c>
    </row>
    <row r="354" spans="1:13" ht="14.4" customHeight="1" x14ac:dyDescent="0.3">
      <c r="A354" s="831" t="s">
        <v>1833</v>
      </c>
      <c r="B354" s="832" t="s">
        <v>1568</v>
      </c>
      <c r="C354" s="832" t="s">
        <v>1660</v>
      </c>
      <c r="D354" s="832" t="s">
        <v>1570</v>
      </c>
      <c r="E354" s="832" t="s">
        <v>1661</v>
      </c>
      <c r="F354" s="849"/>
      <c r="G354" s="849"/>
      <c r="H354" s="837">
        <v>0</v>
      </c>
      <c r="I354" s="849">
        <v>57</v>
      </c>
      <c r="J354" s="849">
        <v>14016.869999999999</v>
      </c>
      <c r="K354" s="837">
        <v>1</v>
      </c>
      <c r="L354" s="849">
        <v>57</v>
      </c>
      <c r="M354" s="850">
        <v>14016.869999999999</v>
      </c>
    </row>
    <row r="355" spans="1:13" ht="14.4" customHeight="1" x14ac:dyDescent="0.3">
      <c r="A355" s="831" t="s">
        <v>1833</v>
      </c>
      <c r="B355" s="832" t="s">
        <v>1662</v>
      </c>
      <c r="C355" s="832" t="s">
        <v>2930</v>
      </c>
      <c r="D355" s="832" t="s">
        <v>1006</v>
      </c>
      <c r="E355" s="832" t="s">
        <v>1665</v>
      </c>
      <c r="F355" s="849">
        <v>6</v>
      </c>
      <c r="G355" s="849">
        <v>395.93999999999994</v>
      </c>
      <c r="H355" s="837">
        <v>1</v>
      </c>
      <c r="I355" s="849"/>
      <c r="J355" s="849"/>
      <c r="K355" s="837">
        <v>0</v>
      </c>
      <c r="L355" s="849">
        <v>6</v>
      </c>
      <c r="M355" s="850">
        <v>395.93999999999994</v>
      </c>
    </row>
    <row r="356" spans="1:13" ht="14.4" customHeight="1" x14ac:dyDescent="0.3">
      <c r="A356" s="831" t="s">
        <v>1833</v>
      </c>
      <c r="B356" s="832" t="s">
        <v>1662</v>
      </c>
      <c r="C356" s="832" t="s">
        <v>1663</v>
      </c>
      <c r="D356" s="832" t="s">
        <v>1664</v>
      </c>
      <c r="E356" s="832" t="s">
        <v>1665</v>
      </c>
      <c r="F356" s="849"/>
      <c r="G356" s="849"/>
      <c r="H356" s="837">
        <v>0</v>
      </c>
      <c r="I356" s="849">
        <v>47</v>
      </c>
      <c r="J356" s="849">
        <v>3101.5299999999993</v>
      </c>
      <c r="K356" s="837">
        <v>1</v>
      </c>
      <c r="L356" s="849">
        <v>47</v>
      </c>
      <c r="M356" s="850">
        <v>3101.5299999999993</v>
      </c>
    </row>
    <row r="357" spans="1:13" ht="14.4" customHeight="1" x14ac:dyDescent="0.3">
      <c r="A357" s="831" t="s">
        <v>1833</v>
      </c>
      <c r="B357" s="832" t="s">
        <v>1583</v>
      </c>
      <c r="C357" s="832" t="s">
        <v>1584</v>
      </c>
      <c r="D357" s="832" t="s">
        <v>1585</v>
      </c>
      <c r="E357" s="832" t="s">
        <v>1586</v>
      </c>
      <c r="F357" s="849"/>
      <c r="G357" s="849"/>
      <c r="H357" s="837">
        <v>0</v>
      </c>
      <c r="I357" s="849">
        <v>1</v>
      </c>
      <c r="J357" s="849">
        <v>80.53</v>
      </c>
      <c r="K357" s="837">
        <v>1</v>
      </c>
      <c r="L357" s="849">
        <v>1</v>
      </c>
      <c r="M357" s="850">
        <v>80.53</v>
      </c>
    </row>
    <row r="358" spans="1:13" ht="14.4" customHeight="1" x14ac:dyDescent="0.3">
      <c r="A358" s="831" t="s">
        <v>1834</v>
      </c>
      <c r="B358" s="832" t="s">
        <v>1485</v>
      </c>
      <c r="C358" s="832" t="s">
        <v>1486</v>
      </c>
      <c r="D358" s="832" t="s">
        <v>1487</v>
      </c>
      <c r="E358" s="832" t="s">
        <v>1488</v>
      </c>
      <c r="F358" s="849"/>
      <c r="G358" s="849"/>
      <c r="H358" s="837">
        <v>0</v>
      </c>
      <c r="I358" s="849">
        <v>6</v>
      </c>
      <c r="J358" s="849">
        <v>2197.86</v>
      </c>
      <c r="K358" s="837">
        <v>1</v>
      </c>
      <c r="L358" s="849">
        <v>6</v>
      </c>
      <c r="M358" s="850">
        <v>2197.86</v>
      </c>
    </row>
    <row r="359" spans="1:13" ht="14.4" customHeight="1" x14ac:dyDescent="0.3">
      <c r="A359" s="831" t="s">
        <v>1834</v>
      </c>
      <c r="B359" s="832" t="s">
        <v>1485</v>
      </c>
      <c r="C359" s="832" t="s">
        <v>1489</v>
      </c>
      <c r="D359" s="832" t="s">
        <v>1490</v>
      </c>
      <c r="E359" s="832" t="s">
        <v>1491</v>
      </c>
      <c r="F359" s="849"/>
      <c r="G359" s="849"/>
      <c r="H359" s="837">
        <v>0</v>
      </c>
      <c r="I359" s="849">
        <v>1</v>
      </c>
      <c r="J359" s="849">
        <v>219.78</v>
      </c>
      <c r="K359" s="837">
        <v>1</v>
      </c>
      <c r="L359" s="849">
        <v>1</v>
      </c>
      <c r="M359" s="850">
        <v>219.78</v>
      </c>
    </row>
    <row r="360" spans="1:13" ht="14.4" customHeight="1" x14ac:dyDescent="0.3">
      <c r="A360" s="831" t="s">
        <v>1834</v>
      </c>
      <c r="B360" s="832" t="s">
        <v>1494</v>
      </c>
      <c r="C360" s="832" t="s">
        <v>1640</v>
      </c>
      <c r="D360" s="832" t="s">
        <v>1496</v>
      </c>
      <c r="E360" s="832" t="s">
        <v>1641</v>
      </c>
      <c r="F360" s="849"/>
      <c r="G360" s="849"/>
      <c r="H360" s="837">
        <v>0</v>
      </c>
      <c r="I360" s="849">
        <v>3</v>
      </c>
      <c r="J360" s="849">
        <v>1550.13</v>
      </c>
      <c r="K360" s="837">
        <v>1</v>
      </c>
      <c r="L360" s="849">
        <v>3</v>
      </c>
      <c r="M360" s="850">
        <v>1550.13</v>
      </c>
    </row>
    <row r="361" spans="1:13" ht="14.4" customHeight="1" x14ac:dyDescent="0.3">
      <c r="A361" s="831" t="s">
        <v>1834</v>
      </c>
      <c r="B361" s="832" t="s">
        <v>1506</v>
      </c>
      <c r="C361" s="832" t="s">
        <v>2306</v>
      </c>
      <c r="D361" s="832" t="s">
        <v>835</v>
      </c>
      <c r="E361" s="832" t="s">
        <v>1184</v>
      </c>
      <c r="F361" s="849"/>
      <c r="G361" s="849"/>
      <c r="H361" s="837">
        <v>0</v>
      </c>
      <c r="I361" s="849">
        <v>2</v>
      </c>
      <c r="J361" s="849">
        <v>1195.76</v>
      </c>
      <c r="K361" s="837">
        <v>1</v>
      </c>
      <c r="L361" s="849">
        <v>2</v>
      </c>
      <c r="M361" s="850">
        <v>1195.76</v>
      </c>
    </row>
    <row r="362" spans="1:13" ht="14.4" customHeight="1" x14ac:dyDescent="0.3">
      <c r="A362" s="831" t="s">
        <v>1834</v>
      </c>
      <c r="B362" s="832" t="s">
        <v>1506</v>
      </c>
      <c r="C362" s="832" t="s">
        <v>1763</v>
      </c>
      <c r="D362" s="832" t="s">
        <v>1183</v>
      </c>
      <c r="E362" s="832" t="s">
        <v>1184</v>
      </c>
      <c r="F362" s="849">
        <v>1</v>
      </c>
      <c r="G362" s="849">
        <v>1286.19</v>
      </c>
      <c r="H362" s="837">
        <v>1</v>
      </c>
      <c r="I362" s="849"/>
      <c r="J362" s="849"/>
      <c r="K362" s="837">
        <v>0</v>
      </c>
      <c r="L362" s="849">
        <v>1</v>
      </c>
      <c r="M362" s="850">
        <v>1286.19</v>
      </c>
    </row>
    <row r="363" spans="1:13" ht="14.4" customHeight="1" x14ac:dyDescent="0.3">
      <c r="A363" s="831" t="s">
        <v>1834</v>
      </c>
      <c r="B363" s="832" t="s">
        <v>1518</v>
      </c>
      <c r="C363" s="832" t="s">
        <v>2301</v>
      </c>
      <c r="D363" s="832" t="s">
        <v>2087</v>
      </c>
      <c r="E363" s="832" t="s">
        <v>700</v>
      </c>
      <c r="F363" s="849">
        <v>2</v>
      </c>
      <c r="G363" s="849">
        <v>423.92</v>
      </c>
      <c r="H363" s="837">
        <v>1</v>
      </c>
      <c r="I363" s="849"/>
      <c r="J363" s="849"/>
      <c r="K363" s="837">
        <v>0</v>
      </c>
      <c r="L363" s="849">
        <v>2</v>
      </c>
      <c r="M363" s="850">
        <v>423.92</v>
      </c>
    </row>
    <row r="364" spans="1:13" ht="14.4" customHeight="1" x14ac:dyDescent="0.3">
      <c r="A364" s="831" t="s">
        <v>1834</v>
      </c>
      <c r="B364" s="832" t="s">
        <v>1518</v>
      </c>
      <c r="C364" s="832" t="s">
        <v>2302</v>
      </c>
      <c r="D364" s="832" t="s">
        <v>2087</v>
      </c>
      <c r="E364" s="832" t="s">
        <v>1574</v>
      </c>
      <c r="F364" s="849">
        <v>2</v>
      </c>
      <c r="G364" s="849">
        <v>565.20000000000005</v>
      </c>
      <c r="H364" s="837">
        <v>1</v>
      </c>
      <c r="I364" s="849"/>
      <c r="J364" s="849"/>
      <c r="K364" s="837">
        <v>0</v>
      </c>
      <c r="L364" s="849">
        <v>2</v>
      </c>
      <c r="M364" s="850">
        <v>565.20000000000005</v>
      </c>
    </row>
    <row r="365" spans="1:13" ht="14.4" customHeight="1" x14ac:dyDescent="0.3">
      <c r="A365" s="831" t="s">
        <v>1834</v>
      </c>
      <c r="B365" s="832" t="s">
        <v>1518</v>
      </c>
      <c r="C365" s="832" t="s">
        <v>2086</v>
      </c>
      <c r="D365" s="832" t="s">
        <v>2087</v>
      </c>
      <c r="E365" s="832" t="s">
        <v>712</v>
      </c>
      <c r="F365" s="849">
        <v>1</v>
      </c>
      <c r="G365" s="849">
        <v>1869.33</v>
      </c>
      <c r="H365" s="837">
        <v>1</v>
      </c>
      <c r="I365" s="849"/>
      <c r="J365" s="849"/>
      <c r="K365" s="837">
        <v>0</v>
      </c>
      <c r="L365" s="849">
        <v>1</v>
      </c>
      <c r="M365" s="850">
        <v>1869.33</v>
      </c>
    </row>
    <row r="366" spans="1:13" ht="14.4" customHeight="1" x14ac:dyDescent="0.3">
      <c r="A366" s="831" t="s">
        <v>1834</v>
      </c>
      <c r="B366" s="832" t="s">
        <v>1518</v>
      </c>
      <c r="C366" s="832" t="s">
        <v>1522</v>
      </c>
      <c r="D366" s="832" t="s">
        <v>1520</v>
      </c>
      <c r="E366" s="832" t="s">
        <v>1108</v>
      </c>
      <c r="F366" s="849"/>
      <c r="G366" s="849"/>
      <c r="H366" s="837">
        <v>0</v>
      </c>
      <c r="I366" s="849">
        <v>1</v>
      </c>
      <c r="J366" s="849">
        <v>934.66</v>
      </c>
      <c r="K366" s="837">
        <v>1</v>
      </c>
      <c r="L366" s="849">
        <v>1</v>
      </c>
      <c r="M366" s="850">
        <v>934.66</v>
      </c>
    </row>
    <row r="367" spans="1:13" ht="14.4" customHeight="1" x14ac:dyDescent="0.3">
      <c r="A367" s="831" t="s">
        <v>1834</v>
      </c>
      <c r="B367" s="832" t="s">
        <v>1518</v>
      </c>
      <c r="C367" s="832" t="s">
        <v>1519</v>
      </c>
      <c r="D367" s="832" t="s">
        <v>1520</v>
      </c>
      <c r="E367" s="832" t="s">
        <v>1521</v>
      </c>
      <c r="F367" s="849"/>
      <c r="G367" s="849"/>
      <c r="H367" s="837">
        <v>0</v>
      </c>
      <c r="I367" s="849">
        <v>8</v>
      </c>
      <c r="J367" s="849">
        <v>5603.28</v>
      </c>
      <c r="K367" s="837">
        <v>1</v>
      </c>
      <c r="L367" s="849">
        <v>8</v>
      </c>
      <c r="M367" s="850">
        <v>5603.28</v>
      </c>
    </row>
    <row r="368" spans="1:13" ht="14.4" customHeight="1" x14ac:dyDescent="0.3">
      <c r="A368" s="831" t="s">
        <v>1834</v>
      </c>
      <c r="B368" s="832" t="s">
        <v>1523</v>
      </c>
      <c r="C368" s="832" t="s">
        <v>1524</v>
      </c>
      <c r="D368" s="832" t="s">
        <v>1525</v>
      </c>
      <c r="E368" s="832" t="s">
        <v>1526</v>
      </c>
      <c r="F368" s="849"/>
      <c r="G368" s="849"/>
      <c r="H368" s="837">
        <v>0</v>
      </c>
      <c r="I368" s="849">
        <v>3</v>
      </c>
      <c r="J368" s="849">
        <v>266.76</v>
      </c>
      <c r="K368" s="837">
        <v>1</v>
      </c>
      <c r="L368" s="849">
        <v>3</v>
      </c>
      <c r="M368" s="850">
        <v>266.76</v>
      </c>
    </row>
    <row r="369" spans="1:13" ht="14.4" customHeight="1" x14ac:dyDescent="0.3">
      <c r="A369" s="831" t="s">
        <v>1834</v>
      </c>
      <c r="B369" s="832" t="s">
        <v>1534</v>
      </c>
      <c r="C369" s="832" t="s">
        <v>1853</v>
      </c>
      <c r="D369" s="832" t="s">
        <v>1539</v>
      </c>
      <c r="E369" s="832" t="s">
        <v>1854</v>
      </c>
      <c r="F369" s="849"/>
      <c r="G369" s="849"/>
      <c r="H369" s="837">
        <v>0</v>
      </c>
      <c r="I369" s="849">
        <v>1</v>
      </c>
      <c r="J369" s="849">
        <v>1476.14</v>
      </c>
      <c r="K369" s="837">
        <v>1</v>
      </c>
      <c r="L369" s="849">
        <v>1</v>
      </c>
      <c r="M369" s="850">
        <v>1476.14</v>
      </c>
    </row>
    <row r="370" spans="1:13" ht="14.4" customHeight="1" x14ac:dyDescent="0.3">
      <c r="A370" s="831" t="s">
        <v>1834</v>
      </c>
      <c r="B370" s="832" t="s">
        <v>1534</v>
      </c>
      <c r="C370" s="832" t="s">
        <v>1538</v>
      </c>
      <c r="D370" s="832" t="s">
        <v>1539</v>
      </c>
      <c r="E370" s="832" t="s">
        <v>1540</v>
      </c>
      <c r="F370" s="849"/>
      <c r="G370" s="849"/>
      <c r="H370" s="837">
        <v>0</v>
      </c>
      <c r="I370" s="849">
        <v>1</v>
      </c>
      <c r="J370" s="849">
        <v>295.22000000000003</v>
      </c>
      <c r="K370" s="837">
        <v>1</v>
      </c>
      <c r="L370" s="849">
        <v>1</v>
      </c>
      <c r="M370" s="850">
        <v>295.22000000000003</v>
      </c>
    </row>
    <row r="371" spans="1:13" ht="14.4" customHeight="1" x14ac:dyDescent="0.3">
      <c r="A371" s="831" t="s">
        <v>1834</v>
      </c>
      <c r="B371" s="832" t="s">
        <v>1549</v>
      </c>
      <c r="C371" s="832" t="s">
        <v>1550</v>
      </c>
      <c r="D371" s="832" t="s">
        <v>1551</v>
      </c>
      <c r="E371" s="832" t="s">
        <v>636</v>
      </c>
      <c r="F371" s="849">
        <v>2</v>
      </c>
      <c r="G371" s="849">
        <v>2593.4</v>
      </c>
      <c r="H371" s="837">
        <v>1</v>
      </c>
      <c r="I371" s="849"/>
      <c r="J371" s="849"/>
      <c r="K371" s="837">
        <v>0</v>
      </c>
      <c r="L371" s="849">
        <v>2</v>
      </c>
      <c r="M371" s="850">
        <v>2593.4</v>
      </c>
    </row>
    <row r="372" spans="1:13" ht="14.4" customHeight="1" x14ac:dyDescent="0.3">
      <c r="A372" s="831" t="s">
        <v>1834</v>
      </c>
      <c r="B372" s="832" t="s">
        <v>1549</v>
      </c>
      <c r="C372" s="832" t="s">
        <v>2282</v>
      </c>
      <c r="D372" s="832" t="s">
        <v>2281</v>
      </c>
      <c r="E372" s="832" t="s">
        <v>636</v>
      </c>
      <c r="F372" s="849">
        <v>13</v>
      </c>
      <c r="G372" s="849">
        <v>16857.100000000002</v>
      </c>
      <c r="H372" s="837">
        <v>1</v>
      </c>
      <c r="I372" s="849"/>
      <c r="J372" s="849"/>
      <c r="K372" s="837">
        <v>0</v>
      </c>
      <c r="L372" s="849">
        <v>13</v>
      </c>
      <c r="M372" s="850">
        <v>16857.100000000002</v>
      </c>
    </row>
    <row r="373" spans="1:13" ht="14.4" customHeight="1" x14ac:dyDescent="0.3">
      <c r="A373" s="831" t="s">
        <v>1834</v>
      </c>
      <c r="B373" s="832" t="s">
        <v>1549</v>
      </c>
      <c r="C373" s="832" t="s">
        <v>2280</v>
      </c>
      <c r="D373" s="832" t="s">
        <v>2281</v>
      </c>
      <c r="E373" s="832" t="s">
        <v>980</v>
      </c>
      <c r="F373" s="849">
        <v>10</v>
      </c>
      <c r="G373" s="849">
        <v>19450.399999999998</v>
      </c>
      <c r="H373" s="837">
        <v>1</v>
      </c>
      <c r="I373" s="849"/>
      <c r="J373" s="849"/>
      <c r="K373" s="837">
        <v>0</v>
      </c>
      <c r="L373" s="849">
        <v>10</v>
      </c>
      <c r="M373" s="850">
        <v>19450.399999999998</v>
      </c>
    </row>
    <row r="374" spans="1:13" ht="14.4" customHeight="1" x14ac:dyDescent="0.3">
      <c r="A374" s="831" t="s">
        <v>1834</v>
      </c>
      <c r="B374" s="832" t="s">
        <v>1555</v>
      </c>
      <c r="C374" s="832" t="s">
        <v>1768</v>
      </c>
      <c r="D374" s="832" t="s">
        <v>1769</v>
      </c>
      <c r="E374" s="832" t="s">
        <v>1770</v>
      </c>
      <c r="F374" s="849"/>
      <c r="G374" s="849"/>
      <c r="H374" s="837">
        <v>0</v>
      </c>
      <c r="I374" s="849">
        <v>3</v>
      </c>
      <c r="J374" s="849">
        <v>28.200000000000003</v>
      </c>
      <c r="K374" s="837">
        <v>1</v>
      </c>
      <c r="L374" s="849">
        <v>3</v>
      </c>
      <c r="M374" s="850">
        <v>28.200000000000003</v>
      </c>
    </row>
    <row r="375" spans="1:13" ht="14.4" customHeight="1" x14ac:dyDescent="0.3">
      <c r="A375" s="831" t="s">
        <v>1834</v>
      </c>
      <c r="B375" s="832" t="s">
        <v>1555</v>
      </c>
      <c r="C375" s="832" t="s">
        <v>2540</v>
      </c>
      <c r="D375" s="832" t="s">
        <v>1849</v>
      </c>
      <c r="E375" s="832" t="s">
        <v>1558</v>
      </c>
      <c r="F375" s="849">
        <v>2</v>
      </c>
      <c r="G375" s="849">
        <v>9.4</v>
      </c>
      <c r="H375" s="837">
        <v>1</v>
      </c>
      <c r="I375" s="849"/>
      <c r="J375" s="849"/>
      <c r="K375" s="837">
        <v>0</v>
      </c>
      <c r="L375" s="849">
        <v>2</v>
      </c>
      <c r="M375" s="850">
        <v>9.4</v>
      </c>
    </row>
    <row r="376" spans="1:13" ht="14.4" customHeight="1" x14ac:dyDescent="0.3">
      <c r="A376" s="831" t="s">
        <v>1834</v>
      </c>
      <c r="B376" s="832" t="s">
        <v>1555</v>
      </c>
      <c r="C376" s="832" t="s">
        <v>1848</v>
      </c>
      <c r="D376" s="832" t="s">
        <v>1849</v>
      </c>
      <c r="E376" s="832" t="s">
        <v>1770</v>
      </c>
      <c r="F376" s="849">
        <v>10</v>
      </c>
      <c r="G376" s="849">
        <v>94</v>
      </c>
      <c r="H376" s="837">
        <v>1</v>
      </c>
      <c r="I376" s="849"/>
      <c r="J376" s="849"/>
      <c r="K376" s="837">
        <v>0</v>
      </c>
      <c r="L376" s="849">
        <v>10</v>
      </c>
      <c r="M376" s="850">
        <v>94</v>
      </c>
    </row>
    <row r="377" spans="1:13" ht="14.4" customHeight="1" x14ac:dyDescent="0.3">
      <c r="A377" s="831" t="s">
        <v>1834</v>
      </c>
      <c r="B377" s="832" t="s">
        <v>1555</v>
      </c>
      <c r="C377" s="832" t="s">
        <v>1556</v>
      </c>
      <c r="D377" s="832" t="s">
        <v>1557</v>
      </c>
      <c r="E377" s="832" t="s">
        <v>1558</v>
      </c>
      <c r="F377" s="849"/>
      <c r="G377" s="849"/>
      <c r="H377" s="837">
        <v>0</v>
      </c>
      <c r="I377" s="849">
        <v>8</v>
      </c>
      <c r="J377" s="849">
        <v>37.6</v>
      </c>
      <c r="K377" s="837">
        <v>1</v>
      </c>
      <c r="L377" s="849">
        <v>8</v>
      </c>
      <c r="M377" s="850">
        <v>37.6</v>
      </c>
    </row>
    <row r="378" spans="1:13" ht="14.4" customHeight="1" x14ac:dyDescent="0.3">
      <c r="A378" s="831" t="s">
        <v>1834</v>
      </c>
      <c r="B378" s="832" t="s">
        <v>1555</v>
      </c>
      <c r="C378" s="832" t="s">
        <v>2279</v>
      </c>
      <c r="D378" s="832" t="s">
        <v>1849</v>
      </c>
      <c r="E378" s="832" t="s">
        <v>1657</v>
      </c>
      <c r="F378" s="849">
        <v>2</v>
      </c>
      <c r="G378" s="849">
        <v>37.619999999999997</v>
      </c>
      <c r="H378" s="837">
        <v>1</v>
      </c>
      <c r="I378" s="849"/>
      <c r="J378" s="849"/>
      <c r="K378" s="837">
        <v>0</v>
      </c>
      <c r="L378" s="849">
        <v>2</v>
      </c>
      <c r="M378" s="850">
        <v>37.619999999999997</v>
      </c>
    </row>
    <row r="379" spans="1:13" ht="14.4" customHeight="1" x14ac:dyDescent="0.3">
      <c r="A379" s="831" t="s">
        <v>1834</v>
      </c>
      <c r="B379" s="832" t="s">
        <v>1559</v>
      </c>
      <c r="C379" s="832" t="s">
        <v>2183</v>
      </c>
      <c r="D379" s="832" t="s">
        <v>943</v>
      </c>
      <c r="E379" s="832" t="s">
        <v>2184</v>
      </c>
      <c r="F379" s="849"/>
      <c r="G379" s="849"/>
      <c r="H379" s="837"/>
      <c r="I379" s="849">
        <v>2</v>
      </c>
      <c r="J379" s="849">
        <v>0</v>
      </c>
      <c r="K379" s="837"/>
      <c r="L379" s="849">
        <v>2</v>
      </c>
      <c r="M379" s="850">
        <v>0</v>
      </c>
    </row>
    <row r="380" spans="1:13" ht="14.4" customHeight="1" x14ac:dyDescent="0.3">
      <c r="A380" s="831" t="s">
        <v>1834</v>
      </c>
      <c r="B380" s="832" t="s">
        <v>1559</v>
      </c>
      <c r="C380" s="832" t="s">
        <v>1560</v>
      </c>
      <c r="D380" s="832" t="s">
        <v>943</v>
      </c>
      <c r="E380" s="832" t="s">
        <v>1561</v>
      </c>
      <c r="F380" s="849"/>
      <c r="G380" s="849"/>
      <c r="H380" s="837"/>
      <c r="I380" s="849">
        <v>10</v>
      </c>
      <c r="J380" s="849">
        <v>0</v>
      </c>
      <c r="K380" s="837"/>
      <c r="L380" s="849">
        <v>10</v>
      </c>
      <c r="M380" s="850">
        <v>0</v>
      </c>
    </row>
    <row r="381" spans="1:13" ht="14.4" customHeight="1" x14ac:dyDescent="0.3">
      <c r="A381" s="831" t="s">
        <v>1834</v>
      </c>
      <c r="B381" s="832" t="s">
        <v>1562</v>
      </c>
      <c r="C381" s="832" t="s">
        <v>1563</v>
      </c>
      <c r="D381" s="832" t="s">
        <v>671</v>
      </c>
      <c r="E381" s="832" t="s">
        <v>1078</v>
      </c>
      <c r="F381" s="849"/>
      <c r="G381" s="849"/>
      <c r="H381" s="837">
        <v>0</v>
      </c>
      <c r="I381" s="849">
        <v>8</v>
      </c>
      <c r="J381" s="849">
        <v>527.91999999999996</v>
      </c>
      <c r="K381" s="837">
        <v>1</v>
      </c>
      <c r="L381" s="849">
        <v>8</v>
      </c>
      <c r="M381" s="850">
        <v>527.91999999999996</v>
      </c>
    </row>
    <row r="382" spans="1:13" ht="14.4" customHeight="1" x14ac:dyDescent="0.3">
      <c r="A382" s="831" t="s">
        <v>1834</v>
      </c>
      <c r="B382" s="832" t="s">
        <v>1562</v>
      </c>
      <c r="C382" s="832" t="s">
        <v>1564</v>
      </c>
      <c r="D382" s="832" t="s">
        <v>673</v>
      </c>
      <c r="E382" s="832" t="s">
        <v>1565</v>
      </c>
      <c r="F382" s="849"/>
      <c r="G382" s="849"/>
      <c r="H382" s="837">
        <v>0</v>
      </c>
      <c r="I382" s="849">
        <v>5</v>
      </c>
      <c r="J382" s="849">
        <v>660</v>
      </c>
      <c r="K382" s="837">
        <v>1</v>
      </c>
      <c r="L382" s="849">
        <v>5</v>
      </c>
      <c r="M382" s="850">
        <v>660</v>
      </c>
    </row>
    <row r="383" spans="1:13" ht="14.4" customHeight="1" x14ac:dyDescent="0.3">
      <c r="A383" s="831" t="s">
        <v>1834</v>
      </c>
      <c r="B383" s="832" t="s">
        <v>1562</v>
      </c>
      <c r="C383" s="832" t="s">
        <v>1904</v>
      </c>
      <c r="D383" s="832" t="s">
        <v>1905</v>
      </c>
      <c r="E383" s="832" t="s">
        <v>1617</v>
      </c>
      <c r="F383" s="849">
        <v>6</v>
      </c>
      <c r="G383" s="849">
        <v>739.2</v>
      </c>
      <c r="H383" s="837">
        <v>1</v>
      </c>
      <c r="I383" s="849"/>
      <c r="J383" s="849"/>
      <c r="K383" s="837">
        <v>0</v>
      </c>
      <c r="L383" s="849">
        <v>6</v>
      </c>
      <c r="M383" s="850">
        <v>739.2</v>
      </c>
    </row>
    <row r="384" spans="1:13" ht="14.4" customHeight="1" x14ac:dyDescent="0.3">
      <c r="A384" s="831" t="s">
        <v>1834</v>
      </c>
      <c r="B384" s="832" t="s">
        <v>1568</v>
      </c>
      <c r="C384" s="832" t="s">
        <v>1569</v>
      </c>
      <c r="D384" s="832" t="s">
        <v>1570</v>
      </c>
      <c r="E384" s="832" t="s">
        <v>1571</v>
      </c>
      <c r="F384" s="849"/>
      <c r="G384" s="849"/>
      <c r="H384" s="837">
        <v>0</v>
      </c>
      <c r="I384" s="849">
        <v>14</v>
      </c>
      <c r="J384" s="849">
        <v>1721.44</v>
      </c>
      <c r="K384" s="837">
        <v>1</v>
      </c>
      <c r="L384" s="849">
        <v>14</v>
      </c>
      <c r="M384" s="850">
        <v>1721.44</v>
      </c>
    </row>
    <row r="385" spans="1:13" ht="14.4" customHeight="1" x14ac:dyDescent="0.3">
      <c r="A385" s="831" t="s">
        <v>1834</v>
      </c>
      <c r="B385" s="832" t="s">
        <v>1568</v>
      </c>
      <c r="C385" s="832" t="s">
        <v>1660</v>
      </c>
      <c r="D385" s="832" t="s">
        <v>1570</v>
      </c>
      <c r="E385" s="832" t="s">
        <v>1661</v>
      </c>
      <c r="F385" s="849"/>
      <c r="G385" s="849"/>
      <c r="H385" s="837">
        <v>0</v>
      </c>
      <c r="I385" s="849">
        <v>25</v>
      </c>
      <c r="J385" s="849">
        <v>6147.75</v>
      </c>
      <c r="K385" s="837">
        <v>1</v>
      </c>
      <c r="L385" s="849">
        <v>25</v>
      </c>
      <c r="M385" s="850">
        <v>6147.75</v>
      </c>
    </row>
    <row r="386" spans="1:13" ht="14.4" customHeight="1" x14ac:dyDescent="0.3">
      <c r="A386" s="831" t="s">
        <v>1834</v>
      </c>
      <c r="B386" s="832" t="s">
        <v>1568</v>
      </c>
      <c r="C386" s="832" t="s">
        <v>2309</v>
      </c>
      <c r="D386" s="832" t="s">
        <v>2142</v>
      </c>
      <c r="E386" s="832" t="s">
        <v>2310</v>
      </c>
      <c r="F386" s="849"/>
      <c r="G386" s="849"/>
      <c r="H386" s="837">
        <v>0</v>
      </c>
      <c r="I386" s="849">
        <v>2</v>
      </c>
      <c r="J386" s="849">
        <v>2162.58</v>
      </c>
      <c r="K386" s="837">
        <v>1</v>
      </c>
      <c r="L386" s="849">
        <v>2</v>
      </c>
      <c r="M386" s="850">
        <v>2162.58</v>
      </c>
    </row>
    <row r="387" spans="1:13" ht="14.4" customHeight="1" x14ac:dyDescent="0.3">
      <c r="A387" s="831" t="s">
        <v>1834</v>
      </c>
      <c r="B387" s="832" t="s">
        <v>1662</v>
      </c>
      <c r="C387" s="832" t="s">
        <v>1771</v>
      </c>
      <c r="D387" s="832" t="s">
        <v>1664</v>
      </c>
      <c r="E387" s="832" t="s">
        <v>1772</v>
      </c>
      <c r="F387" s="849"/>
      <c r="G387" s="849"/>
      <c r="H387" s="837">
        <v>0</v>
      </c>
      <c r="I387" s="849">
        <v>3</v>
      </c>
      <c r="J387" s="849">
        <v>396</v>
      </c>
      <c r="K387" s="837">
        <v>1</v>
      </c>
      <c r="L387" s="849">
        <v>3</v>
      </c>
      <c r="M387" s="850">
        <v>396</v>
      </c>
    </row>
    <row r="388" spans="1:13" ht="14.4" customHeight="1" x14ac:dyDescent="0.3">
      <c r="A388" s="831" t="s">
        <v>1834</v>
      </c>
      <c r="B388" s="832" t="s">
        <v>1572</v>
      </c>
      <c r="C388" s="832" t="s">
        <v>1573</v>
      </c>
      <c r="D388" s="832" t="s">
        <v>711</v>
      </c>
      <c r="E388" s="832" t="s">
        <v>1574</v>
      </c>
      <c r="F388" s="849"/>
      <c r="G388" s="849"/>
      <c r="H388" s="837">
        <v>0</v>
      </c>
      <c r="I388" s="849">
        <v>11</v>
      </c>
      <c r="J388" s="849">
        <v>1355.2</v>
      </c>
      <c r="K388" s="837">
        <v>1</v>
      </c>
      <c r="L388" s="849">
        <v>11</v>
      </c>
      <c r="M388" s="850">
        <v>1355.2</v>
      </c>
    </row>
    <row r="389" spans="1:13" ht="14.4" customHeight="1" x14ac:dyDescent="0.3">
      <c r="A389" s="831" t="s">
        <v>1834</v>
      </c>
      <c r="B389" s="832" t="s">
        <v>1572</v>
      </c>
      <c r="C389" s="832" t="s">
        <v>1949</v>
      </c>
      <c r="D389" s="832" t="s">
        <v>1950</v>
      </c>
      <c r="E389" s="832" t="s">
        <v>1078</v>
      </c>
      <c r="F389" s="849">
        <v>23</v>
      </c>
      <c r="G389" s="849">
        <v>3036</v>
      </c>
      <c r="H389" s="837">
        <v>1</v>
      </c>
      <c r="I389" s="849"/>
      <c r="J389" s="849"/>
      <c r="K389" s="837">
        <v>0</v>
      </c>
      <c r="L389" s="849">
        <v>23</v>
      </c>
      <c r="M389" s="850">
        <v>3036</v>
      </c>
    </row>
    <row r="390" spans="1:13" ht="14.4" customHeight="1" x14ac:dyDescent="0.3">
      <c r="A390" s="831" t="s">
        <v>1834</v>
      </c>
      <c r="B390" s="832" t="s">
        <v>1572</v>
      </c>
      <c r="C390" s="832" t="s">
        <v>2286</v>
      </c>
      <c r="D390" s="832" t="s">
        <v>1945</v>
      </c>
      <c r="E390" s="832" t="s">
        <v>2287</v>
      </c>
      <c r="F390" s="849">
        <v>6</v>
      </c>
      <c r="G390" s="849">
        <v>739.2</v>
      </c>
      <c r="H390" s="837">
        <v>1</v>
      </c>
      <c r="I390" s="849"/>
      <c r="J390" s="849"/>
      <c r="K390" s="837">
        <v>0</v>
      </c>
      <c r="L390" s="849">
        <v>6</v>
      </c>
      <c r="M390" s="850">
        <v>739.2</v>
      </c>
    </row>
    <row r="391" spans="1:13" ht="14.4" customHeight="1" x14ac:dyDescent="0.3">
      <c r="A391" s="831" t="s">
        <v>1834</v>
      </c>
      <c r="B391" s="832" t="s">
        <v>1576</v>
      </c>
      <c r="C391" s="832" t="s">
        <v>2080</v>
      </c>
      <c r="D391" s="832" t="s">
        <v>2074</v>
      </c>
      <c r="E391" s="832" t="s">
        <v>2081</v>
      </c>
      <c r="F391" s="849">
        <v>1</v>
      </c>
      <c r="G391" s="849">
        <v>483.17</v>
      </c>
      <c r="H391" s="837">
        <v>1</v>
      </c>
      <c r="I391" s="849"/>
      <c r="J391" s="849"/>
      <c r="K391" s="837">
        <v>0</v>
      </c>
      <c r="L391" s="849">
        <v>1</v>
      </c>
      <c r="M391" s="850">
        <v>483.17</v>
      </c>
    </row>
    <row r="392" spans="1:13" ht="14.4" customHeight="1" x14ac:dyDescent="0.3">
      <c r="A392" s="831" t="s">
        <v>1834</v>
      </c>
      <c r="B392" s="832" t="s">
        <v>1576</v>
      </c>
      <c r="C392" s="832" t="s">
        <v>2079</v>
      </c>
      <c r="D392" s="832" t="s">
        <v>1581</v>
      </c>
      <c r="E392" s="832" t="s">
        <v>1579</v>
      </c>
      <c r="F392" s="849"/>
      <c r="G392" s="849"/>
      <c r="H392" s="837">
        <v>0</v>
      </c>
      <c r="I392" s="849">
        <v>3</v>
      </c>
      <c r="J392" s="849">
        <v>483.18</v>
      </c>
      <c r="K392" s="837">
        <v>1</v>
      </c>
      <c r="L392" s="849">
        <v>3</v>
      </c>
      <c r="M392" s="850">
        <v>483.18</v>
      </c>
    </row>
    <row r="393" spans="1:13" ht="14.4" customHeight="1" x14ac:dyDescent="0.3">
      <c r="A393" s="831" t="s">
        <v>1834</v>
      </c>
      <c r="B393" s="832" t="s">
        <v>1583</v>
      </c>
      <c r="C393" s="832" t="s">
        <v>1584</v>
      </c>
      <c r="D393" s="832" t="s">
        <v>1585</v>
      </c>
      <c r="E393" s="832" t="s">
        <v>1586</v>
      </c>
      <c r="F393" s="849"/>
      <c r="G393" s="849"/>
      <c r="H393" s="837">
        <v>0</v>
      </c>
      <c r="I393" s="849">
        <v>10</v>
      </c>
      <c r="J393" s="849">
        <v>805.3</v>
      </c>
      <c r="K393" s="837">
        <v>1</v>
      </c>
      <c r="L393" s="849">
        <v>10</v>
      </c>
      <c r="M393" s="850">
        <v>805.3</v>
      </c>
    </row>
    <row r="394" spans="1:13" ht="14.4" customHeight="1" x14ac:dyDescent="0.3">
      <c r="A394" s="831" t="s">
        <v>1834</v>
      </c>
      <c r="B394" s="832" t="s">
        <v>1583</v>
      </c>
      <c r="C394" s="832" t="s">
        <v>1587</v>
      </c>
      <c r="D394" s="832" t="s">
        <v>1585</v>
      </c>
      <c r="E394" s="832" t="s">
        <v>1588</v>
      </c>
      <c r="F394" s="849"/>
      <c r="G394" s="849"/>
      <c r="H394" s="837">
        <v>0</v>
      </c>
      <c r="I394" s="849">
        <v>3</v>
      </c>
      <c r="J394" s="849">
        <v>483.18</v>
      </c>
      <c r="K394" s="837">
        <v>1</v>
      </c>
      <c r="L394" s="849">
        <v>3</v>
      </c>
      <c r="M394" s="850">
        <v>483.18</v>
      </c>
    </row>
    <row r="395" spans="1:13" ht="14.4" customHeight="1" x14ac:dyDescent="0.3">
      <c r="A395" s="831" t="s">
        <v>1834</v>
      </c>
      <c r="B395" s="832" t="s">
        <v>1583</v>
      </c>
      <c r="C395" s="832" t="s">
        <v>2180</v>
      </c>
      <c r="D395" s="832" t="s">
        <v>1585</v>
      </c>
      <c r="E395" s="832" t="s">
        <v>2181</v>
      </c>
      <c r="F395" s="849"/>
      <c r="G395" s="849"/>
      <c r="H395" s="837">
        <v>0</v>
      </c>
      <c r="I395" s="849">
        <v>2</v>
      </c>
      <c r="J395" s="849">
        <v>800.34</v>
      </c>
      <c r="K395" s="837">
        <v>1</v>
      </c>
      <c r="L395" s="849">
        <v>2</v>
      </c>
      <c r="M395" s="850">
        <v>800.34</v>
      </c>
    </row>
    <row r="396" spans="1:13" ht="14.4" customHeight="1" x14ac:dyDescent="0.3">
      <c r="A396" s="831" t="s">
        <v>1834</v>
      </c>
      <c r="B396" s="832" t="s">
        <v>1583</v>
      </c>
      <c r="C396" s="832" t="s">
        <v>1670</v>
      </c>
      <c r="D396" s="832" t="s">
        <v>1585</v>
      </c>
      <c r="E396" s="832" t="s">
        <v>1671</v>
      </c>
      <c r="F396" s="849"/>
      <c r="G396" s="849"/>
      <c r="H396" s="837">
        <v>0</v>
      </c>
      <c r="I396" s="849">
        <v>8</v>
      </c>
      <c r="J396" s="849">
        <v>4267.4399999999996</v>
      </c>
      <c r="K396" s="837">
        <v>1</v>
      </c>
      <c r="L396" s="849">
        <v>8</v>
      </c>
      <c r="M396" s="850">
        <v>4267.4399999999996</v>
      </c>
    </row>
    <row r="397" spans="1:13" ht="14.4" customHeight="1" x14ac:dyDescent="0.3">
      <c r="A397" s="831" t="s">
        <v>1834</v>
      </c>
      <c r="B397" s="832" t="s">
        <v>1797</v>
      </c>
      <c r="C397" s="832" t="s">
        <v>1798</v>
      </c>
      <c r="D397" s="832" t="s">
        <v>1275</v>
      </c>
      <c r="E397" s="832" t="s">
        <v>1799</v>
      </c>
      <c r="F397" s="849"/>
      <c r="G397" s="849"/>
      <c r="H397" s="837">
        <v>0</v>
      </c>
      <c r="I397" s="849">
        <v>9</v>
      </c>
      <c r="J397" s="849">
        <v>573.75</v>
      </c>
      <c r="K397" s="837">
        <v>1</v>
      </c>
      <c r="L397" s="849">
        <v>9</v>
      </c>
      <c r="M397" s="850">
        <v>573.75</v>
      </c>
    </row>
    <row r="398" spans="1:13" ht="14.4" customHeight="1" x14ac:dyDescent="0.3">
      <c r="A398" s="831" t="s">
        <v>1834</v>
      </c>
      <c r="B398" s="832" t="s">
        <v>3136</v>
      </c>
      <c r="C398" s="832" t="s">
        <v>2314</v>
      </c>
      <c r="D398" s="832" t="s">
        <v>877</v>
      </c>
      <c r="E398" s="832" t="s">
        <v>2315</v>
      </c>
      <c r="F398" s="849">
        <v>2</v>
      </c>
      <c r="G398" s="849">
        <v>4717.82</v>
      </c>
      <c r="H398" s="837">
        <v>1</v>
      </c>
      <c r="I398" s="849"/>
      <c r="J398" s="849"/>
      <c r="K398" s="837">
        <v>0</v>
      </c>
      <c r="L398" s="849">
        <v>2</v>
      </c>
      <c r="M398" s="850">
        <v>4717.82</v>
      </c>
    </row>
    <row r="399" spans="1:13" ht="14.4" customHeight="1" x14ac:dyDescent="0.3">
      <c r="A399" s="831" t="s">
        <v>1834</v>
      </c>
      <c r="B399" s="832" t="s">
        <v>3136</v>
      </c>
      <c r="C399" s="832" t="s">
        <v>2312</v>
      </c>
      <c r="D399" s="832" t="s">
        <v>877</v>
      </c>
      <c r="E399" s="832" t="s">
        <v>2313</v>
      </c>
      <c r="F399" s="849">
        <v>2</v>
      </c>
      <c r="G399" s="849">
        <v>1415.34</v>
      </c>
      <c r="H399" s="837">
        <v>1</v>
      </c>
      <c r="I399" s="849"/>
      <c r="J399" s="849"/>
      <c r="K399" s="837">
        <v>0</v>
      </c>
      <c r="L399" s="849">
        <v>2</v>
      </c>
      <c r="M399" s="850">
        <v>1415.34</v>
      </c>
    </row>
    <row r="400" spans="1:13" ht="14.4" customHeight="1" x14ac:dyDescent="0.3">
      <c r="A400" s="831" t="s">
        <v>1835</v>
      </c>
      <c r="B400" s="832" t="s">
        <v>1681</v>
      </c>
      <c r="C400" s="832" t="s">
        <v>1682</v>
      </c>
      <c r="D400" s="832" t="s">
        <v>1196</v>
      </c>
      <c r="E400" s="832" t="s">
        <v>1683</v>
      </c>
      <c r="F400" s="849"/>
      <c r="G400" s="849"/>
      <c r="H400" s="837">
        <v>0</v>
      </c>
      <c r="I400" s="849">
        <v>2</v>
      </c>
      <c r="J400" s="849">
        <v>83.26</v>
      </c>
      <c r="K400" s="837">
        <v>1</v>
      </c>
      <c r="L400" s="849">
        <v>2</v>
      </c>
      <c r="M400" s="850">
        <v>83.26</v>
      </c>
    </row>
    <row r="401" spans="1:13" ht="14.4" customHeight="1" x14ac:dyDescent="0.3">
      <c r="A401" s="831" t="s">
        <v>1835</v>
      </c>
      <c r="B401" s="832" t="s">
        <v>1368</v>
      </c>
      <c r="C401" s="832" t="s">
        <v>2884</v>
      </c>
      <c r="D401" s="832" t="s">
        <v>1370</v>
      </c>
      <c r="E401" s="832" t="s">
        <v>2885</v>
      </c>
      <c r="F401" s="849"/>
      <c r="G401" s="849"/>
      <c r="H401" s="837">
        <v>0</v>
      </c>
      <c r="I401" s="849">
        <v>2</v>
      </c>
      <c r="J401" s="849">
        <v>230.36</v>
      </c>
      <c r="K401" s="837">
        <v>1</v>
      </c>
      <c r="L401" s="849">
        <v>2</v>
      </c>
      <c r="M401" s="850">
        <v>230.36</v>
      </c>
    </row>
    <row r="402" spans="1:13" ht="14.4" customHeight="1" x14ac:dyDescent="0.3">
      <c r="A402" s="831" t="s">
        <v>1835</v>
      </c>
      <c r="B402" s="832" t="s">
        <v>1463</v>
      </c>
      <c r="C402" s="832" t="s">
        <v>1467</v>
      </c>
      <c r="D402" s="832" t="s">
        <v>1465</v>
      </c>
      <c r="E402" s="832" t="s">
        <v>1468</v>
      </c>
      <c r="F402" s="849"/>
      <c r="G402" s="849"/>
      <c r="H402" s="837">
        <v>0</v>
      </c>
      <c r="I402" s="849">
        <v>2</v>
      </c>
      <c r="J402" s="849">
        <v>98.16</v>
      </c>
      <c r="K402" s="837">
        <v>1</v>
      </c>
      <c r="L402" s="849">
        <v>2</v>
      </c>
      <c r="M402" s="850">
        <v>98.16</v>
      </c>
    </row>
    <row r="403" spans="1:13" ht="14.4" customHeight="1" x14ac:dyDescent="0.3">
      <c r="A403" s="831" t="s">
        <v>1835</v>
      </c>
      <c r="B403" s="832" t="s">
        <v>1485</v>
      </c>
      <c r="C403" s="832" t="s">
        <v>1486</v>
      </c>
      <c r="D403" s="832" t="s">
        <v>1487</v>
      </c>
      <c r="E403" s="832" t="s">
        <v>1488</v>
      </c>
      <c r="F403" s="849"/>
      <c r="G403" s="849"/>
      <c r="H403" s="837">
        <v>0</v>
      </c>
      <c r="I403" s="849">
        <v>1</v>
      </c>
      <c r="J403" s="849">
        <v>366.31</v>
      </c>
      <c r="K403" s="837">
        <v>1</v>
      </c>
      <c r="L403" s="849">
        <v>1</v>
      </c>
      <c r="M403" s="850">
        <v>366.31</v>
      </c>
    </row>
    <row r="404" spans="1:13" ht="14.4" customHeight="1" x14ac:dyDescent="0.3">
      <c r="A404" s="831" t="s">
        <v>1835</v>
      </c>
      <c r="B404" s="832" t="s">
        <v>1502</v>
      </c>
      <c r="C404" s="832" t="s">
        <v>1642</v>
      </c>
      <c r="D404" s="832" t="s">
        <v>1504</v>
      </c>
      <c r="E404" s="832" t="s">
        <v>1643</v>
      </c>
      <c r="F404" s="849"/>
      <c r="G404" s="849"/>
      <c r="H404" s="837">
        <v>0</v>
      </c>
      <c r="I404" s="849">
        <v>1</v>
      </c>
      <c r="J404" s="849">
        <v>292.74</v>
      </c>
      <c r="K404" s="837">
        <v>1</v>
      </c>
      <c r="L404" s="849">
        <v>1</v>
      </c>
      <c r="M404" s="850">
        <v>292.74</v>
      </c>
    </row>
    <row r="405" spans="1:13" ht="14.4" customHeight="1" x14ac:dyDescent="0.3">
      <c r="A405" s="831" t="s">
        <v>1835</v>
      </c>
      <c r="B405" s="832" t="s">
        <v>1518</v>
      </c>
      <c r="C405" s="832" t="s">
        <v>1522</v>
      </c>
      <c r="D405" s="832" t="s">
        <v>1520</v>
      </c>
      <c r="E405" s="832" t="s">
        <v>1108</v>
      </c>
      <c r="F405" s="849"/>
      <c r="G405" s="849"/>
      <c r="H405" s="837">
        <v>0</v>
      </c>
      <c r="I405" s="849">
        <v>5</v>
      </c>
      <c r="J405" s="849">
        <v>4673.3</v>
      </c>
      <c r="K405" s="837">
        <v>1</v>
      </c>
      <c r="L405" s="849">
        <v>5</v>
      </c>
      <c r="M405" s="850">
        <v>4673.3</v>
      </c>
    </row>
    <row r="406" spans="1:13" ht="14.4" customHeight="1" x14ac:dyDescent="0.3">
      <c r="A406" s="831" t="s">
        <v>1835</v>
      </c>
      <c r="B406" s="832" t="s">
        <v>1518</v>
      </c>
      <c r="C406" s="832" t="s">
        <v>1519</v>
      </c>
      <c r="D406" s="832" t="s">
        <v>1520</v>
      </c>
      <c r="E406" s="832" t="s">
        <v>1521</v>
      </c>
      <c r="F406" s="849"/>
      <c r="G406" s="849"/>
      <c r="H406" s="837">
        <v>0</v>
      </c>
      <c r="I406" s="849">
        <v>2</v>
      </c>
      <c r="J406" s="849">
        <v>1400.82</v>
      </c>
      <c r="K406" s="837">
        <v>1</v>
      </c>
      <c r="L406" s="849">
        <v>2</v>
      </c>
      <c r="M406" s="850">
        <v>1400.82</v>
      </c>
    </row>
    <row r="407" spans="1:13" ht="14.4" customHeight="1" x14ac:dyDescent="0.3">
      <c r="A407" s="831" t="s">
        <v>1835</v>
      </c>
      <c r="B407" s="832" t="s">
        <v>1523</v>
      </c>
      <c r="C407" s="832" t="s">
        <v>1524</v>
      </c>
      <c r="D407" s="832" t="s">
        <v>1525</v>
      </c>
      <c r="E407" s="832" t="s">
        <v>1526</v>
      </c>
      <c r="F407" s="849"/>
      <c r="G407" s="849"/>
      <c r="H407" s="837">
        <v>0</v>
      </c>
      <c r="I407" s="849">
        <v>1</v>
      </c>
      <c r="J407" s="849">
        <v>88.92</v>
      </c>
      <c r="K407" s="837">
        <v>1</v>
      </c>
      <c r="L407" s="849">
        <v>1</v>
      </c>
      <c r="M407" s="850">
        <v>88.92</v>
      </c>
    </row>
    <row r="408" spans="1:13" ht="14.4" customHeight="1" x14ac:dyDescent="0.3">
      <c r="A408" s="831" t="s">
        <v>1835</v>
      </c>
      <c r="B408" s="832" t="s">
        <v>1523</v>
      </c>
      <c r="C408" s="832" t="s">
        <v>1527</v>
      </c>
      <c r="D408" s="832" t="s">
        <v>1525</v>
      </c>
      <c r="E408" s="832" t="s">
        <v>1528</v>
      </c>
      <c r="F408" s="849"/>
      <c r="G408" s="849"/>
      <c r="H408" s="837">
        <v>0</v>
      </c>
      <c r="I408" s="849">
        <v>1</v>
      </c>
      <c r="J408" s="849">
        <v>467.28</v>
      </c>
      <c r="K408" s="837">
        <v>1</v>
      </c>
      <c r="L408" s="849">
        <v>1</v>
      </c>
      <c r="M408" s="850">
        <v>467.28</v>
      </c>
    </row>
    <row r="409" spans="1:13" ht="14.4" customHeight="1" x14ac:dyDescent="0.3">
      <c r="A409" s="831" t="s">
        <v>1835</v>
      </c>
      <c r="B409" s="832" t="s">
        <v>1541</v>
      </c>
      <c r="C409" s="832" t="s">
        <v>1545</v>
      </c>
      <c r="D409" s="832" t="s">
        <v>1543</v>
      </c>
      <c r="E409" s="832" t="s">
        <v>1546</v>
      </c>
      <c r="F409" s="849"/>
      <c r="G409" s="849"/>
      <c r="H409" s="837">
        <v>0</v>
      </c>
      <c r="I409" s="849">
        <v>2</v>
      </c>
      <c r="J409" s="849">
        <v>676</v>
      </c>
      <c r="K409" s="837">
        <v>1</v>
      </c>
      <c r="L409" s="849">
        <v>2</v>
      </c>
      <c r="M409" s="850">
        <v>676</v>
      </c>
    </row>
    <row r="410" spans="1:13" ht="14.4" customHeight="1" x14ac:dyDescent="0.3">
      <c r="A410" s="831" t="s">
        <v>1835</v>
      </c>
      <c r="B410" s="832" t="s">
        <v>1555</v>
      </c>
      <c r="C410" s="832" t="s">
        <v>1556</v>
      </c>
      <c r="D410" s="832" t="s">
        <v>1557</v>
      </c>
      <c r="E410" s="832" t="s">
        <v>1558</v>
      </c>
      <c r="F410" s="849"/>
      <c r="G410" s="849"/>
      <c r="H410" s="837">
        <v>0</v>
      </c>
      <c r="I410" s="849">
        <v>1</v>
      </c>
      <c r="J410" s="849">
        <v>4.7</v>
      </c>
      <c r="K410" s="837">
        <v>1</v>
      </c>
      <c r="L410" s="849">
        <v>1</v>
      </c>
      <c r="M410" s="850">
        <v>4.7</v>
      </c>
    </row>
    <row r="411" spans="1:13" ht="14.4" customHeight="1" x14ac:dyDescent="0.3">
      <c r="A411" s="831" t="s">
        <v>1835</v>
      </c>
      <c r="B411" s="832" t="s">
        <v>1559</v>
      </c>
      <c r="C411" s="832" t="s">
        <v>2183</v>
      </c>
      <c r="D411" s="832" t="s">
        <v>943</v>
      </c>
      <c r="E411" s="832" t="s">
        <v>2184</v>
      </c>
      <c r="F411" s="849"/>
      <c r="G411" s="849"/>
      <c r="H411" s="837"/>
      <c r="I411" s="849">
        <v>1</v>
      </c>
      <c r="J411" s="849">
        <v>0</v>
      </c>
      <c r="K411" s="837"/>
      <c r="L411" s="849">
        <v>1</v>
      </c>
      <c r="M411" s="850">
        <v>0</v>
      </c>
    </row>
    <row r="412" spans="1:13" ht="14.4" customHeight="1" x14ac:dyDescent="0.3">
      <c r="A412" s="831" t="s">
        <v>1835</v>
      </c>
      <c r="B412" s="832" t="s">
        <v>1559</v>
      </c>
      <c r="C412" s="832" t="s">
        <v>1560</v>
      </c>
      <c r="D412" s="832" t="s">
        <v>943</v>
      </c>
      <c r="E412" s="832" t="s">
        <v>1561</v>
      </c>
      <c r="F412" s="849"/>
      <c r="G412" s="849"/>
      <c r="H412" s="837"/>
      <c r="I412" s="849">
        <v>1</v>
      </c>
      <c r="J412" s="849">
        <v>0</v>
      </c>
      <c r="K412" s="837"/>
      <c r="L412" s="849">
        <v>1</v>
      </c>
      <c r="M412" s="850">
        <v>0</v>
      </c>
    </row>
    <row r="413" spans="1:13" ht="14.4" customHeight="1" x14ac:dyDescent="0.3">
      <c r="A413" s="831" t="s">
        <v>1835</v>
      </c>
      <c r="B413" s="832" t="s">
        <v>1562</v>
      </c>
      <c r="C413" s="832" t="s">
        <v>1563</v>
      </c>
      <c r="D413" s="832" t="s">
        <v>671</v>
      </c>
      <c r="E413" s="832" t="s">
        <v>1078</v>
      </c>
      <c r="F413" s="849"/>
      <c r="G413" s="849"/>
      <c r="H413" s="837">
        <v>0</v>
      </c>
      <c r="I413" s="849">
        <v>2</v>
      </c>
      <c r="J413" s="849">
        <v>131.97999999999999</v>
      </c>
      <c r="K413" s="837">
        <v>1</v>
      </c>
      <c r="L413" s="849">
        <v>2</v>
      </c>
      <c r="M413" s="850">
        <v>131.97999999999999</v>
      </c>
    </row>
    <row r="414" spans="1:13" ht="14.4" customHeight="1" x14ac:dyDescent="0.3">
      <c r="A414" s="831" t="s">
        <v>1835</v>
      </c>
      <c r="B414" s="832" t="s">
        <v>1568</v>
      </c>
      <c r="C414" s="832" t="s">
        <v>1569</v>
      </c>
      <c r="D414" s="832" t="s">
        <v>1570</v>
      </c>
      <c r="E414" s="832" t="s">
        <v>1571</v>
      </c>
      <c r="F414" s="849"/>
      <c r="G414" s="849"/>
      <c r="H414" s="837">
        <v>0</v>
      </c>
      <c r="I414" s="849">
        <v>4</v>
      </c>
      <c r="J414" s="849">
        <v>491.84</v>
      </c>
      <c r="K414" s="837">
        <v>1</v>
      </c>
      <c r="L414" s="849">
        <v>4</v>
      </c>
      <c r="M414" s="850">
        <v>491.84</v>
      </c>
    </row>
    <row r="415" spans="1:13" ht="14.4" customHeight="1" x14ac:dyDescent="0.3">
      <c r="A415" s="831" t="s">
        <v>1835</v>
      </c>
      <c r="B415" s="832" t="s">
        <v>1568</v>
      </c>
      <c r="C415" s="832" t="s">
        <v>1660</v>
      </c>
      <c r="D415" s="832" t="s">
        <v>1570</v>
      </c>
      <c r="E415" s="832" t="s">
        <v>1661</v>
      </c>
      <c r="F415" s="849"/>
      <c r="G415" s="849"/>
      <c r="H415" s="837">
        <v>0</v>
      </c>
      <c r="I415" s="849">
        <v>2</v>
      </c>
      <c r="J415" s="849">
        <v>491.82</v>
      </c>
      <c r="K415" s="837">
        <v>1</v>
      </c>
      <c r="L415" s="849">
        <v>2</v>
      </c>
      <c r="M415" s="850">
        <v>491.82</v>
      </c>
    </row>
    <row r="416" spans="1:13" ht="14.4" customHeight="1" x14ac:dyDescent="0.3">
      <c r="A416" s="831" t="s">
        <v>1835</v>
      </c>
      <c r="B416" s="832" t="s">
        <v>1572</v>
      </c>
      <c r="C416" s="832" t="s">
        <v>1573</v>
      </c>
      <c r="D416" s="832" t="s">
        <v>711</v>
      </c>
      <c r="E416" s="832" t="s">
        <v>1574</v>
      </c>
      <c r="F416" s="849"/>
      <c r="G416" s="849"/>
      <c r="H416" s="837">
        <v>0</v>
      </c>
      <c r="I416" s="849">
        <v>6</v>
      </c>
      <c r="J416" s="849">
        <v>739.2</v>
      </c>
      <c r="K416" s="837">
        <v>1</v>
      </c>
      <c r="L416" s="849">
        <v>6</v>
      </c>
      <c r="M416" s="850">
        <v>739.2</v>
      </c>
    </row>
    <row r="417" spans="1:13" ht="14.4" customHeight="1" x14ac:dyDescent="0.3">
      <c r="A417" s="831" t="s">
        <v>1835</v>
      </c>
      <c r="B417" s="832" t="s">
        <v>1572</v>
      </c>
      <c r="C417" s="832" t="s">
        <v>1666</v>
      </c>
      <c r="D417" s="832" t="s">
        <v>711</v>
      </c>
      <c r="E417" s="832" t="s">
        <v>1667</v>
      </c>
      <c r="F417" s="849"/>
      <c r="G417" s="849"/>
      <c r="H417" s="837">
        <v>0</v>
      </c>
      <c r="I417" s="849">
        <v>1</v>
      </c>
      <c r="J417" s="849">
        <v>726.27</v>
      </c>
      <c r="K417" s="837">
        <v>1</v>
      </c>
      <c r="L417" s="849">
        <v>1</v>
      </c>
      <c r="M417" s="850">
        <v>726.27</v>
      </c>
    </row>
    <row r="418" spans="1:13" ht="14.4" customHeight="1" x14ac:dyDescent="0.3">
      <c r="A418" s="831" t="s">
        <v>1835</v>
      </c>
      <c r="B418" s="832" t="s">
        <v>1572</v>
      </c>
      <c r="C418" s="832" t="s">
        <v>1575</v>
      </c>
      <c r="D418" s="832" t="s">
        <v>711</v>
      </c>
      <c r="E418" s="832" t="s">
        <v>712</v>
      </c>
      <c r="F418" s="849"/>
      <c r="G418" s="849"/>
      <c r="H418" s="837">
        <v>0</v>
      </c>
      <c r="I418" s="849">
        <v>2</v>
      </c>
      <c r="J418" s="849">
        <v>492.78</v>
      </c>
      <c r="K418" s="837">
        <v>1</v>
      </c>
      <c r="L418" s="849">
        <v>2</v>
      </c>
      <c r="M418" s="850">
        <v>492.78</v>
      </c>
    </row>
    <row r="419" spans="1:13" ht="14.4" customHeight="1" x14ac:dyDescent="0.3">
      <c r="A419" s="831" t="s">
        <v>1835</v>
      </c>
      <c r="B419" s="832" t="s">
        <v>1576</v>
      </c>
      <c r="C419" s="832" t="s">
        <v>1580</v>
      </c>
      <c r="D419" s="832" t="s">
        <v>1581</v>
      </c>
      <c r="E419" s="832" t="s">
        <v>1582</v>
      </c>
      <c r="F419" s="849"/>
      <c r="G419" s="849"/>
      <c r="H419" s="837">
        <v>0</v>
      </c>
      <c r="I419" s="849">
        <v>1</v>
      </c>
      <c r="J419" s="849">
        <v>241.59</v>
      </c>
      <c r="K419" s="837">
        <v>1</v>
      </c>
      <c r="L419" s="849">
        <v>1</v>
      </c>
      <c r="M419" s="850">
        <v>241.59</v>
      </c>
    </row>
    <row r="420" spans="1:13" ht="14.4" customHeight="1" x14ac:dyDescent="0.3">
      <c r="A420" s="831" t="s">
        <v>1835</v>
      </c>
      <c r="B420" s="832" t="s">
        <v>1583</v>
      </c>
      <c r="C420" s="832" t="s">
        <v>1584</v>
      </c>
      <c r="D420" s="832" t="s">
        <v>1585</v>
      </c>
      <c r="E420" s="832" t="s">
        <v>1586</v>
      </c>
      <c r="F420" s="849"/>
      <c r="G420" s="849"/>
      <c r="H420" s="837">
        <v>0</v>
      </c>
      <c r="I420" s="849">
        <v>1</v>
      </c>
      <c r="J420" s="849">
        <v>80.53</v>
      </c>
      <c r="K420" s="837">
        <v>1</v>
      </c>
      <c r="L420" s="849">
        <v>1</v>
      </c>
      <c r="M420" s="850">
        <v>80.53</v>
      </c>
    </row>
    <row r="421" spans="1:13" ht="14.4" customHeight="1" x14ac:dyDescent="0.3">
      <c r="A421" s="831" t="s">
        <v>1835</v>
      </c>
      <c r="B421" s="832" t="s">
        <v>1583</v>
      </c>
      <c r="C421" s="832" t="s">
        <v>1670</v>
      </c>
      <c r="D421" s="832" t="s">
        <v>1585</v>
      </c>
      <c r="E421" s="832" t="s">
        <v>1671</v>
      </c>
      <c r="F421" s="849"/>
      <c r="G421" s="849"/>
      <c r="H421" s="837">
        <v>0</v>
      </c>
      <c r="I421" s="849">
        <v>2</v>
      </c>
      <c r="J421" s="849">
        <v>1066.8599999999999</v>
      </c>
      <c r="K421" s="837">
        <v>1</v>
      </c>
      <c r="L421" s="849">
        <v>2</v>
      </c>
      <c r="M421" s="850">
        <v>1066.8599999999999</v>
      </c>
    </row>
    <row r="422" spans="1:13" ht="14.4" customHeight="1" x14ac:dyDescent="0.3">
      <c r="A422" s="831" t="s">
        <v>1836</v>
      </c>
      <c r="B422" s="832" t="s">
        <v>1469</v>
      </c>
      <c r="C422" s="832" t="s">
        <v>1749</v>
      </c>
      <c r="D422" s="832" t="s">
        <v>960</v>
      </c>
      <c r="E422" s="832" t="s">
        <v>1750</v>
      </c>
      <c r="F422" s="849"/>
      <c r="G422" s="849"/>
      <c r="H422" s="837">
        <v>0</v>
      </c>
      <c r="I422" s="849">
        <v>1</v>
      </c>
      <c r="J422" s="849">
        <v>154.36000000000001</v>
      </c>
      <c r="K422" s="837">
        <v>1</v>
      </c>
      <c r="L422" s="849">
        <v>1</v>
      </c>
      <c r="M422" s="850">
        <v>154.36000000000001</v>
      </c>
    </row>
    <row r="423" spans="1:13" ht="14.4" customHeight="1" x14ac:dyDescent="0.3">
      <c r="A423" s="831" t="s">
        <v>1836</v>
      </c>
      <c r="B423" s="832" t="s">
        <v>1755</v>
      </c>
      <c r="C423" s="832" t="s">
        <v>1758</v>
      </c>
      <c r="D423" s="832" t="s">
        <v>981</v>
      </c>
      <c r="E423" s="832" t="s">
        <v>675</v>
      </c>
      <c r="F423" s="849"/>
      <c r="G423" s="849"/>
      <c r="H423" s="837">
        <v>0</v>
      </c>
      <c r="I423" s="849">
        <v>1</v>
      </c>
      <c r="J423" s="849">
        <v>48.42</v>
      </c>
      <c r="K423" s="837">
        <v>1</v>
      </c>
      <c r="L423" s="849">
        <v>1</v>
      </c>
      <c r="M423" s="850">
        <v>48.42</v>
      </c>
    </row>
    <row r="424" spans="1:13" ht="14.4" customHeight="1" x14ac:dyDescent="0.3">
      <c r="A424" s="831" t="s">
        <v>1836</v>
      </c>
      <c r="B424" s="832" t="s">
        <v>1555</v>
      </c>
      <c r="C424" s="832" t="s">
        <v>1768</v>
      </c>
      <c r="D424" s="832" t="s">
        <v>1769</v>
      </c>
      <c r="E424" s="832" t="s">
        <v>1770</v>
      </c>
      <c r="F424" s="849"/>
      <c r="G424" s="849"/>
      <c r="H424" s="837">
        <v>0</v>
      </c>
      <c r="I424" s="849">
        <v>1</v>
      </c>
      <c r="J424" s="849">
        <v>9.4</v>
      </c>
      <c r="K424" s="837">
        <v>1</v>
      </c>
      <c r="L424" s="849">
        <v>1</v>
      </c>
      <c r="M424" s="850">
        <v>9.4</v>
      </c>
    </row>
    <row r="425" spans="1:13" ht="14.4" customHeight="1" x14ac:dyDescent="0.3">
      <c r="A425" s="831" t="s">
        <v>1837</v>
      </c>
      <c r="B425" s="832" t="s">
        <v>3137</v>
      </c>
      <c r="C425" s="832" t="s">
        <v>3034</v>
      </c>
      <c r="D425" s="832" t="s">
        <v>3035</v>
      </c>
      <c r="E425" s="832" t="s">
        <v>3036</v>
      </c>
      <c r="F425" s="849">
        <v>3</v>
      </c>
      <c r="G425" s="849">
        <v>393.96</v>
      </c>
      <c r="H425" s="837">
        <v>1</v>
      </c>
      <c r="I425" s="849"/>
      <c r="J425" s="849"/>
      <c r="K425" s="837">
        <v>0</v>
      </c>
      <c r="L425" s="849">
        <v>3</v>
      </c>
      <c r="M425" s="850">
        <v>393.96</v>
      </c>
    </row>
    <row r="426" spans="1:13" ht="14.4" customHeight="1" x14ac:dyDescent="0.3">
      <c r="A426" s="831" t="s">
        <v>1837</v>
      </c>
      <c r="B426" s="832" t="s">
        <v>1404</v>
      </c>
      <c r="C426" s="832" t="s">
        <v>1405</v>
      </c>
      <c r="D426" s="832" t="s">
        <v>1077</v>
      </c>
      <c r="E426" s="832" t="s">
        <v>1406</v>
      </c>
      <c r="F426" s="849"/>
      <c r="G426" s="849"/>
      <c r="H426" s="837">
        <v>0</v>
      </c>
      <c r="I426" s="849">
        <v>1</v>
      </c>
      <c r="J426" s="849">
        <v>35.11</v>
      </c>
      <c r="K426" s="837">
        <v>1</v>
      </c>
      <c r="L426" s="849">
        <v>1</v>
      </c>
      <c r="M426" s="850">
        <v>35.11</v>
      </c>
    </row>
    <row r="427" spans="1:13" ht="14.4" customHeight="1" x14ac:dyDescent="0.3">
      <c r="A427" s="831" t="s">
        <v>1837</v>
      </c>
      <c r="B427" s="832" t="s">
        <v>1404</v>
      </c>
      <c r="C427" s="832" t="s">
        <v>2952</v>
      </c>
      <c r="D427" s="832" t="s">
        <v>1077</v>
      </c>
      <c r="E427" s="832" t="s">
        <v>1125</v>
      </c>
      <c r="F427" s="849"/>
      <c r="G427" s="849"/>
      <c r="H427" s="837">
        <v>0</v>
      </c>
      <c r="I427" s="849">
        <v>1</v>
      </c>
      <c r="J427" s="849">
        <v>117.03</v>
      </c>
      <c r="K427" s="837">
        <v>1</v>
      </c>
      <c r="L427" s="849">
        <v>1</v>
      </c>
      <c r="M427" s="850">
        <v>117.03</v>
      </c>
    </row>
    <row r="428" spans="1:13" ht="14.4" customHeight="1" x14ac:dyDescent="0.3">
      <c r="A428" s="831" t="s">
        <v>1837</v>
      </c>
      <c r="B428" s="832" t="s">
        <v>3138</v>
      </c>
      <c r="C428" s="832" t="s">
        <v>2971</v>
      </c>
      <c r="D428" s="832" t="s">
        <v>2972</v>
      </c>
      <c r="E428" s="832" t="s">
        <v>2047</v>
      </c>
      <c r="F428" s="849">
        <v>7</v>
      </c>
      <c r="G428" s="849">
        <v>245.76999999999998</v>
      </c>
      <c r="H428" s="837">
        <v>1</v>
      </c>
      <c r="I428" s="849"/>
      <c r="J428" s="849"/>
      <c r="K428" s="837">
        <v>0</v>
      </c>
      <c r="L428" s="849">
        <v>7</v>
      </c>
      <c r="M428" s="850">
        <v>245.76999999999998</v>
      </c>
    </row>
    <row r="429" spans="1:13" ht="14.4" customHeight="1" x14ac:dyDescent="0.3">
      <c r="A429" s="831" t="s">
        <v>1837</v>
      </c>
      <c r="B429" s="832" t="s">
        <v>1409</v>
      </c>
      <c r="C429" s="832" t="s">
        <v>2945</v>
      </c>
      <c r="D429" s="832" t="s">
        <v>2946</v>
      </c>
      <c r="E429" s="832" t="s">
        <v>1698</v>
      </c>
      <c r="F429" s="849">
        <v>1</v>
      </c>
      <c r="G429" s="849">
        <v>103.64</v>
      </c>
      <c r="H429" s="837">
        <v>1</v>
      </c>
      <c r="I429" s="849"/>
      <c r="J429" s="849"/>
      <c r="K429" s="837">
        <v>0</v>
      </c>
      <c r="L429" s="849">
        <v>1</v>
      </c>
      <c r="M429" s="850">
        <v>103.64</v>
      </c>
    </row>
    <row r="430" spans="1:13" ht="14.4" customHeight="1" x14ac:dyDescent="0.3">
      <c r="A430" s="831" t="s">
        <v>1837</v>
      </c>
      <c r="B430" s="832" t="s">
        <v>3139</v>
      </c>
      <c r="C430" s="832" t="s">
        <v>2967</v>
      </c>
      <c r="D430" s="832" t="s">
        <v>2968</v>
      </c>
      <c r="E430" s="832" t="s">
        <v>2969</v>
      </c>
      <c r="F430" s="849">
        <v>3</v>
      </c>
      <c r="G430" s="849">
        <v>449.07</v>
      </c>
      <c r="H430" s="837">
        <v>1</v>
      </c>
      <c r="I430" s="849"/>
      <c r="J430" s="849"/>
      <c r="K430" s="837">
        <v>0</v>
      </c>
      <c r="L430" s="849">
        <v>3</v>
      </c>
      <c r="M430" s="850">
        <v>449.07</v>
      </c>
    </row>
    <row r="431" spans="1:13" ht="14.4" customHeight="1" x14ac:dyDescent="0.3">
      <c r="A431" s="831" t="s">
        <v>1837</v>
      </c>
      <c r="B431" s="832" t="s">
        <v>1485</v>
      </c>
      <c r="C431" s="832" t="s">
        <v>1486</v>
      </c>
      <c r="D431" s="832" t="s">
        <v>1487</v>
      </c>
      <c r="E431" s="832" t="s">
        <v>1488</v>
      </c>
      <c r="F431" s="849"/>
      <c r="G431" s="849"/>
      <c r="H431" s="837">
        <v>0</v>
      </c>
      <c r="I431" s="849">
        <v>8</v>
      </c>
      <c r="J431" s="849">
        <v>2930.48</v>
      </c>
      <c r="K431" s="837">
        <v>1</v>
      </c>
      <c r="L431" s="849">
        <v>8</v>
      </c>
      <c r="M431" s="850">
        <v>2930.48</v>
      </c>
    </row>
    <row r="432" spans="1:13" ht="14.4" customHeight="1" x14ac:dyDescent="0.3">
      <c r="A432" s="831" t="s">
        <v>1837</v>
      </c>
      <c r="B432" s="832" t="s">
        <v>1485</v>
      </c>
      <c r="C432" s="832" t="s">
        <v>1489</v>
      </c>
      <c r="D432" s="832" t="s">
        <v>1490</v>
      </c>
      <c r="E432" s="832" t="s">
        <v>1491</v>
      </c>
      <c r="F432" s="849"/>
      <c r="G432" s="849"/>
      <c r="H432" s="837">
        <v>0</v>
      </c>
      <c r="I432" s="849">
        <v>5</v>
      </c>
      <c r="J432" s="849">
        <v>1098.9000000000001</v>
      </c>
      <c r="K432" s="837">
        <v>1</v>
      </c>
      <c r="L432" s="849">
        <v>5</v>
      </c>
      <c r="M432" s="850">
        <v>1098.9000000000001</v>
      </c>
    </row>
    <row r="433" spans="1:13" ht="14.4" customHeight="1" x14ac:dyDescent="0.3">
      <c r="A433" s="831" t="s">
        <v>1837</v>
      </c>
      <c r="B433" s="832" t="s">
        <v>1494</v>
      </c>
      <c r="C433" s="832" t="s">
        <v>1495</v>
      </c>
      <c r="D433" s="832" t="s">
        <v>1496</v>
      </c>
      <c r="E433" s="832" t="s">
        <v>1497</v>
      </c>
      <c r="F433" s="849"/>
      <c r="G433" s="849"/>
      <c r="H433" s="837">
        <v>0</v>
      </c>
      <c r="I433" s="849">
        <v>10</v>
      </c>
      <c r="J433" s="849">
        <v>2214.3999999999996</v>
      </c>
      <c r="K433" s="837">
        <v>1</v>
      </c>
      <c r="L433" s="849">
        <v>10</v>
      </c>
      <c r="M433" s="850">
        <v>2214.3999999999996</v>
      </c>
    </row>
    <row r="434" spans="1:13" ht="14.4" customHeight="1" x14ac:dyDescent="0.3">
      <c r="A434" s="831" t="s">
        <v>1837</v>
      </c>
      <c r="B434" s="832" t="s">
        <v>1494</v>
      </c>
      <c r="C434" s="832" t="s">
        <v>1640</v>
      </c>
      <c r="D434" s="832" t="s">
        <v>1496</v>
      </c>
      <c r="E434" s="832" t="s">
        <v>1641</v>
      </c>
      <c r="F434" s="849"/>
      <c r="G434" s="849"/>
      <c r="H434" s="837">
        <v>0</v>
      </c>
      <c r="I434" s="849">
        <v>18</v>
      </c>
      <c r="J434" s="849">
        <v>9300.7800000000007</v>
      </c>
      <c r="K434" s="837">
        <v>1</v>
      </c>
      <c r="L434" s="849">
        <v>18</v>
      </c>
      <c r="M434" s="850">
        <v>9300.7800000000007</v>
      </c>
    </row>
    <row r="435" spans="1:13" ht="14.4" customHeight="1" x14ac:dyDescent="0.3">
      <c r="A435" s="831" t="s">
        <v>1837</v>
      </c>
      <c r="B435" s="832" t="s">
        <v>1494</v>
      </c>
      <c r="C435" s="832" t="s">
        <v>1498</v>
      </c>
      <c r="D435" s="832" t="s">
        <v>1496</v>
      </c>
      <c r="E435" s="832" t="s">
        <v>1499</v>
      </c>
      <c r="F435" s="849"/>
      <c r="G435" s="849"/>
      <c r="H435" s="837">
        <v>0</v>
      </c>
      <c r="I435" s="849">
        <v>2</v>
      </c>
      <c r="J435" s="849">
        <v>110.74</v>
      </c>
      <c r="K435" s="837">
        <v>1</v>
      </c>
      <c r="L435" s="849">
        <v>2</v>
      </c>
      <c r="M435" s="850">
        <v>110.74</v>
      </c>
    </row>
    <row r="436" spans="1:13" ht="14.4" customHeight="1" x14ac:dyDescent="0.3">
      <c r="A436" s="831" t="s">
        <v>1837</v>
      </c>
      <c r="B436" s="832" t="s">
        <v>1494</v>
      </c>
      <c r="C436" s="832" t="s">
        <v>1500</v>
      </c>
      <c r="D436" s="832" t="s">
        <v>1496</v>
      </c>
      <c r="E436" s="832" t="s">
        <v>1501</v>
      </c>
      <c r="F436" s="849"/>
      <c r="G436" s="849"/>
      <c r="H436" s="837">
        <v>0</v>
      </c>
      <c r="I436" s="849">
        <v>22</v>
      </c>
      <c r="J436" s="849">
        <v>2436.06</v>
      </c>
      <c r="K436" s="837">
        <v>1</v>
      </c>
      <c r="L436" s="849">
        <v>22</v>
      </c>
      <c r="M436" s="850">
        <v>2436.06</v>
      </c>
    </row>
    <row r="437" spans="1:13" ht="14.4" customHeight="1" x14ac:dyDescent="0.3">
      <c r="A437" s="831" t="s">
        <v>1837</v>
      </c>
      <c r="B437" s="832" t="s">
        <v>1494</v>
      </c>
      <c r="C437" s="832" t="s">
        <v>2984</v>
      </c>
      <c r="D437" s="832" t="s">
        <v>1496</v>
      </c>
      <c r="E437" s="832" t="s">
        <v>1066</v>
      </c>
      <c r="F437" s="849">
        <v>4</v>
      </c>
      <c r="G437" s="849">
        <v>0</v>
      </c>
      <c r="H437" s="837"/>
      <c r="I437" s="849"/>
      <c r="J437" s="849"/>
      <c r="K437" s="837"/>
      <c r="L437" s="849">
        <v>4</v>
      </c>
      <c r="M437" s="850">
        <v>0</v>
      </c>
    </row>
    <row r="438" spans="1:13" ht="14.4" customHeight="1" x14ac:dyDescent="0.3">
      <c r="A438" s="831" t="s">
        <v>1837</v>
      </c>
      <c r="B438" s="832" t="s">
        <v>1494</v>
      </c>
      <c r="C438" s="832" t="s">
        <v>2985</v>
      </c>
      <c r="D438" s="832" t="s">
        <v>2986</v>
      </c>
      <c r="E438" s="832" t="s">
        <v>1066</v>
      </c>
      <c r="F438" s="849">
        <v>4</v>
      </c>
      <c r="G438" s="849">
        <v>2109.04</v>
      </c>
      <c r="H438" s="837">
        <v>1</v>
      </c>
      <c r="I438" s="849"/>
      <c r="J438" s="849"/>
      <c r="K438" s="837">
        <v>0</v>
      </c>
      <c r="L438" s="849">
        <v>4</v>
      </c>
      <c r="M438" s="850">
        <v>2109.04</v>
      </c>
    </row>
    <row r="439" spans="1:13" ht="14.4" customHeight="1" x14ac:dyDescent="0.3">
      <c r="A439" s="831" t="s">
        <v>1837</v>
      </c>
      <c r="B439" s="832" t="s">
        <v>1506</v>
      </c>
      <c r="C439" s="832" t="s">
        <v>2102</v>
      </c>
      <c r="D439" s="832" t="s">
        <v>2103</v>
      </c>
      <c r="E439" s="832" t="s">
        <v>1184</v>
      </c>
      <c r="F439" s="849">
        <v>3</v>
      </c>
      <c r="G439" s="849">
        <v>1793.6399999999999</v>
      </c>
      <c r="H439" s="837">
        <v>1</v>
      </c>
      <c r="I439" s="849"/>
      <c r="J439" s="849"/>
      <c r="K439" s="837">
        <v>0</v>
      </c>
      <c r="L439" s="849">
        <v>3</v>
      </c>
      <c r="M439" s="850">
        <v>1793.6399999999999</v>
      </c>
    </row>
    <row r="440" spans="1:13" ht="14.4" customHeight="1" x14ac:dyDescent="0.3">
      <c r="A440" s="831" t="s">
        <v>1837</v>
      </c>
      <c r="B440" s="832" t="s">
        <v>1506</v>
      </c>
      <c r="C440" s="832" t="s">
        <v>2104</v>
      </c>
      <c r="D440" s="832" t="s">
        <v>2103</v>
      </c>
      <c r="E440" s="832" t="s">
        <v>2105</v>
      </c>
      <c r="F440" s="849">
        <v>9</v>
      </c>
      <c r="G440" s="849">
        <v>10761.75</v>
      </c>
      <c r="H440" s="837">
        <v>1</v>
      </c>
      <c r="I440" s="849"/>
      <c r="J440" s="849"/>
      <c r="K440" s="837">
        <v>0</v>
      </c>
      <c r="L440" s="849">
        <v>9</v>
      </c>
      <c r="M440" s="850">
        <v>10761.75</v>
      </c>
    </row>
    <row r="441" spans="1:13" ht="14.4" customHeight="1" x14ac:dyDescent="0.3">
      <c r="A441" s="831" t="s">
        <v>1837</v>
      </c>
      <c r="B441" s="832" t="s">
        <v>1506</v>
      </c>
      <c r="C441" s="832" t="s">
        <v>3014</v>
      </c>
      <c r="D441" s="832" t="s">
        <v>3013</v>
      </c>
      <c r="E441" s="832" t="s">
        <v>2105</v>
      </c>
      <c r="F441" s="849">
        <v>4</v>
      </c>
      <c r="G441" s="849">
        <v>4783</v>
      </c>
      <c r="H441" s="837">
        <v>1</v>
      </c>
      <c r="I441" s="849"/>
      <c r="J441" s="849"/>
      <c r="K441" s="837">
        <v>0</v>
      </c>
      <c r="L441" s="849">
        <v>4</v>
      </c>
      <c r="M441" s="850">
        <v>4783</v>
      </c>
    </row>
    <row r="442" spans="1:13" ht="14.4" customHeight="1" x14ac:dyDescent="0.3">
      <c r="A442" s="831" t="s">
        <v>1837</v>
      </c>
      <c r="B442" s="832" t="s">
        <v>1506</v>
      </c>
      <c r="C442" s="832" t="s">
        <v>3012</v>
      </c>
      <c r="D442" s="832" t="s">
        <v>3013</v>
      </c>
      <c r="E442" s="832" t="s">
        <v>1184</v>
      </c>
      <c r="F442" s="849">
        <v>9</v>
      </c>
      <c r="G442" s="849">
        <v>5380.92</v>
      </c>
      <c r="H442" s="837">
        <v>1</v>
      </c>
      <c r="I442" s="849"/>
      <c r="J442" s="849"/>
      <c r="K442" s="837">
        <v>0</v>
      </c>
      <c r="L442" s="849">
        <v>9</v>
      </c>
      <c r="M442" s="850">
        <v>5380.92</v>
      </c>
    </row>
    <row r="443" spans="1:13" ht="14.4" customHeight="1" x14ac:dyDescent="0.3">
      <c r="A443" s="831" t="s">
        <v>1837</v>
      </c>
      <c r="B443" s="832" t="s">
        <v>1506</v>
      </c>
      <c r="C443" s="832" t="s">
        <v>3015</v>
      </c>
      <c r="D443" s="832" t="s">
        <v>1183</v>
      </c>
      <c r="E443" s="832" t="s">
        <v>2105</v>
      </c>
      <c r="F443" s="849">
        <v>1</v>
      </c>
      <c r="G443" s="849">
        <v>1715.48</v>
      </c>
      <c r="H443" s="837">
        <v>1</v>
      </c>
      <c r="I443" s="849"/>
      <c r="J443" s="849"/>
      <c r="K443" s="837">
        <v>0</v>
      </c>
      <c r="L443" s="849">
        <v>1</v>
      </c>
      <c r="M443" s="850">
        <v>1715.48</v>
      </c>
    </row>
    <row r="444" spans="1:13" ht="14.4" customHeight="1" x14ac:dyDescent="0.3">
      <c r="A444" s="831" t="s">
        <v>1837</v>
      </c>
      <c r="B444" s="832" t="s">
        <v>1512</v>
      </c>
      <c r="C444" s="832" t="s">
        <v>1764</v>
      </c>
      <c r="D444" s="832" t="s">
        <v>1514</v>
      </c>
      <c r="E444" s="832" t="s">
        <v>1765</v>
      </c>
      <c r="F444" s="849"/>
      <c r="G444" s="849"/>
      <c r="H444" s="837">
        <v>0</v>
      </c>
      <c r="I444" s="849">
        <v>6</v>
      </c>
      <c r="J444" s="849">
        <v>1382.6999999999998</v>
      </c>
      <c r="K444" s="837">
        <v>1</v>
      </c>
      <c r="L444" s="849">
        <v>6</v>
      </c>
      <c r="M444" s="850">
        <v>1382.6999999999998</v>
      </c>
    </row>
    <row r="445" spans="1:13" ht="14.4" customHeight="1" x14ac:dyDescent="0.3">
      <c r="A445" s="831" t="s">
        <v>1837</v>
      </c>
      <c r="B445" s="832" t="s">
        <v>1512</v>
      </c>
      <c r="C445" s="832" t="s">
        <v>3039</v>
      </c>
      <c r="D445" s="832" t="s">
        <v>3040</v>
      </c>
      <c r="E445" s="832" t="s">
        <v>1765</v>
      </c>
      <c r="F445" s="849">
        <v>2</v>
      </c>
      <c r="G445" s="849">
        <v>460.9</v>
      </c>
      <c r="H445" s="837">
        <v>1</v>
      </c>
      <c r="I445" s="849"/>
      <c r="J445" s="849"/>
      <c r="K445" s="837">
        <v>0</v>
      </c>
      <c r="L445" s="849">
        <v>2</v>
      </c>
      <c r="M445" s="850">
        <v>460.9</v>
      </c>
    </row>
    <row r="446" spans="1:13" ht="14.4" customHeight="1" x14ac:dyDescent="0.3">
      <c r="A446" s="831" t="s">
        <v>1837</v>
      </c>
      <c r="B446" s="832" t="s">
        <v>1518</v>
      </c>
      <c r="C446" s="832" t="s">
        <v>2605</v>
      </c>
      <c r="D446" s="832" t="s">
        <v>2606</v>
      </c>
      <c r="E446" s="832" t="s">
        <v>1574</v>
      </c>
      <c r="F446" s="849">
        <v>18</v>
      </c>
      <c r="G446" s="849">
        <v>16823.88</v>
      </c>
      <c r="H446" s="837">
        <v>1</v>
      </c>
      <c r="I446" s="849"/>
      <c r="J446" s="849"/>
      <c r="K446" s="837">
        <v>0</v>
      </c>
      <c r="L446" s="849">
        <v>18</v>
      </c>
      <c r="M446" s="850">
        <v>16823.88</v>
      </c>
    </row>
    <row r="447" spans="1:13" ht="14.4" customHeight="1" x14ac:dyDescent="0.3">
      <c r="A447" s="831" t="s">
        <v>1837</v>
      </c>
      <c r="B447" s="832" t="s">
        <v>1518</v>
      </c>
      <c r="C447" s="832" t="s">
        <v>3002</v>
      </c>
      <c r="D447" s="832" t="s">
        <v>2608</v>
      </c>
      <c r="E447" s="832" t="s">
        <v>1521</v>
      </c>
      <c r="F447" s="849">
        <v>1</v>
      </c>
      <c r="G447" s="849">
        <v>211.96</v>
      </c>
      <c r="H447" s="837">
        <v>1</v>
      </c>
      <c r="I447" s="849"/>
      <c r="J447" s="849"/>
      <c r="K447" s="837">
        <v>0</v>
      </c>
      <c r="L447" s="849">
        <v>1</v>
      </c>
      <c r="M447" s="850">
        <v>211.96</v>
      </c>
    </row>
    <row r="448" spans="1:13" ht="14.4" customHeight="1" x14ac:dyDescent="0.3">
      <c r="A448" s="831" t="s">
        <v>1837</v>
      </c>
      <c r="B448" s="832" t="s">
        <v>1518</v>
      </c>
      <c r="C448" s="832" t="s">
        <v>2086</v>
      </c>
      <c r="D448" s="832" t="s">
        <v>2087</v>
      </c>
      <c r="E448" s="832" t="s">
        <v>712</v>
      </c>
      <c r="F448" s="849">
        <v>5</v>
      </c>
      <c r="G448" s="849">
        <v>9346.65</v>
      </c>
      <c r="H448" s="837">
        <v>1</v>
      </c>
      <c r="I448" s="849"/>
      <c r="J448" s="849"/>
      <c r="K448" s="837">
        <v>0</v>
      </c>
      <c r="L448" s="849">
        <v>5</v>
      </c>
      <c r="M448" s="850">
        <v>9346.65</v>
      </c>
    </row>
    <row r="449" spans="1:13" ht="14.4" customHeight="1" x14ac:dyDescent="0.3">
      <c r="A449" s="831" t="s">
        <v>1837</v>
      </c>
      <c r="B449" s="832" t="s">
        <v>1518</v>
      </c>
      <c r="C449" s="832" t="s">
        <v>3003</v>
      </c>
      <c r="D449" s="832" t="s">
        <v>2486</v>
      </c>
      <c r="E449" s="832" t="s">
        <v>1108</v>
      </c>
      <c r="F449" s="849">
        <v>38</v>
      </c>
      <c r="G449" s="849">
        <v>35517.08</v>
      </c>
      <c r="H449" s="837">
        <v>1</v>
      </c>
      <c r="I449" s="849"/>
      <c r="J449" s="849"/>
      <c r="K449" s="837">
        <v>0</v>
      </c>
      <c r="L449" s="849">
        <v>38</v>
      </c>
      <c r="M449" s="850">
        <v>35517.08</v>
      </c>
    </row>
    <row r="450" spans="1:13" ht="14.4" customHeight="1" x14ac:dyDescent="0.3">
      <c r="A450" s="831" t="s">
        <v>1837</v>
      </c>
      <c r="B450" s="832" t="s">
        <v>1518</v>
      </c>
      <c r="C450" s="832" t="s">
        <v>2492</v>
      </c>
      <c r="D450" s="832" t="s">
        <v>2484</v>
      </c>
      <c r="E450" s="832" t="s">
        <v>1574</v>
      </c>
      <c r="F450" s="849">
        <v>1</v>
      </c>
      <c r="G450" s="849">
        <v>934.66</v>
      </c>
      <c r="H450" s="837">
        <v>1</v>
      </c>
      <c r="I450" s="849"/>
      <c r="J450" s="849"/>
      <c r="K450" s="837">
        <v>0</v>
      </c>
      <c r="L450" s="849">
        <v>1</v>
      </c>
      <c r="M450" s="850">
        <v>934.66</v>
      </c>
    </row>
    <row r="451" spans="1:13" ht="14.4" customHeight="1" x14ac:dyDescent="0.3">
      <c r="A451" s="831" t="s">
        <v>1837</v>
      </c>
      <c r="B451" s="832" t="s">
        <v>1518</v>
      </c>
      <c r="C451" s="832" t="s">
        <v>3004</v>
      </c>
      <c r="D451" s="832" t="s">
        <v>2488</v>
      </c>
      <c r="E451" s="832" t="s">
        <v>636</v>
      </c>
      <c r="F451" s="849">
        <v>12</v>
      </c>
      <c r="G451" s="849">
        <v>11215.92</v>
      </c>
      <c r="H451" s="837">
        <v>1</v>
      </c>
      <c r="I451" s="849"/>
      <c r="J451" s="849"/>
      <c r="K451" s="837">
        <v>0</v>
      </c>
      <c r="L451" s="849">
        <v>12</v>
      </c>
      <c r="M451" s="850">
        <v>11215.92</v>
      </c>
    </row>
    <row r="452" spans="1:13" ht="14.4" customHeight="1" x14ac:dyDescent="0.3">
      <c r="A452" s="831" t="s">
        <v>1837</v>
      </c>
      <c r="B452" s="832" t="s">
        <v>1518</v>
      </c>
      <c r="C452" s="832" t="s">
        <v>2485</v>
      </c>
      <c r="D452" s="832" t="s">
        <v>2486</v>
      </c>
      <c r="E452" s="832" t="s">
        <v>1521</v>
      </c>
      <c r="F452" s="849">
        <v>4</v>
      </c>
      <c r="G452" s="849">
        <v>2801.72</v>
      </c>
      <c r="H452" s="837">
        <v>1</v>
      </c>
      <c r="I452" s="849"/>
      <c r="J452" s="849"/>
      <c r="K452" s="837">
        <v>0</v>
      </c>
      <c r="L452" s="849">
        <v>4</v>
      </c>
      <c r="M452" s="850">
        <v>2801.72</v>
      </c>
    </row>
    <row r="453" spans="1:13" ht="14.4" customHeight="1" x14ac:dyDescent="0.3">
      <c r="A453" s="831" t="s">
        <v>1837</v>
      </c>
      <c r="B453" s="832" t="s">
        <v>1518</v>
      </c>
      <c r="C453" s="832" t="s">
        <v>2487</v>
      </c>
      <c r="D453" s="832" t="s">
        <v>2488</v>
      </c>
      <c r="E453" s="832" t="s">
        <v>2489</v>
      </c>
      <c r="F453" s="849">
        <v>4</v>
      </c>
      <c r="G453" s="849">
        <v>2801.72</v>
      </c>
      <c r="H453" s="837">
        <v>1</v>
      </c>
      <c r="I453" s="849"/>
      <c r="J453" s="849"/>
      <c r="K453" s="837">
        <v>0</v>
      </c>
      <c r="L453" s="849">
        <v>4</v>
      </c>
      <c r="M453" s="850">
        <v>2801.72</v>
      </c>
    </row>
    <row r="454" spans="1:13" ht="14.4" customHeight="1" x14ac:dyDescent="0.3">
      <c r="A454" s="831" t="s">
        <v>1837</v>
      </c>
      <c r="B454" s="832" t="s">
        <v>1518</v>
      </c>
      <c r="C454" s="832" t="s">
        <v>1522</v>
      </c>
      <c r="D454" s="832" t="s">
        <v>1520</v>
      </c>
      <c r="E454" s="832" t="s">
        <v>1108</v>
      </c>
      <c r="F454" s="849"/>
      <c r="G454" s="849"/>
      <c r="H454" s="837">
        <v>0</v>
      </c>
      <c r="I454" s="849">
        <v>20</v>
      </c>
      <c r="J454" s="849">
        <v>18693.2</v>
      </c>
      <c r="K454" s="837">
        <v>1</v>
      </c>
      <c r="L454" s="849">
        <v>20</v>
      </c>
      <c r="M454" s="850">
        <v>18693.2</v>
      </c>
    </row>
    <row r="455" spans="1:13" ht="14.4" customHeight="1" x14ac:dyDescent="0.3">
      <c r="A455" s="831" t="s">
        <v>1837</v>
      </c>
      <c r="B455" s="832" t="s">
        <v>1518</v>
      </c>
      <c r="C455" s="832" t="s">
        <v>1766</v>
      </c>
      <c r="D455" s="832" t="s">
        <v>1520</v>
      </c>
      <c r="E455" s="832" t="s">
        <v>1574</v>
      </c>
      <c r="F455" s="849"/>
      <c r="G455" s="849"/>
      <c r="H455" s="837">
        <v>0</v>
      </c>
      <c r="I455" s="849">
        <v>8</v>
      </c>
      <c r="J455" s="849">
        <v>7477.28</v>
      </c>
      <c r="K455" s="837">
        <v>1</v>
      </c>
      <c r="L455" s="849">
        <v>8</v>
      </c>
      <c r="M455" s="850">
        <v>7477.28</v>
      </c>
    </row>
    <row r="456" spans="1:13" ht="14.4" customHeight="1" x14ac:dyDescent="0.3">
      <c r="A456" s="831" t="s">
        <v>1837</v>
      </c>
      <c r="B456" s="832" t="s">
        <v>1518</v>
      </c>
      <c r="C456" s="832" t="s">
        <v>3005</v>
      </c>
      <c r="D456" s="832" t="s">
        <v>2612</v>
      </c>
      <c r="E456" s="832" t="s">
        <v>1521</v>
      </c>
      <c r="F456" s="849">
        <v>6</v>
      </c>
      <c r="G456" s="849">
        <v>4202.58</v>
      </c>
      <c r="H456" s="837">
        <v>1</v>
      </c>
      <c r="I456" s="849"/>
      <c r="J456" s="849"/>
      <c r="K456" s="837">
        <v>0</v>
      </c>
      <c r="L456" s="849">
        <v>6</v>
      </c>
      <c r="M456" s="850">
        <v>4202.58</v>
      </c>
    </row>
    <row r="457" spans="1:13" ht="14.4" customHeight="1" x14ac:dyDescent="0.3">
      <c r="A457" s="831" t="s">
        <v>1837</v>
      </c>
      <c r="B457" s="832" t="s">
        <v>1518</v>
      </c>
      <c r="C457" s="832" t="s">
        <v>1519</v>
      </c>
      <c r="D457" s="832" t="s">
        <v>1520</v>
      </c>
      <c r="E457" s="832" t="s">
        <v>1521</v>
      </c>
      <c r="F457" s="849"/>
      <c r="G457" s="849"/>
      <c r="H457" s="837">
        <v>0</v>
      </c>
      <c r="I457" s="849">
        <v>3</v>
      </c>
      <c r="J457" s="849">
        <v>2101.23</v>
      </c>
      <c r="K457" s="837">
        <v>1</v>
      </c>
      <c r="L457" s="849">
        <v>3</v>
      </c>
      <c r="M457" s="850">
        <v>2101.23</v>
      </c>
    </row>
    <row r="458" spans="1:13" ht="14.4" customHeight="1" x14ac:dyDescent="0.3">
      <c r="A458" s="831" t="s">
        <v>1837</v>
      </c>
      <c r="B458" s="832" t="s">
        <v>1523</v>
      </c>
      <c r="C458" s="832" t="s">
        <v>2019</v>
      </c>
      <c r="D458" s="832" t="s">
        <v>2020</v>
      </c>
      <c r="E458" s="832" t="s">
        <v>2021</v>
      </c>
      <c r="F458" s="849">
        <v>7</v>
      </c>
      <c r="G458" s="849">
        <v>258.37</v>
      </c>
      <c r="H458" s="837">
        <v>1</v>
      </c>
      <c r="I458" s="849"/>
      <c r="J458" s="849"/>
      <c r="K458" s="837">
        <v>0</v>
      </c>
      <c r="L458" s="849">
        <v>7</v>
      </c>
      <c r="M458" s="850">
        <v>258.37</v>
      </c>
    </row>
    <row r="459" spans="1:13" ht="14.4" customHeight="1" x14ac:dyDescent="0.3">
      <c r="A459" s="831" t="s">
        <v>1837</v>
      </c>
      <c r="B459" s="832" t="s">
        <v>1523</v>
      </c>
      <c r="C459" s="832" t="s">
        <v>2582</v>
      </c>
      <c r="D459" s="832" t="s">
        <v>2583</v>
      </c>
      <c r="E459" s="832" t="s">
        <v>2584</v>
      </c>
      <c r="F459" s="849">
        <v>6</v>
      </c>
      <c r="G459" s="849">
        <v>221.45999999999998</v>
      </c>
      <c r="H459" s="837">
        <v>1</v>
      </c>
      <c r="I459" s="849"/>
      <c r="J459" s="849"/>
      <c r="K459" s="837">
        <v>0</v>
      </c>
      <c r="L459" s="849">
        <v>6</v>
      </c>
      <c r="M459" s="850">
        <v>221.45999999999998</v>
      </c>
    </row>
    <row r="460" spans="1:13" ht="14.4" customHeight="1" x14ac:dyDescent="0.3">
      <c r="A460" s="831" t="s">
        <v>1837</v>
      </c>
      <c r="B460" s="832" t="s">
        <v>1523</v>
      </c>
      <c r="C460" s="832" t="s">
        <v>2973</v>
      </c>
      <c r="D460" s="832" t="s">
        <v>2028</v>
      </c>
      <c r="E460" s="832" t="s">
        <v>2021</v>
      </c>
      <c r="F460" s="849">
        <v>12</v>
      </c>
      <c r="G460" s="849">
        <v>442.91999999999996</v>
      </c>
      <c r="H460" s="837">
        <v>1</v>
      </c>
      <c r="I460" s="849"/>
      <c r="J460" s="849"/>
      <c r="K460" s="837">
        <v>0</v>
      </c>
      <c r="L460" s="849">
        <v>12</v>
      </c>
      <c r="M460" s="850">
        <v>442.91999999999996</v>
      </c>
    </row>
    <row r="461" spans="1:13" ht="14.4" customHeight="1" x14ac:dyDescent="0.3">
      <c r="A461" s="831" t="s">
        <v>1837</v>
      </c>
      <c r="B461" s="832" t="s">
        <v>1523</v>
      </c>
      <c r="C461" s="832" t="s">
        <v>2974</v>
      </c>
      <c r="D461" s="832" t="s">
        <v>2439</v>
      </c>
      <c r="E461" s="832" t="s">
        <v>2975</v>
      </c>
      <c r="F461" s="849">
        <v>4</v>
      </c>
      <c r="G461" s="849">
        <v>590.44000000000005</v>
      </c>
      <c r="H461" s="837">
        <v>1</v>
      </c>
      <c r="I461" s="849"/>
      <c r="J461" s="849"/>
      <c r="K461" s="837">
        <v>0</v>
      </c>
      <c r="L461" s="849">
        <v>4</v>
      </c>
      <c r="M461" s="850">
        <v>590.44000000000005</v>
      </c>
    </row>
    <row r="462" spans="1:13" ht="14.4" customHeight="1" x14ac:dyDescent="0.3">
      <c r="A462" s="831" t="s">
        <v>1837</v>
      </c>
      <c r="B462" s="832" t="s">
        <v>1523</v>
      </c>
      <c r="C462" s="832" t="s">
        <v>2433</v>
      </c>
      <c r="D462" s="832" t="s">
        <v>2026</v>
      </c>
      <c r="E462" s="832" t="s">
        <v>2021</v>
      </c>
      <c r="F462" s="849">
        <v>2</v>
      </c>
      <c r="G462" s="849">
        <v>244.5</v>
      </c>
      <c r="H462" s="837">
        <v>1</v>
      </c>
      <c r="I462" s="849"/>
      <c r="J462" s="849"/>
      <c r="K462" s="837">
        <v>0</v>
      </c>
      <c r="L462" s="849">
        <v>2</v>
      </c>
      <c r="M462" s="850">
        <v>244.5</v>
      </c>
    </row>
    <row r="463" spans="1:13" ht="14.4" customHeight="1" x14ac:dyDescent="0.3">
      <c r="A463" s="831" t="s">
        <v>1837</v>
      </c>
      <c r="B463" s="832" t="s">
        <v>1523</v>
      </c>
      <c r="C463" s="832" t="s">
        <v>2022</v>
      </c>
      <c r="D463" s="832" t="s">
        <v>2023</v>
      </c>
      <c r="E463" s="832" t="s">
        <v>2024</v>
      </c>
      <c r="F463" s="849">
        <v>2</v>
      </c>
      <c r="G463" s="849">
        <v>590.44000000000005</v>
      </c>
      <c r="H463" s="837">
        <v>1</v>
      </c>
      <c r="I463" s="849"/>
      <c r="J463" s="849"/>
      <c r="K463" s="837">
        <v>0</v>
      </c>
      <c r="L463" s="849">
        <v>2</v>
      </c>
      <c r="M463" s="850">
        <v>590.44000000000005</v>
      </c>
    </row>
    <row r="464" spans="1:13" ht="14.4" customHeight="1" x14ac:dyDescent="0.3">
      <c r="A464" s="831" t="s">
        <v>1837</v>
      </c>
      <c r="B464" s="832" t="s">
        <v>1523</v>
      </c>
      <c r="C464" s="832" t="s">
        <v>2027</v>
      </c>
      <c r="D464" s="832" t="s">
        <v>2028</v>
      </c>
      <c r="E464" s="832" t="s">
        <v>2029</v>
      </c>
      <c r="F464" s="849">
        <v>4</v>
      </c>
      <c r="G464" s="849">
        <v>1574.52</v>
      </c>
      <c r="H464" s="837">
        <v>1</v>
      </c>
      <c r="I464" s="849"/>
      <c r="J464" s="849"/>
      <c r="K464" s="837">
        <v>0</v>
      </c>
      <c r="L464" s="849">
        <v>4</v>
      </c>
      <c r="M464" s="850">
        <v>1574.52</v>
      </c>
    </row>
    <row r="465" spans="1:13" ht="14.4" customHeight="1" x14ac:dyDescent="0.3">
      <c r="A465" s="831" t="s">
        <v>1837</v>
      </c>
      <c r="B465" s="832" t="s">
        <v>1523</v>
      </c>
      <c r="C465" s="832" t="s">
        <v>2591</v>
      </c>
      <c r="D465" s="832" t="s">
        <v>2026</v>
      </c>
      <c r="E465" s="832" t="s">
        <v>2033</v>
      </c>
      <c r="F465" s="849">
        <v>2</v>
      </c>
      <c r="G465" s="849">
        <v>147.62</v>
      </c>
      <c r="H465" s="837">
        <v>1</v>
      </c>
      <c r="I465" s="849"/>
      <c r="J465" s="849"/>
      <c r="K465" s="837">
        <v>0</v>
      </c>
      <c r="L465" s="849">
        <v>2</v>
      </c>
      <c r="M465" s="850">
        <v>147.62</v>
      </c>
    </row>
    <row r="466" spans="1:13" ht="14.4" customHeight="1" x14ac:dyDescent="0.3">
      <c r="A466" s="831" t="s">
        <v>1837</v>
      </c>
      <c r="B466" s="832" t="s">
        <v>1523</v>
      </c>
      <c r="C466" s="832" t="s">
        <v>2976</v>
      </c>
      <c r="D466" s="832" t="s">
        <v>2977</v>
      </c>
      <c r="E466" s="832" t="s">
        <v>2435</v>
      </c>
      <c r="F466" s="849">
        <v>5</v>
      </c>
      <c r="G466" s="849">
        <v>8531.2999999999993</v>
      </c>
      <c r="H466" s="837">
        <v>1</v>
      </c>
      <c r="I466" s="849"/>
      <c r="J466" s="849"/>
      <c r="K466" s="837">
        <v>0</v>
      </c>
      <c r="L466" s="849">
        <v>5</v>
      </c>
      <c r="M466" s="850">
        <v>8531.2999999999993</v>
      </c>
    </row>
    <row r="467" spans="1:13" ht="14.4" customHeight="1" x14ac:dyDescent="0.3">
      <c r="A467" s="831" t="s">
        <v>1837</v>
      </c>
      <c r="B467" s="832" t="s">
        <v>1523</v>
      </c>
      <c r="C467" s="832" t="s">
        <v>1524</v>
      </c>
      <c r="D467" s="832" t="s">
        <v>1525</v>
      </c>
      <c r="E467" s="832" t="s">
        <v>1526</v>
      </c>
      <c r="F467" s="849"/>
      <c r="G467" s="849"/>
      <c r="H467" s="837">
        <v>0</v>
      </c>
      <c r="I467" s="849">
        <v>12</v>
      </c>
      <c r="J467" s="849">
        <v>1067.04</v>
      </c>
      <c r="K467" s="837">
        <v>1</v>
      </c>
      <c r="L467" s="849">
        <v>12</v>
      </c>
      <c r="M467" s="850">
        <v>1067.04</v>
      </c>
    </row>
    <row r="468" spans="1:13" ht="14.4" customHeight="1" x14ac:dyDescent="0.3">
      <c r="A468" s="831" t="s">
        <v>1837</v>
      </c>
      <c r="B468" s="832" t="s">
        <v>1523</v>
      </c>
      <c r="C468" s="832" t="s">
        <v>2404</v>
      </c>
      <c r="D468" s="832" t="s">
        <v>2026</v>
      </c>
      <c r="E468" s="832" t="s">
        <v>2029</v>
      </c>
      <c r="F468" s="849">
        <v>4</v>
      </c>
      <c r="G468" s="849">
        <v>1574.52</v>
      </c>
      <c r="H468" s="837">
        <v>1</v>
      </c>
      <c r="I468" s="849"/>
      <c r="J468" s="849"/>
      <c r="K468" s="837">
        <v>0</v>
      </c>
      <c r="L468" s="849">
        <v>4</v>
      </c>
      <c r="M468" s="850">
        <v>1574.52</v>
      </c>
    </row>
    <row r="469" spans="1:13" ht="14.4" customHeight="1" x14ac:dyDescent="0.3">
      <c r="A469" s="831" t="s">
        <v>1837</v>
      </c>
      <c r="B469" s="832" t="s">
        <v>1523</v>
      </c>
      <c r="C469" s="832" t="s">
        <v>1527</v>
      </c>
      <c r="D469" s="832" t="s">
        <v>1525</v>
      </c>
      <c r="E469" s="832" t="s">
        <v>1528</v>
      </c>
      <c r="F469" s="849"/>
      <c r="G469" s="849"/>
      <c r="H469" s="837">
        <v>0</v>
      </c>
      <c r="I469" s="849">
        <v>2</v>
      </c>
      <c r="J469" s="849">
        <v>934.56</v>
      </c>
      <c r="K469" s="837">
        <v>1</v>
      </c>
      <c r="L469" s="849">
        <v>2</v>
      </c>
      <c r="M469" s="850">
        <v>934.56</v>
      </c>
    </row>
    <row r="470" spans="1:13" ht="14.4" customHeight="1" x14ac:dyDescent="0.3">
      <c r="A470" s="831" t="s">
        <v>1837</v>
      </c>
      <c r="B470" s="832" t="s">
        <v>1523</v>
      </c>
      <c r="C470" s="832" t="s">
        <v>2978</v>
      </c>
      <c r="D470" s="832" t="s">
        <v>2977</v>
      </c>
      <c r="E470" s="832" t="s">
        <v>2031</v>
      </c>
      <c r="F470" s="849">
        <v>21</v>
      </c>
      <c r="G470" s="849">
        <v>35761.950000000004</v>
      </c>
      <c r="H470" s="837">
        <v>1</v>
      </c>
      <c r="I470" s="849"/>
      <c r="J470" s="849"/>
      <c r="K470" s="837">
        <v>0</v>
      </c>
      <c r="L470" s="849">
        <v>21</v>
      </c>
      <c r="M470" s="850">
        <v>35761.950000000004</v>
      </c>
    </row>
    <row r="471" spans="1:13" ht="14.4" customHeight="1" x14ac:dyDescent="0.3">
      <c r="A471" s="831" t="s">
        <v>1837</v>
      </c>
      <c r="B471" s="832" t="s">
        <v>1523</v>
      </c>
      <c r="C471" s="832" t="s">
        <v>2979</v>
      </c>
      <c r="D471" s="832" t="s">
        <v>2977</v>
      </c>
      <c r="E471" s="832" t="s">
        <v>2432</v>
      </c>
      <c r="F471" s="849">
        <v>1</v>
      </c>
      <c r="G471" s="849">
        <v>1704.6</v>
      </c>
      <c r="H471" s="837">
        <v>1</v>
      </c>
      <c r="I471" s="849"/>
      <c r="J471" s="849"/>
      <c r="K471" s="837">
        <v>0</v>
      </c>
      <c r="L471" s="849">
        <v>1</v>
      </c>
      <c r="M471" s="850">
        <v>1704.6</v>
      </c>
    </row>
    <row r="472" spans="1:13" ht="14.4" customHeight="1" x14ac:dyDescent="0.3">
      <c r="A472" s="831" t="s">
        <v>1837</v>
      </c>
      <c r="B472" s="832" t="s">
        <v>1531</v>
      </c>
      <c r="C472" s="832" t="s">
        <v>2631</v>
      </c>
      <c r="D472" s="832" t="s">
        <v>2632</v>
      </c>
      <c r="E472" s="832" t="s">
        <v>2633</v>
      </c>
      <c r="F472" s="849">
        <v>40</v>
      </c>
      <c r="G472" s="849">
        <v>2903.2</v>
      </c>
      <c r="H472" s="837">
        <v>1</v>
      </c>
      <c r="I472" s="849"/>
      <c r="J472" s="849"/>
      <c r="K472" s="837">
        <v>0</v>
      </c>
      <c r="L472" s="849">
        <v>40</v>
      </c>
      <c r="M472" s="850">
        <v>2903.2</v>
      </c>
    </row>
    <row r="473" spans="1:13" ht="14.4" customHeight="1" x14ac:dyDescent="0.3">
      <c r="A473" s="831" t="s">
        <v>1837</v>
      </c>
      <c r="B473" s="832" t="s">
        <v>1541</v>
      </c>
      <c r="C473" s="832" t="s">
        <v>1547</v>
      </c>
      <c r="D473" s="832" t="s">
        <v>1548</v>
      </c>
      <c r="E473" s="832" t="s">
        <v>1544</v>
      </c>
      <c r="F473" s="849">
        <v>2</v>
      </c>
      <c r="G473" s="849">
        <v>367.08</v>
      </c>
      <c r="H473" s="837">
        <v>1</v>
      </c>
      <c r="I473" s="849"/>
      <c r="J473" s="849"/>
      <c r="K473" s="837">
        <v>0</v>
      </c>
      <c r="L473" s="849">
        <v>2</v>
      </c>
      <c r="M473" s="850">
        <v>367.08</v>
      </c>
    </row>
    <row r="474" spans="1:13" ht="14.4" customHeight="1" x14ac:dyDescent="0.3">
      <c r="A474" s="831" t="s">
        <v>1837</v>
      </c>
      <c r="B474" s="832" t="s">
        <v>1541</v>
      </c>
      <c r="C474" s="832" t="s">
        <v>2618</v>
      </c>
      <c r="D474" s="832" t="s">
        <v>1548</v>
      </c>
      <c r="E474" s="832" t="s">
        <v>1546</v>
      </c>
      <c r="F474" s="849">
        <v>7</v>
      </c>
      <c r="G474" s="849">
        <v>2366</v>
      </c>
      <c r="H474" s="837">
        <v>1</v>
      </c>
      <c r="I474" s="849"/>
      <c r="J474" s="849"/>
      <c r="K474" s="837">
        <v>0</v>
      </c>
      <c r="L474" s="849">
        <v>7</v>
      </c>
      <c r="M474" s="850">
        <v>2366</v>
      </c>
    </row>
    <row r="475" spans="1:13" ht="14.4" customHeight="1" x14ac:dyDescent="0.3">
      <c r="A475" s="831" t="s">
        <v>1837</v>
      </c>
      <c r="B475" s="832" t="s">
        <v>1541</v>
      </c>
      <c r="C475" s="832" t="s">
        <v>3022</v>
      </c>
      <c r="D475" s="832" t="s">
        <v>3023</v>
      </c>
      <c r="E475" s="832" t="s">
        <v>1544</v>
      </c>
      <c r="F475" s="849">
        <v>2</v>
      </c>
      <c r="G475" s="849">
        <v>367.08</v>
      </c>
      <c r="H475" s="837">
        <v>1</v>
      </c>
      <c r="I475" s="849"/>
      <c r="J475" s="849"/>
      <c r="K475" s="837">
        <v>0</v>
      </c>
      <c r="L475" s="849">
        <v>2</v>
      </c>
      <c r="M475" s="850">
        <v>367.08</v>
      </c>
    </row>
    <row r="476" spans="1:13" ht="14.4" customHeight="1" x14ac:dyDescent="0.3">
      <c r="A476" s="831" t="s">
        <v>1837</v>
      </c>
      <c r="B476" s="832" t="s">
        <v>1541</v>
      </c>
      <c r="C476" s="832" t="s">
        <v>2619</v>
      </c>
      <c r="D476" s="832" t="s">
        <v>2620</v>
      </c>
      <c r="E476" s="832" t="s">
        <v>2621</v>
      </c>
      <c r="F476" s="849">
        <v>1</v>
      </c>
      <c r="G476" s="849">
        <v>338</v>
      </c>
      <c r="H476" s="837">
        <v>1</v>
      </c>
      <c r="I476" s="849"/>
      <c r="J476" s="849"/>
      <c r="K476" s="837">
        <v>0</v>
      </c>
      <c r="L476" s="849">
        <v>1</v>
      </c>
      <c r="M476" s="850">
        <v>338</v>
      </c>
    </row>
    <row r="477" spans="1:13" ht="14.4" customHeight="1" x14ac:dyDescent="0.3">
      <c r="A477" s="831" t="s">
        <v>1837</v>
      </c>
      <c r="B477" s="832" t="s">
        <v>1541</v>
      </c>
      <c r="C477" s="832" t="s">
        <v>3020</v>
      </c>
      <c r="D477" s="832" t="s">
        <v>2620</v>
      </c>
      <c r="E477" s="832" t="s">
        <v>3021</v>
      </c>
      <c r="F477" s="849">
        <v>1</v>
      </c>
      <c r="G477" s="849">
        <v>507.02</v>
      </c>
      <c r="H477" s="837">
        <v>1</v>
      </c>
      <c r="I477" s="849"/>
      <c r="J477" s="849"/>
      <c r="K477" s="837">
        <v>0</v>
      </c>
      <c r="L477" s="849">
        <v>1</v>
      </c>
      <c r="M477" s="850">
        <v>507.02</v>
      </c>
    </row>
    <row r="478" spans="1:13" ht="14.4" customHeight="1" x14ac:dyDescent="0.3">
      <c r="A478" s="831" t="s">
        <v>1837</v>
      </c>
      <c r="B478" s="832" t="s">
        <v>1555</v>
      </c>
      <c r="C478" s="832" t="s">
        <v>2943</v>
      </c>
      <c r="D478" s="832" t="s">
        <v>2539</v>
      </c>
      <c r="E478" s="832" t="s">
        <v>2944</v>
      </c>
      <c r="F478" s="849">
        <v>1</v>
      </c>
      <c r="G478" s="849">
        <v>62.69</v>
      </c>
      <c r="H478" s="837">
        <v>1</v>
      </c>
      <c r="I478" s="849"/>
      <c r="J478" s="849"/>
      <c r="K478" s="837">
        <v>0</v>
      </c>
      <c r="L478" s="849">
        <v>1</v>
      </c>
      <c r="M478" s="850">
        <v>62.69</v>
      </c>
    </row>
    <row r="479" spans="1:13" ht="14.4" customHeight="1" x14ac:dyDescent="0.3">
      <c r="A479" s="831" t="s">
        <v>1837</v>
      </c>
      <c r="B479" s="832" t="s">
        <v>1555</v>
      </c>
      <c r="C479" s="832" t="s">
        <v>1768</v>
      </c>
      <c r="D479" s="832" t="s">
        <v>1769</v>
      </c>
      <c r="E479" s="832" t="s">
        <v>1770</v>
      </c>
      <c r="F479" s="849"/>
      <c r="G479" s="849"/>
      <c r="H479" s="837">
        <v>0</v>
      </c>
      <c r="I479" s="849">
        <v>12</v>
      </c>
      <c r="J479" s="849">
        <v>112.8</v>
      </c>
      <c r="K479" s="837">
        <v>1</v>
      </c>
      <c r="L479" s="849">
        <v>12</v>
      </c>
      <c r="M479" s="850">
        <v>112.8</v>
      </c>
    </row>
    <row r="480" spans="1:13" ht="14.4" customHeight="1" x14ac:dyDescent="0.3">
      <c r="A480" s="831" t="s">
        <v>1837</v>
      </c>
      <c r="B480" s="832" t="s">
        <v>1555</v>
      </c>
      <c r="C480" s="832" t="s">
        <v>2661</v>
      </c>
      <c r="D480" s="832" t="s">
        <v>2662</v>
      </c>
      <c r="E480" s="832" t="s">
        <v>2663</v>
      </c>
      <c r="F480" s="849">
        <v>12</v>
      </c>
      <c r="G480" s="849">
        <v>169.32</v>
      </c>
      <c r="H480" s="837">
        <v>1</v>
      </c>
      <c r="I480" s="849"/>
      <c r="J480" s="849"/>
      <c r="K480" s="837">
        <v>0</v>
      </c>
      <c r="L480" s="849">
        <v>12</v>
      </c>
      <c r="M480" s="850">
        <v>169.32</v>
      </c>
    </row>
    <row r="481" spans="1:13" ht="14.4" customHeight="1" x14ac:dyDescent="0.3">
      <c r="A481" s="831" t="s">
        <v>1837</v>
      </c>
      <c r="B481" s="832" t="s">
        <v>1555</v>
      </c>
      <c r="C481" s="832" t="s">
        <v>2941</v>
      </c>
      <c r="D481" s="832" t="s">
        <v>2662</v>
      </c>
      <c r="E481" s="832" t="s">
        <v>2942</v>
      </c>
      <c r="F481" s="849">
        <v>3</v>
      </c>
      <c r="G481" s="849">
        <v>84.63</v>
      </c>
      <c r="H481" s="837">
        <v>1</v>
      </c>
      <c r="I481" s="849"/>
      <c r="J481" s="849"/>
      <c r="K481" s="837">
        <v>0</v>
      </c>
      <c r="L481" s="849">
        <v>3</v>
      </c>
      <c r="M481" s="850">
        <v>84.63</v>
      </c>
    </row>
    <row r="482" spans="1:13" ht="14.4" customHeight="1" x14ac:dyDescent="0.3">
      <c r="A482" s="831" t="s">
        <v>1837</v>
      </c>
      <c r="B482" s="832" t="s">
        <v>1555</v>
      </c>
      <c r="C482" s="832" t="s">
        <v>1655</v>
      </c>
      <c r="D482" s="832" t="s">
        <v>1656</v>
      </c>
      <c r="E482" s="832" t="s">
        <v>1657</v>
      </c>
      <c r="F482" s="849"/>
      <c r="G482" s="849"/>
      <c r="H482" s="837">
        <v>0</v>
      </c>
      <c r="I482" s="849">
        <v>2</v>
      </c>
      <c r="J482" s="849">
        <v>37.619999999999997</v>
      </c>
      <c r="K482" s="837">
        <v>1</v>
      </c>
      <c r="L482" s="849">
        <v>2</v>
      </c>
      <c r="M482" s="850">
        <v>37.619999999999997</v>
      </c>
    </row>
    <row r="483" spans="1:13" ht="14.4" customHeight="1" x14ac:dyDescent="0.3">
      <c r="A483" s="831" t="s">
        <v>1837</v>
      </c>
      <c r="B483" s="832" t="s">
        <v>1555</v>
      </c>
      <c r="C483" s="832" t="s">
        <v>1848</v>
      </c>
      <c r="D483" s="832" t="s">
        <v>1849</v>
      </c>
      <c r="E483" s="832" t="s">
        <v>1770</v>
      </c>
      <c r="F483" s="849">
        <v>2</v>
      </c>
      <c r="G483" s="849">
        <v>18.8</v>
      </c>
      <c r="H483" s="837">
        <v>1</v>
      </c>
      <c r="I483" s="849"/>
      <c r="J483" s="849"/>
      <c r="K483" s="837">
        <v>0</v>
      </c>
      <c r="L483" s="849">
        <v>2</v>
      </c>
      <c r="M483" s="850">
        <v>18.8</v>
      </c>
    </row>
    <row r="484" spans="1:13" ht="14.4" customHeight="1" x14ac:dyDescent="0.3">
      <c r="A484" s="831" t="s">
        <v>1837</v>
      </c>
      <c r="B484" s="832" t="s">
        <v>1555</v>
      </c>
      <c r="C484" s="832" t="s">
        <v>1556</v>
      </c>
      <c r="D484" s="832" t="s">
        <v>1557</v>
      </c>
      <c r="E484" s="832" t="s">
        <v>1558</v>
      </c>
      <c r="F484" s="849"/>
      <c r="G484" s="849"/>
      <c r="H484" s="837">
        <v>0</v>
      </c>
      <c r="I484" s="849">
        <v>14</v>
      </c>
      <c r="J484" s="849">
        <v>65.8</v>
      </c>
      <c r="K484" s="837">
        <v>1</v>
      </c>
      <c r="L484" s="849">
        <v>14</v>
      </c>
      <c r="M484" s="850">
        <v>65.8</v>
      </c>
    </row>
    <row r="485" spans="1:13" ht="14.4" customHeight="1" x14ac:dyDescent="0.3">
      <c r="A485" s="831" t="s">
        <v>1837</v>
      </c>
      <c r="B485" s="832" t="s">
        <v>3131</v>
      </c>
      <c r="C485" s="832" t="s">
        <v>2995</v>
      </c>
      <c r="D485" s="832" t="s">
        <v>2068</v>
      </c>
      <c r="E485" s="832" t="s">
        <v>2996</v>
      </c>
      <c r="F485" s="849"/>
      <c r="G485" s="849"/>
      <c r="H485" s="837"/>
      <c r="I485" s="849">
        <v>8</v>
      </c>
      <c r="J485" s="849">
        <v>0</v>
      </c>
      <c r="K485" s="837"/>
      <c r="L485" s="849">
        <v>8</v>
      </c>
      <c r="M485" s="850">
        <v>0</v>
      </c>
    </row>
    <row r="486" spans="1:13" ht="14.4" customHeight="1" x14ac:dyDescent="0.3">
      <c r="A486" s="831" t="s">
        <v>1837</v>
      </c>
      <c r="B486" s="832" t="s">
        <v>3131</v>
      </c>
      <c r="C486" s="832" t="s">
        <v>2067</v>
      </c>
      <c r="D486" s="832" t="s">
        <v>2068</v>
      </c>
      <c r="E486" s="832" t="s">
        <v>2069</v>
      </c>
      <c r="F486" s="849"/>
      <c r="G486" s="849"/>
      <c r="H486" s="837"/>
      <c r="I486" s="849">
        <v>4</v>
      </c>
      <c r="J486" s="849">
        <v>0</v>
      </c>
      <c r="K486" s="837"/>
      <c r="L486" s="849">
        <v>4</v>
      </c>
      <c r="M486" s="850">
        <v>0</v>
      </c>
    </row>
    <row r="487" spans="1:13" ht="14.4" customHeight="1" x14ac:dyDescent="0.3">
      <c r="A487" s="831" t="s">
        <v>1837</v>
      </c>
      <c r="B487" s="832" t="s">
        <v>1559</v>
      </c>
      <c r="C487" s="832" t="s">
        <v>2183</v>
      </c>
      <c r="D487" s="832" t="s">
        <v>943</v>
      </c>
      <c r="E487" s="832" t="s">
        <v>2184</v>
      </c>
      <c r="F487" s="849"/>
      <c r="G487" s="849"/>
      <c r="H487" s="837"/>
      <c r="I487" s="849">
        <v>3</v>
      </c>
      <c r="J487" s="849">
        <v>0</v>
      </c>
      <c r="K487" s="837"/>
      <c r="L487" s="849">
        <v>3</v>
      </c>
      <c r="M487" s="850">
        <v>0</v>
      </c>
    </row>
    <row r="488" spans="1:13" ht="14.4" customHeight="1" x14ac:dyDescent="0.3">
      <c r="A488" s="831" t="s">
        <v>1837</v>
      </c>
      <c r="B488" s="832" t="s">
        <v>1559</v>
      </c>
      <c r="C488" s="832" t="s">
        <v>2185</v>
      </c>
      <c r="D488" s="832" t="s">
        <v>2186</v>
      </c>
      <c r="E488" s="832" t="s">
        <v>2184</v>
      </c>
      <c r="F488" s="849">
        <v>2</v>
      </c>
      <c r="G488" s="849">
        <v>0</v>
      </c>
      <c r="H488" s="837"/>
      <c r="I488" s="849"/>
      <c r="J488" s="849"/>
      <c r="K488" s="837"/>
      <c r="L488" s="849">
        <v>2</v>
      </c>
      <c r="M488" s="850">
        <v>0</v>
      </c>
    </row>
    <row r="489" spans="1:13" ht="14.4" customHeight="1" x14ac:dyDescent="0.3">
      <c r="A489" s="831" t="s">
        <v>1837</v>
      </c>
      <c r="B489" s="832" t="s">
        <v>1559</v>
      </c>
      <c r="C489" s="832" t="s">
        <v>2641</v>
      </c>
      <c r="D489" s="832" t="s">
        <v>2195</v>
      </c>
      <c r="E489" s="832" t="s">
        <v>2184</v>
      </c>
      <c r="F489" s="849">
        <v>5</v>
      </c>
      <c r="G489" s="849">
        <v>0</v>
      </c>
      <c r="H489" s="837"/>
      <c r="I489" s="849"/>
      <c r="J489" s="849"/>
      <c r="K489" s="837"/>
      <c r="L489" s="849">
        <v>5</v>
      </c>
      <c r="M489" s="850">
        <v>0</v>
      </c>
    </row>
    <row r="490" spans="1:13" ht="14.4" customHeight="1" x14ac:dyDescent="0.3">
      <c r="A490" s="831" t="s">
        <v>1837</v>
      </c>
      <c r="B490" s="832" t="s">
        <v>1559</v>
      </c>
      <c r="C490" s="832" t="s">
        <v>2642</v>
      </c>
      <c r="D490" s="832" t="s">
        <v>2195</v>
      </c>
      <c r="E490" s="832" t="s">
        <v>1561</v>
      </c>
      <c r="F490" s="849">
        <v>6</v>
      </c>
      <c r="G490" s="849">
        <v>0</v>
      </c>
      <c r="H490" s="837"/>
      <c r="I490" s="849"/>
      <c r="J490" s="849"/>
      <c r="K490" s="837"/>
      <c r="L490" s="849">
        <v>6</v>
      </c>
      <c r="M490" s="850">
        <v>0</v>
      </c>
    </row>
    <row r="491" spans="1:13" ht="14.4" customHeight="1" x14ac:dyDescent="0.3">
      <c r="A491" s="831" t="s">
        <v>1837</v>
      </c>
      <c r="B491" s="832" t="s">
        <v>1559</v>
      </c>
      <c r="C491" s="832" t="s">
        <v>2191</v>
      </c>
      <c r="D491" s="832" t="s">
        <v>2192</v>
      </c>
      <c r="E491" s="832" t="s">
        <v>2189</v>
      </c>
      <c r="F491" s="849">
        <v>2</v>
      </c>
      <c r="G491" s="849">
        <v>0</v>
      </c>
      <c r="H491" s="837"/>
      <c r="I491" s="849"/>
      <c r="J491" s="849"/>
      <c r="K491" s="837"/>
      <c r="L491" s="849">
        <v>2</v>
      </c>
      <c r="M491" s="850">
        <v>0</v>
      </c>
    </row>
    <row r="492" spans="1:13" ht="14.4" customHeight="1" x14ac:dyDescent="0.3">
      <c r="A492" s="831" t="s">
        <v>1837</v>
      </c>
      <c r="B492" s="832" t="s">
        <v>1559</v>
      </c>
      <c r="C492" s="832" t="s">
        <v>2647</v>
      </c>
      <c r="D492" s="832" t="s">
        <v>2192</v>
      </c>
      <c r="E492" s="832" t="s">
        <v>2184</v>
      </c>
      <c r="F492" s="849">
        <v>2</v>
      </c>
      <c r="G492" s="849">
        <v>0</v>
      </c>
      <c r="H492" s="837"/>
      <c r="I492" s="849"/>
      <c r="J492" s="849"/>
      <c r="K492" s="837"/>
      <c r="L492" s="849">
        <v>2</v>
      </c>
      <c r="M492" s="850">
        <v>0</v>
      </c>
    </row>
    <row r="493" spans="1:13" ht="14.4" customHeight="1" x14ac:dyDescent="0.3">
      <c r="A493" s="831" t="s">
        <v>1837</v>
      </c>
      <c r="B493" s="832" t="s">
        <v>1559</v>
      </c>
      <c r="C493" s="832" t="s">
        <v>2194</v>
      </c>
      <c r="D493" s="832" t="s">
        <v>2195</v>
      </c>
      <c r="E493" s="832" t="s">
        <v>2189</v>
      </c>
      <c r="F493" s="849">
        <v>1</v>
      </c>
      <c r="G493" s="849">
        <v>0</v>
      </c>
      <c r="H493" s="837"/>
      <c r="I493" s="849"/>
      <c r="J493" s="849"/>
      <c r="K493" s="837"/>
      <c r="L493" s="849">
        <v>1</v>
      </c>
      <c r="M493" s="850">
        <v>0</v>
      </c>
    </row>
    <row r="494" spans="1:13" ht="14.4" customHeight="1" x14ac:dyDescent="0.3">
      <c r="A494" s="831" t="s">
        <v>1837</v>
      </c>
      <c r="B494" s="832" t="s">
        <v>1559</v>
      </c>
      <c r="C494" s="832" t="s">
        <v>3041</v>
      </c>
      <c r="D494" s="832" t="s">
        <v>3042</v>
      </c>
      <c r="E494" s="832" t="s">
        <v>3043</v>
      </c>
      <c r="F494" s="849">
        <v>1</v>
      </c>
      <c r="G494" s="849">
        <v>0</v>
      </c>
      <c r="H494" s="837"/>
      <c r="I494" s="849"/>
      <c r="J494" s="849"/>
      <c r="K494" s="837"/>
      <c r="L494" s="849">
        <v>1</v>
      </c>
      <c r="M494" s="850">
        <v>0</v>
      </c>
    </row>
    <row r="495" spans="1:13" ht="14.4" customHeight="1" x14ac:dyDescent="0.3">
      <c r="A495" s="831" t="s">
        <v>1837</v>
      </c>
      <c r="B495" s="832" t="s">
        <v>1562</v>
      </c>
      <c r="C495" s="832" t="s">
        <v>1900</v>
      </c>
      <c r="D495" s="832" t="s">
        <v>673</v>
      </c>
      <c r="E495" s="832" t="s">
        <v>1565</v>
      </c>
      <c r="F495" s="849"/>
      <c r="G495" s="849"/>
      <c r="H495" s="837">
        <v>0</v>
      </c>
      <c r="I495" s="849">
        <v>4</v>
      </c>
      <c r="J495" s="849">
        <v>528</v>
      </c>
      <c r="K495" s="837">
        <v>1</v>
      </c>
      <c r="L495" s="849">
        <v>4</v>
      </c>
      <c r="M495" s="850">
        <v>528</v>
      </c>
    </row>
    <row r="496" spans="1:13" ht="14.4" customHeight="1" x14ac:dyDescent="0.3">
      <c r="A496" s="831" t="s">
        <v>1837</v>
      </c>
      <c r="B496" s="832" t="s">
        <v>1562</v>
      </c>
      <c r="C496" s="832" t="s">
        <v>1901</v>
      </c>
      <c r="D496" s="832" t="s">
        <v>673</v>
      </c>
      <c r="E496" s="832" t="s">
        <v>1902</v>
      </c>
      <c r="F496" s="849"/>
      <c r="G496" s="849"/>
      <c r="H496" s="837">
        <v>0</v>
      </c>
      <c r="I496" s="849">
        <v>4</v>
      </c>
      <c r="J496" s="849">
        <v>1056</v>
      </c>
      <c r="K496" s="837">
        <v>1</v>
      </c>
      <c r="L496" s="849">
        <v>4</v>
      </c>
      <c r="M496" s="850">
        <v>1056</v>
      </c>
    </row>
    <row r="497" spans="1:13" ht="14.4" customHeight="1" x14ac:dyDescent="0.3">
      <c r="A497" s="831" t="s">
        <v>1837</v>
      </c>
      <c r="B497" s="832" t="s">
        <v>1562</v>
      </c>
      <c r="C497" s="832" t="s">
        <v>1564</v>
      </c>
      <c r="D497" s="832" t="s">
        <v>673</v>
      </c>
      <c r="E497" s="832" t="s">
        <v>1565</v>
      </c>
      <c r="F497" s="849"/>
      <c r="G497" s="849"/>
      <c r="H497" s="837">
        <v>0</v>
      </c>
      <c r="I497" s="849">
        <v>50</v>
      </c>
      <c r="J497" s="849">
        <v>6600</v>
      </c>
      <c r="K497" s="837">
        <v>1</v>
      </c>
      <c r="L497" s="849">
        <v>50</v>
      </c>
      <c r="M497" s="850">
        <v>6600</v>
      </c>
    </row>
    <row r="498" spans="1:13" ht="14.4" customHeight="1" x14ac:dyDescent="0.3">
      <c r="A498" s="831" t="s">
        <v>1837</v>
      </c>
      <c r="B498" s="832" t="s">
        <v>1562</v>
      </c>
      <c r="C498" s="832" t="s">
        <v>1903</v>
      </c>
      <c r="D498" s="832" t="s">
        <v>673</v>
      </c>
      <c r="E498" s="832" t="s">
        <v>1902</v>
      </c>
      <c r="F498" s="849"/>
      <c r="G498" s="849"/>
      <c r="H498" s="837">
        <v>0</v>
      </c>
      <c r="I498" s="849">
        <v>3</v>
      </c>
      <c r="J498" s="849">
        <v>792</v>
      </c>
      <c r="K498" s="837">
        <v>1</v>
      </c>
      <c r="L498" s="849">
        <v>3</v>
      </c>
      <c r="M498" s="850">
        <v>792</v>
      </c>
    </row>
    <row r="499" spans="1:13" ht="14.4" customHeight="1" x14ac:dyDescent="0.3">
      <c r="A499" s="831" t="s">
        <v>1837</v>
      </c>
      <c r="B499" s="832" t="s">
        <v>1562</v>
      </c>
      <c r="C499" s="832" t="s">
        <v>1904</v>
      </c>
      <c r="D499" s="832" t="s">
        <v>1905</v>
      </c>
      <c r="E499" s="832" t="s">
        <v>1617</v>
      </c>
      <c r="F499" s="849">
        <v>12</v>
      </c>
      <c r="G499" s="849">
        <v>1478.4</v>
      </c>
      <c r="H499" s="837">
        <v>1</v>
      </c>
      <c r="I499" s="849"/>
      <c r="J499" s="849"/>
      <c r="K499" s="837">
        <v>0</v>
      </c>
      <c r="L499" s="849">
        <v>12</v>
      </c>
      <c r="M499" s="850">
        <v>1478.4</v>
      </c>
    </row>
    <row r="500" spans="1:13" ht="14.4" customHeight="1" x14ac:dyDescent="0.3">
      <c r="A500" s="831" t="s">
        <v>1837</v>
      </c>
      <c r="B500" s="832" t="s">
        <v>1566</v>
      </c>
      <c r="C500" s="832" t="s">
        <v>1567</v>
      </c>
      <c r="D500" s="832" t="s">
        <v>631</v>
      </c>
      <c r="E500" s="832" t="s">
        <v>1565</v>
      </c>
      <c r="F500" s="849"/>
      <c r="G500" s="849"/>
      <c r="H500" s="837">
        <v>0</v>
      </c>
      <c r="I500" s="849">
        <v>10</v>
      </c>
      <c r="J500" s="849">
        <v>1320</v>
      </c>
      <c r="K500" s="837">
        <v>1</v>
      </c>
      <c r="L500" s="849">
        <v>10</v>
      </c>
      <c r="M500" s="850">
        <v>1320</v>
      </c>
    </row>
    <row r="501" spans="1:13" ht="14.4" customHeight="1" x14ac:dyDescent="0.3">
      <c r="A501" s="831" t="s">
        <v>1837</v>
      </c>
      <c r="B501" s="832" t="s">
        <v>1566</v>
      </c>
      <c r="C501" s="832" t="s">
        <v>1658</v>
      </c>
      <c r="D501" s="832" t="s">
        <v>631</v>
      </c>
      <c r="E501" s="832" t="s">
        <v>1659</v>
      </c>
      <c r="F501" s="849"/>
      <c r="G501" s="849"/>
      <c r="H501" s="837">
        <v>0</v>
      </c>
      <c r="I501" s="849">
        <v>12</v>
      </c>
      <c r="J501" s="849">
        <v>5279.76</v>
      </c>
      <c r="K501" s="837">
        <v>1</v>
      </c>
      <c r="L501" s="849">
        <v>12</v>
      </c>
      <c r="M501" s="850">
        <v>5279.76</v>
      </c>
    </row>
    <row r="502" spans="1:13" ht="14.4" customHeight="1" x14ac:dyDescent="0.3">
      <c r="A502" s="831" t="s">
        <v>1837</v>
      </c>
      <c r="B502" s="832" t="s">
        <v>1568</v>
      </c>
      <c r="C502" s="832" t="s">
        <v>2624</v>
      </c>
      <c r="D502" s="832" t="s">
        <v>2625</v>
      </c>
      <c r="E502" s="832" t="s">
        <v>1571</v>
      </c>
      <c r="F502" s="849">
        <v>13</v>
      </c>
      <c r="G502" s="849">
        <v>1601.6</v>
      </c>
      <c r="H502" s="837">
        <v>1</v>
      </c>
      <c r="I502" s="849"/>
      <c r="J502" s="849"/>
      <c r="K502" s="837">
        <v>0</v>
      </c>
      <c r="L502" s="849">
        <v>13</v>
      </c>
      <c r="M502" s="850">
        <v>1601.6</v>
      </c>
    </row>
    <row r="503" spans="1:13" ht="14.4" customHeight="1" x14ac:dyDescent="0.3">
      <c r="A503" s="831" t="s">
        <v>1837</v>
      </c>
      <c r="B503" s="832" t="s">
        <v>1568</v>
      </c>
      <c r="C503" s="832" t="s">
        <v>1569</v>
      </c>
      <c r="D503" s="832" t="s">
        <v>1570</v>
      </c>
      <c r="E503" s="832" t="s">
        <v>1571</v>
      </c>
      <c r="F503" s="849"/>
      <c r="G503" s="849"/>
      <c r="H503" s="837">
        <v>0</v>
      </c>
      <c r="I503" s="849">
        <v>66</v>
      </c>
      <c r="J503" s="849">
        <v>8115.3600000000006</v>
      </c>
      <c r="K503" s="837">
        <v>1</v>
      </c>
      <c r="L503" s="849">
        <v>66</v>
      </c>
      <c r="M503" s="850">
        <v>8115.3600000000006</v>
      </c>
    </row>
    <row r="504" spans="1:13" ht="14.4" customHeight="1" x14ac:dyDescent="0.3">
      <c r="A504" s="831" t="s">
        <v>1837</v>
      </c>
      <c r="B504" s="832" t="s">
        <v>1568</v>
      </c>
      <c r="C504" s="832" t="s">
        <v>1660</v>
      </c>
      <c r="D504" s="832" t="s">
        <v>1570</v>
      </c>
      <c r="E504" s="832" t="s">
        <v>1661</v>
      </c>
      <c r="F504" s="849"/>
      <c r="G504" s="849"/>
      <c r="H504" s="837">
        <v>0</v>
      </c>
      <c r="I504" s="849">
        <v>73</v>
      </c>
      <c r="J504" s="849">
        <v>17951.43</v>
      </c>
      <c r="K504" s="837">
        <v>1</v>
      </c>
      <c r="L504" s="849">
        <v>73</v>
      </c>
      <c r="M504" s="850">
        <v>17951.43</v>
      </c>
    </row>
    <row r="505" spans="1:13" ht="14.4" customHeight="1" x14ac:dyDescent="0.3">
      <c r="A505" s="831" t="s">
        <v>1837</v>
      </c>
      <c r="B505" s="832" t="s">
        <v>1568</v>
      </c>
      <c r="C505" s="832" t="s">
        <v>3028</v>
      </c>
      <c r="D505" s="832" t="s">
        <v>2139</v>
      </c>
      <c r="E505" s="832" t="s">
        <v>1661</v>
      </c>
      <c r="F505" s="849">
        <v>9</v>
      </c>
      <c r="G505" s="849">
        <v>2217.5099999999998</v>
      </c>
      <c r="H505" s="837">
        <v>1</v>
      </c>
      <c r="I505" s="849"/>
      <c r="J505" s="849"/>
      <c r="K505" s="837">
        <v>0</v>
      </c>
      <c r="L505" s="849">
        <v>9</v>
      </c>
      <c r="M505" s="850">
        <v>2217.5099999999998</v>
      </c>
    </row>
    <row r="506" spans="1:13" ht="14.4" customHeight="1" x14ac:dyDescent="0.3">
      <c r="A506" s="831" t="s">
        <v>1837</v>
      </c>
      <c r="B506" s="832" t="s">
        <v>1568</v>
      </c>
      <c r="C506" s="832" t="s">
        <v>2518</v>
      </c>
      <c r="D506" s="832" t="s">
        <v>2142</v>
      </c>
      <c r="E506" s="832" t="s">
        <v>1772</v>
      </c>
      <c r="F506" s="849"/>
      <c r="G506" s="849"/>
      <c r="H506" s="837">
        <v>0</v>
      </c>
      <c r="I506" s="849">
        <v>6</v>
      </c>
      <c r="J506" s="849">
        <v>3892.56</v>
      </c>
      <c r="K506" s="837">
        <v>1</v>
      </c>
      <c r="L506" s="849">
        <v>6</v>
      </c>
      <c r="M506" s="850">
        <v>3892.56</v>
      </c>
    </row>
    <row r="507" spans="1:13" ht="14.4" customHeight="1" x14ac:dyDescent="0.3">
      <c r="A507" s="831" t="s">
        <v>1837</v>
      </c>
      <c r="B507" s="832" t="s">
        <v>1662</v>
      </c>
      <c r="C507" s="832" t="s">
        <v>2569</v>
      </c>
      <c r="D507" s="832" t="s">
        <v>1110</v>
      </c>
      <c r="E507" s="832" t="s">
        <v>1772</v>
      </c>
      <c r="F507" s="849">
        <v>4</v>
      </c>
      <c r="G507" s="849">
        <v>528</v>
      </c>
      <c r="H507" s="837">
        <v>1</v>
      </c>
      <c r="I507" s="849"/>
      <c r="J507" s="849"/>
      <c r="K507" s="837">
        <v>0</v>
      </c>
      <c r="L507" s="849">
        <v>4</v>
      </c>
      <c r="M507" s="850">
        <v>528</v>
      </c>
    </row>
    <row r="508" spans="1:13" ht="14.4" customHeight="1" x14ac:dyDescent="0.3">
      <c r="A508" s="831" t="s">
        <v>1837</v>
      </c>
      <c r="B508" s="832" t="s">
        <v>1662</v>
      </c>
      <c r="C508" s="832" t="s">
        <v>1663</v>
      </c>
      <c r="D508" s="832" t="s">
        <v>1664</v>
      </c>
      <c r="E508" s="832" t="s">
        <v>1665</v>
      </c>
      <c r="F508" s="849"/>
      <c r="G508" s="849"/>
      <c r="H508" s="837">
        <v>0</v>
      </c>
      <c r="I508" s="849">
        <v>4</v>
      </c>
      <c r="J508" s="849">
        <v>263.95999999999998</v>
      </c>
      <c r="K508" s="837">
        <v>1</v>
      </c>
      <c r="L508" s="849">
        <v>4</v>
      </c>
      <c r="M508" s="850">
        <v>263.95999999999998</v>
      </c>
    </row>
    <row r="509" spans="1:13" ht="14.4" customHeight="1" x14ac:dyDescent="0.3">
      <c r="A509" s="831" t="s">
        <v>1837</v>
      </c>
      <c r="B509" s="832" t="s">
        <v>1572</v>
      </c>
      <c r="C509" s="832" t="s">
        <v>1573</v>
      </c>
      <c r="D509" s="832" t="s">
        <v>711</v>
      </c>
      <c r="E509" s="832" t="s">
        <v>1574</v>
      </c>
      <c r="F509" s="849"/>
      <c r="G509" s="849"/>
      <c r="H509" s="837">
        <v>0</v>
      </c>
      <c r="I509" s="849">
        <v>188</v>
      </c>
      <c r="J509" s="849">
        <v>23161.599999999995</v>
      </c>
      <c r="K509" s="837">
        <v>1</v>
      </c>
      <c r="L509" s="849">
        <v>188</v>
      </c>
      <c r="M509" s="850">
        <v>23161.599999999995</v>
      </c>
    </row>
    <row r="510" spans="1:13" ht="14.4" customHeight="1" x14ac:dyDescent="0.3">
      <c r="A510" s="831" t="s">
        <v>1837</v>
      </c>
      <c r="B510" s="832" t="s">
        <v>1572</v>
      </c>
      <c r="C510" s="832" t="s">
        <v>1668</v>
      </c>
      <c r="D510" s="832" t="s">
        <v>711</v>
      </c>
      <c r="E510" s="832" t="s">
        <v>1617</v>
      </c>
      <c r="F510" s="849"/>
      <c r="G510" s="849"/>
      <c r="H510" s="837">
        <v>0</v>
      </c>
      <c r="I510" s="849">
        <v>3</v>
      </c>
      <c r="J510" s="849">
        <v>739.17</v>
      </c>
      <c r="K510" s="837">
        <v>1</v>
      </c>
      <c r="L510" s="849">
        <v>3</v>
      </c>
      <c r="M510" s="850">
        <v>739.17</v>
      </c>
    </row>
    <row r="511" spans="1:13" ht="14.4" customHeight="1" x14ac:dyDescent="0.3">
      <c r="A511" s="831" t="s">
        <v>1837</v>
      </c>
      <c r="B511" s="832" t="s">
        <v>1572</v>
      </c>
      <c r="C511" s="832" t="s">
        <v>1949</v>
      </c>
      <c r="D511" s="832" t="s">
        <v>1950</v>
      </c>
      <c r="E511" s="832" t="s">
        <v>1078</v>
      </c>
      <c r="F511" s="849">
        <v>54</v>
      </c>
      <c r="G511" s="849">
        <v>7128</v>
      </c>
      <c r="H511" s="837">
        <v>1</v>
      </c>
      <c r="I511" s="849"/>
      <c r="J511" s="849"/>
      <c r="K511" s="837">
        <v>0</v>
      </c>
      <c r="L511" s="849">
        <v>54</v>
      </c>
      <c r="M511" s="850">
        <v>7128</v>
      </c>
    </row>
    <row r="512" spans="1:13" ht="14.4" customHeight="1" x14ac:dyDescent="0.3">
      <c r="A512" s="831" t="s">
        <v>1837</v>
      </c>
      <c r="B512" s="832" t="s">
        <v>1572</v>
      </c>
      <c r="C512" s="832" t="s">
        <v>2286</v>
      </c>
      <c r="D512" s="832" t="s">
        <v>1945</v>
      </c>
      <c r="E512" s="832" t="s">
        <v>2287</v>
      </c>
      <c r="F512" s="849">
        <v>6</v>
      </c>
      <c r="G512" s="849">
        <v>739.2</v>
      </c>
      <c r="H512" s="837">
        <v>1</v>
      </c>
      <c r="I512" s="849"/>
      <c r="J512" s="849"/>
      <c r="K512" s="837">
        <v>0</v>
      </c>
      <c r="L512" s="849">
        <v>6</v>
      </c>
      <c r="M512" s="850">
        <v>739.2</v>
      </c>
    </row>
    <row r="513" spans="1:13" ht="14.4" customHeight="1" x14ac:dyDescent="0.3">
      <c r="A513" s="831" t="s">
        <v>1837</v>
      </c>
      <c r="B513" s="832" t="s">
        <v>1572</v>
      </c>
      <c r="C513" s="832" t="s">
        <v>1666</v>
      </c>
      <c r="D513" s="832" t="s">
        <v>711</v>
      </c>
      <c r="E513" s="832" t="s">
        <v>1667</v>
      </c>
      <c r="F513" s="849"/>
      <c r="G513" s="849"/>
      <c r="H513" s="837">
        <v>0</v>
      </c>
      <c r="I513" s="849">
        <v>6</v>
      </c>
      <c r="J513" s="849">
        <v>4357.62</v>
      </c>
      <c r="K513" s="837">
        <v>1</v>
      </c>
      <c r="L513" s="849">
        <v>6</v>
      </c>
      <c r="M513" s="850">
        <v>4357.62</v>
      </c>
    </row>
    <row r="514" spans="1:13" ht="14.4" customHeight="1" x14ac:dyDescent="0.3">
      <c r="A514" s="831" t="s">
        <v>1837</v>
      </c>
      <c r="B514" s="832" t="s">
        <v>1572</v>
      </c>
      <c r="C514" s="832" t="s">
        <v>2688</v>
      </c>
      <c r="D514" s="832" t="s">
        <v>2373</v>
      </c>
      <c r="E514" s="832" t="s">
        <v>2689</v>
      </c>
      <c r="F514" s="849"/>
      <c r="G514" s="849"/>
      <c r="H514" s="837">
        <v>0</v>
      </c>
      <c r="I514" s="849">
        <v>2</v>
      </c>
      <c r="J514" s="849">
        <v>369.58</v>
      </c>
      <c r="K514" s="837">
        <v>1</v>
      </c>
      <c r="L514" s="849">
        <v>2</v>
      </c>
      <c r="M514" s="850">
        <v>369.58</v>
      </c>
    </row>
    <row r="515" spans="1:13" ht="14.4" customHeight="1" x14ac:dyDescent="0.3">
      <c r="A515" s="831" t="s">
        <v>1837</v>
      </c>
      <c r="B515" s="832" t="s">
        <v>1576</v>
      </c>
      <c r="C515" s="832" t="s">
        <v>2604</v>
      </c>
      <c r="D515" s="832" t="s">
        <v>1778</v>
      </c>
      <c r="E515" s="832" t="s">
        <v>2078</v>
      </c>
      <c r="F515" s="849">
        <v>3</v>
      </c>
      <c r="G515" s="849">
        <v>241.59</v>
      </c>
      <c r="H515" s="837">
        <v>1</v>
      </c>
      <c r="I515" s="849"/>
      <c r="J515" s="849"/>
      <c r="K515" s="837">
        <v>0</v>
      </c>
      <c r="L515" s="849">
        <v>3</v>
      </c>
      <c r="M515" s="850">
        <v>241.59</v>
      </c>
    </row>
    <row r="516" spans="1:13" ht="14.4" customHeight="1" x14ac:dyDescent="0.3">
      <c r="A516" s="831" t="s">
        <v>1837</v>
      </c>
      <c r="B516" s="832" t="s">
        <v>1576</v>
      </c>
      <c r="C516" s="832" t="s">
        <v>2071</v>
      </c>
      <c r="D516" s="832" t="s">
        <v>2072</v>
      </c>
      <c r="E516" s="832" t="s">
        <v>1994</v>
      </c>
      <c r="F516" s="849">
        <v>5</v>
      </c>
      <c r="G516" s="849">
        <v>402.65</v>
      </c>
      <c r="H516" s="837">
        <v>1</v>
      </c>
      <c r="I516" s="849"/>
      <c r="J516" s="849"/>
      <c r="K516" s="837">
        <v>0</v>
      </c>
      <c r="L516" s="849">
        <v>5</v>
      </c>
      <c r="M516" s="850">
        <v>402.65</v>
      </c>
    </row>
    <row r="517" spans="1:13" ht="14.4" customHeight="1" x14ac:dyDescent="0.3">
      <c r="A517" s="831" t="s">
        <v>1837</v>
      </c>
      <c r="B517" s="832" t="s">
        <v>1576</v>
      </c>
      <c r="C517" s="832" t="s">
        <v>2997</v>
      </c>
      <c r="D517" s="832" t="s">
        <v>2072</v>
      </c>
      <c r="E517" s="832" t="s">
        <v>2477</v>
      </c>
      <c r="F517" s="849">
        <v>6</v>
      </c>
      <c r="G517" s="849">
        <v>1449.54</v>
      </c>
      <c r="H517" s="837">
        <v>1</v>
      </c>
      <c r="I517" s="849"/>
      <c r="J517" s="849"/>
      <c r="K517" s="837">
        <v>0</v>
      </c>
      <c r="L517" s="849">
        <v>6</v>
      </c>
      <c r="M517" s="850">
        <v>1449.54</v>
      </c>
    </row>
    <row r="518" spans="1:13" ht="14.4" customHeight="1" x14ac:dyDescent="0.3">
      <c r="A518" s="831" t="s">
        <v>1837</v>
      </c>
      <c r="B518" s="832" t="s">
        <v>1576</v>
      </c>
      <c r="C518" s="832" t="s">
        <v>2476</v>
      </c>
      <c r="D518" s="832" t="s">
        <v>2074</v>
      </c>
      <c r="E518" s="832" t="s">
        <v>2477</v>
      </c>
      <c r="F518" s="849">
        <v>27</v>
      </c>
      <c r="G518" s="849">
        <v>6522.93</v>
      </c>
      <c r="H518" s="837">
        <v>1</v>
      </c>
      <c r="I518" s="849"/>
      <c r="J518" s="849"/>
      <c r="K518" s="837">
        <v>0</v>
      </c>
      <c r="L518" s="849">
        <v>27</v>
      </c>
      <c r="M518" s="850">
        <v>6522.93</v>
      </c>
    </row>
    <row r="519" spans="1:13" ht="14.4" customHeight="1" x14ac:dyDescent="0.3">
      <c r="A519" s="831" t="s">
        <v>1837</v>
      </c>
      <c r="B519" s="832" t="s">
        <v>1576</v>
      </c>
      <c r="C519" s="832" t="s">
        <v>2073</v>
      </c>
      <c r="D519" s="832" t="s">
        <v>2074</v>
      </c>
      <c r="E519" s="832" t="s">
        <v>2075</v>
      </c>
      <c r="F519" s="849">
        <v>50</v>
      </c>
      <c r="G519" s="849">
        <v>8052.9999999999991</v>
      </c>
      <c r="H519" s="837">
        <v>1</v>
      </c>
      <c r="I519" s="849"/>
      <c r="J519" s="849"/>
      <c r="K519" s="837">
        <v>0</v>
      </c>
      <c r="L519" s="849">
        <v>50</v>
      </c>
      <c r="M519" s="850">
        <v>8052.9999999999991</v>
      </c>
    </row>
    <row r="520" spans="1:13" ht="14.4" customHeight="1" x14ac:dyDescent="0.3">
      <c r="A520" s="831" t="s">
        <v>1837</v>
      </c>
      <c r="B520" s="832" t="s">
        <v>1576</v>
      </c>
      <c r="C520" s="832" t="s">
        <v>1577</v>
      </c>
      <c r="D520" s="832" t="s">
        <v>1578</v>
      </c>
      <c r="E520" s="832" t="s">
        <v>1579</v>
      </c>
      <c r="F520" s="849">
        <v>9</v>
      </c>
      <c r="G520" s="849">
        <v>1449.54</v>
      </c>
      <c r="H520" s="837">
        <v>1</v>
      </c>
      <c r="I520" s="849"/>
      <c r="J520" s="849"/>
      <c r="K520" s="837">
        <v>0</v>
      </c>
      <c r="L520" s="849">
        <v>9</v>
      </c>
      <c r="M520" s="850">
        <v>1449.54</v>
      </c>
    </row>
    <row r="521" spans="1:13" ht="14.4" customHeight="1" x14ac:dyDescent="0.3">
      <c r="A521" s="831" t="s">
        <v>1837</v>
      </c>
      <c r="B521" s="832" t="s">
        <v>1576</v>
      </c>
      <c r="C521" s="832" t="s">
        <v>2076</v>
      </c>
      <c r="D521" s="832" t="s">
        <v>2072</v>
      </c>
      <c r="E521" s="832" t="s">
        <v>2075</v>
      </c>
      <c r="F521" s="849">
        <v>3</v>
      </c>
      <c r="G521" s="849">
        <v>483.18</v>
      </c>
      <c r="H521" s="837">
        <v>1</v>
      </c>
      <c r="I521" s="849"/>
      <c r="J521" s="849"/>
      <c r="K521" s="837">
        <v>0</v>
      </c>
      <c r="L521" s="849">
        <v>3</v>
      </c>
      <c r="M521" s="850">
        <v>483.18</v>
      </c>
    </row>
    <row r="522" spans="1:13" ht="14.4" customHeight="1" x14ac:dyDescent="0.3">
      <c r="A522" s="831" t="s">
        <v>1837</v>
      </c>
      <c r="B522" s="832" t="s">
        <v>1576</v>
      </c>
      <c r="C522" s="832" t="s">
        <v>1580</v>
      </c>
      <c r="D522" s="832" t="s">
        <v>1581</v>
      </c>
      <c r="E522" s="832" t="s">
        <v>1582</v>
      </c>
      <c r="F522" s="849"/>
      <c r="G522" s="849"/>
      <c r="H522" s="837">
        <v>0</v>
      </c>
      <c r="I522" s="849">
        <v>4</v>
      </c>
      <c r="J522" s="849">
        <v>966.36</v>
      </c>
      <c r="K522" s="837">
        <v>1</v>
      </c>
      <c r="L522" s="849">
        <v>4</v>
      </c>
      <c r="M522" s="850">
        <v>966.36</v>
      </c>
    </row>
    <row r="523" spans="1:13" ht="14.4" customHeight="1" x14ac:dyDescent="0.3">
      <c r="A523" s="831" t="s">
        <v>1837</v>
      </c>
      <c r="B523" s="832" t="s">
        <v>1576</v>
      </c>
      <c r="C523" s="832" t="s">
        <v>1777</v>
      </c>
      <c r="D523" s="832" t="s">
        <v>1778</v>
      </c>
      <c r="E523" s="832" t="s">
        <v>1579</v>
      </c>
      <c r="F523" s="849">
        <v>1</v>
      </c>
      <c r="G523" s="849">
        <v>161.06</v>
      </c>
      <c r="H523" s="837">
        <v>1</v>
      </c>
      <c r="I523" s="849"/>
      <c r="J523" s="849"/>
      <c r="K523" s="837">
        <v>0</v>
      </c>
      <c r="L523" s="849">
        <v>1</v>
      </c>
      <c r="M523" s="850">
        <v>161.06</v>
      </c>
    </row>
    <row r="524" spans="1:13" ht="14.4" customHeight="1" x14ac:dyDescent="0.3">
      <c r="A524" s="831" t="s">
        <v>1837</v>
      </c>
      <c r="B524" s="832" t="s">
        <v>1583</v>
      </c>
      <c r="C524" s="832" t="s">
        <v>3037</v>
      </c>
      <c r="D524" s="832" t="s">
        <v>3038</v>
      </c>
      <c r="E524" s="832" t="s">
        <v>1588</v>
      </c>
      <c r="F524" s="849">
        <v>3</v>
      </c>
      <c r="G524" s="849">
        <v>483.18</v>
      </c>
      <c r="H524" s="837">
        <v>1</v>
      </c>
      <c r="I524" s="849"/>
      <c r="J524" s="849"/>
      <c r="K524" s="837">
        <v>0</v>
      </c>
      <c r="L524" s="849">
        <v>3</v>
      </c>
      <c r="M524" s="850">
        <v>483.18</v>
      </c>
    </row>
    <row r="525" spans="1:13" ht="14.4" customHeight="1" x14ac:dyDescent="0.3">
      <c r="A525" s="831" t="s">
        <v>1837</v>
      </c>
      <c r="B525" s="832" t="s">
        <v>1583</v>
      </c>
      <c r="C525" s="832" t="s">
        <v>1672</v>
      </c>
      <c r="D525" s="832" t="s">
        <v>977</v>
      </c>
      <c r="E525" s="832" t="s">
        <v>1673</v>
      </c>
      <c r="F525" s="849">
        <v>65</v>
      </c>
      <c r="G525" s="849">
        <v>5234.45</v>
      </c>
      <c r="H525" s="837">
        <v>1</v>
      </c>
      <c r="I525" s="849"/>
      <c r="J525" s="849"/>
      <c r="K525" s="837">
        <v>0</v>
      </c>
      <c r="L525" s="849">
        <v>65</v>
      </c>
      <c r="M525" s="850">
        <v>5234.45</v>
      </c>
    </row>
    <row r="526" spans="1:13" ht="14.4" customHeight="1" x14ac:dyDescent="0.3">
      <c r="A526" s="831" t="s">
        <v>1837</v>
      </c>
      <c r="B526" s="832" t="s">
        <v>1583</v>
      </c>
      <c r="C526" s="832" t="s">
        <v>1674</v>
      </c>
      <c r="D526" s="832" t="s">
        <v>975</v>
      </c>
      <c r="E526" s="832" t="s">
        <v>1675</v>
      </c>
      <c r="F526" s="849">
        <v>81</v>
      </c>
      <c r="G526" s="849">
        <v>13045.859999999999</v>
      </c>
      <c r="H526" s="837">
        <v>1</v>
      </c>
      <c r="I526" s="849"/>
      <c r="J526" s="849"/>
      <c r="K526" s="837">
        <v>0</v>
      </c>
      <c r="L526" s="849">
        <v>81</v>
      </c>
      <c r="M526" s="850">
        <v>13045.859999999999</v>
      </c>
    </row>
    <row r="527" spans="1:13" ht="14.4" customHeight="1" x14ac:dyDescent="0.3">
      <c r="A527" s="831" t="s">
        <v>1837</v>
      </c>
      <c r="B527" s="832" t="s">
        <v>1583</v>
      </c>
      <c r="C527" s="832" t="s">
        <v>1584</v>
      </c>
      <c r="D527" s="832" t="s">
        <v>1585</v>
      </c>
      <c r="E527" s="832" t="s">
        <v>1586</v>
      </c>
      <c r="F527" s="849"/>
      <c r="G527" s="849"/>
      <c r="H527" s="837">
        <v>0</v>
      </c>
      <c r="I527" s="849">
        <v>4</v>
      </c>
      <c r="J527" s="849">
        <v>322.12</v>
      </c>
      <c r="K527" s="837">
        <v>1</v>
      </c>
      <c r="L527" s="849">
        <v>4</v>
      </c>
      <c r="M527" s="850">
        <v>322.12</v>
      </c>
    </row>
    <row r="528" spans="1:13" ht="14.4" customHeight="1" x14ac:dyDescent="0.3">
      <c r="A528" s="831" t="s">
        <v>1837</v>
      </c>
      <c r="B528" s="832" t="s">
        <v>1583</v>
      </c>
      <c r="C528" s="832" t="s">
        <v>1587</v>
      </c>
      <c r="D528" s="832" t="s">
        <v>1585</v>
      </c>
      <c r="E528" s="832" t="s">
        <v>1588</v>
      </c>
      <c r="F528" s="849"/>
      <c r="G528" s="849"/>
      <c r="H528" s="837">
        <v>0</v>
      </c>
      <c r="I528" s="849">
        <v>4</v>
      </c>
      <c r="J528" s="849">
        <v>644.24</v>
      </c>
      <c r="K528" s="837">
        <v>1</v>
      </c>
      <c r="L528" s="849">
        <v>4</v>
      </c>
      <c r="M528" s="850">
        <v>644.24</v>
      </c>
    </row>
    <row r="529" spans="1:13" ht="14.4" customHeight="1" x14ac:dyDescent="0.3">
      <c r="A529" s="831" t="s">
        <v>1837</v>
      </c>
      <c r="B529" s="832" t="s">
        <v>3140</v>
      </c>
      <c r="C529" s="832" t="s">
        <v>2957</v>
      </c>
      <c r="D529" s="832" t="s">
        <v>2958</v>
      </c>
      <c r="E529" s="832" t="s">
        <v>2959</v>
      </c>
      <c r="F529" s="849"/>
      <c r="G529" s="849"/>
      <c r="H529" s="837">
        <v>0</v>
      </c>
      <c r="I529" s="849">
        <v>1</v>
      </c>
      <c r="J529" s="849">
        <v>561.76</v>
      </c>
      <c r="K529" s="837">
        <v>1</v>
      </c>
      <c r="L529" s="849">
        <v>1</v>
      </c>
      <c r="M529" s="850">
        <v>561.76</v>
      </c>
    </row>
    <row r="530" spans="1:13" ht="14.4" customHeight="1" x14ac:dyDescent="0.3">
      <c r="A530" s="831" t="s">
        <v>1837</v>
      </c>
      <c r="B530" s="832" t="s">
        <v>3140</v>
      </c>
      <c r="C530" s="832" t="s">
        <v>2960</v>
      </c>
      <c r="D530" s="832" t="s">
        <v>2958</v>
      </c>
      <c r="E530" s="832" t="s">
        <v>2961</v>
      </c>
      <c r="F530" s="849"/>
      <c r="G530" s="849"/>
      <c r="H530" s="837">
        <v>0</v>
      </c>
      <c r="I530" s="849">
        <v>1</v>
      </c>
      <c r="J530" s="849">
        <v>70.23</v>
      </c>
      <c r="K530" s="837">
        <v>1</v>
      </c>
      <c r="L530" s="849">
        <v>1</v>
      </c>
      <c r="M530" s="850">
        <v>70.23</v>
      </c>
    </row>
    <row r="531" spans="1:13" ht="14.4" customHeight="1" x14ac:dyDescent="0.3">
      <c r="A531" s="831" t="s">
        <v>1837</v>
      </c>
      <c r="B531" s="832" t="s">
        <v>3141</v>
      </c>
      <c r="C531" s="832" t="s">
        <v>2948</v>
      </c>
      <c r="D531" s="832" t="s">
        <v>2949</v>
      </c>
      <c r="E531" s="832" t="s">
        <v>2950</v>
      </c>
      <c r="F531" s="849">
        <v>2</v>
      </c>
      <c r="G531" s="849">
        <v>207.6</v>
      </c>
      <c r="H531" s="837">
        <v>1</v>
      </c>
      <c r="I531" s="849"/>
      <c r="J531" s="849"/>
      <c r="K531" s="837">
        <v>0</v>
      </c>
      <c r="L531" s="849">
        <v>2</v>
      </c>
      <c r="M531" s="850">
        <v>207.6</v>
      </c>
    </row>
    <row r="532" spans="1:13" ht="14.4" customHeight="1" x14ac:dyDescent="0.3">
      <c r="A532" s="831" t="s">
        <v>1837</v>
      </c>
      <c r="B532" s="832" t="s">
        <v>1596</v>
      </c>
      <c r="C532" s="832" t="s">
        <v>1597</v>
      </c>
      <c r="D532" s="832" t="s">
        <v>1598</v>
      </c>
      <c r="E532" s="832" t="s">
        <v>1599</v>
      </c>
      <c r="F532" s="849"/>
      <c r="G532" s="849"/>
      <c r="H532" s="837">
        <v>0</v>
      </c>
      <c r="I532" s="849">
        <v>3</v>
      </c>
      <c r="J532" s="849">
        <v>423.75</v>
      </c>
      <c r="K532" s="837">
        <v>1</v>
      </c>
      <c r="L532" s="849">
        <v>3</v>
      </c>
      <c r="M532" s="850">
        <v>423.75</v>
      </c>
    </row>
    <row r="533" spans="1:13" ht="14.4" customHeight="1" x14ac:dyDescent="0.3">
      <c r="A533" s="831" t="s">
        <v>1837</v>
      </c>
      <c r="B533" s="832" t="s">
        <v>1600</v>
      </c>
      <c r="C533" s="832" t="s">
        <v>2955</v>
      </c>
      <c r="D533" s="832" t="s">
        <v>939</v>
      </c>
      <c r="E533" s="832" t="s">
        <v>2956</v>
      </c>
      <c r="F533" s="849"/>
      <c r="G533" s="849"/>
      <c r="H533" s="837">
        <v>0</v>
      </c>
      <c r="I533" s="849">
        <v>1</v>
      </c>
      <c r="J533" s="849">
        <v>117.55</v>
      </c>
      <c r="K533" s="837">
        <v>1</v>
      </c>
      <c r="L533" s="849">
        <v>1</v>
      </c>
      <c r="M533" s="850">
        <v>117.55</v>
      </c>
    </row>
    <row r="534" spans="1:13" ht="14.4" customHeight="1" x14ac:dyDescent="0.3">
      <c r="A534" s="831" t="s">
        <v>1838</v>
      </c>
      <c r="B534" s="832" t="s">
        <v>1463</v>
      </c>
      <c r="C534" s="832" t="s">
        <v>2659</v>
      </c>
      <c r="D534" s="832" t="s">
        <v>1465</v>
      </c>
      <c r="E534" s="832" t="s">
        <v>2660</v>
      </c>
      <c r="F534" s="849"/>
      <c r="G534" s="849"/>
      <c r="H534" s="837">
        <v>0</v>
      </c>
      <c r="I534" s="849">
        <v>1</v>
      </c>
      <c r="J534" s="849">
        <v>94.28</v>
      </c>
      <c r="K534" s="837">
        <v>1</v>
      </c>
      <c r="L534" s="849">
        <v>1</v>
      </c>
      <c r="M534" s="850">
        <v>94.28</v>
      </c>
    </row>
    <row r="535" spans="1:13" ht="14.4" customHeight="1" x14ac:dyDescent="0.3">
      <c r="A535" s="831" t="s">
        <v>1838</v>
      </c>
      <c r="B535" s="832" t="s">
        <v>1555</v>
      </c>
      <c r="C535" s="832" t="s">
        <v>1768</v>
      </c>
      <c r="D535" s="832" t="s">
        <v>1769</v>
      </c>
      <c r="E535" s="832" t="s">
        <v>1770</v>
      </c>
      <c r="F535" s="849"/>
      <c r="G535" s="849"/>
      <c r="H535" s="837">
        <v>0</v>
      </c>
      <c r="I535" s="849">
        <v>1</v>
      </c>
      <c r="J535" s="849">
        <v>9.4</v>
      </c>
      <c r="K535" s="837">
        <v>1</v>
      </c>
      <c r="L535" s="849">
        <v>1</v>
      </c>
      <c r="M535" s="850">
        <v>9.4</v>
      </c>
    </row>
    <row r="536" spans="1:13" ht="14.4" customHeight="1" x14ac:dyDescent="0.3">
      <c r="A536" s="831" t="s">
        <v>1839</v>
      </c>
      <c r="B536" s="832" t="s">
        <v>1681</v>
      </c>
      <c r="C536" s="832" t="s">
        <v>1682</v>
      </c>
      <c r="D536" s="832" t="s">
        <v>1196</v>
      </c>
      <c r="E536" s="832" t="s">
        <v>1683</v>
      </c>
      <c r="F536" s="849"/>
      <c r="G536" s="849"/>
      <c r="H536" s="837">
        <v>0</v>
      </c>
      <c r="I536" s="849">
        <v>5</v>
      </c>
      <c r="J536" s="849">
        <v>208.15</v>
      </c>
      <c r="K536" s="837">
        <v>1</v>
      </c>
      <c r="L536" s="849">
        <v>5</v>
      </c>
      <c r="M536" s="850">
        <v>208.15</v>
      </c>
    </row>
    <row r="537" spans="1:13" ht="14.4" customHeight="1" x14ac:dyDescent="0.3">
      <c r="A537" s="831" t="s">
        <v>1839</v>
      </c>
      <c r="B537" s="832" t="s">
        <v>1394</v>
      </c>
      <c r="C537" s="832" t="s">
        <v>1711</v>
      </c>
      <c r="D537" s="832" t="s">
        <v>1121</v>
      </c>
      <c r="E537" s="832" t="s">
        <v>1396</v>
      </c>
      <c r="F537" s="849">
        <v>1</v>
      </c>
      <c r="G537" s="849">
        <v>42.51</v>
      </c>
      <c r="H537" s="837">
        <v>1</v>
      </c>
      <c r="I537" s="849"/>
      <c r="J537" s="849"/>
      <c r="K537" s="837">
        <v>0</v>
      </c>
      <c r="L537" s="849">
        <v>1</v>
      </c>
      <c r="M537" s="850">
        <v>42.51</v>
      </c>
    </row>
    <row r="538" spans="1:13" ht="14.4" customHeight="1" x14ac:dyDescent="0.3">
      <c r="A538" s="831" t="s">
        <v>1839</v>
      </c>
      <c r="B538" s="832" t="s">
        <v>1422</v>
      </c>
      <c r="C538" s="832" t="s">
        <v>1423</v>
      </c>
      <c r="D538" s="832" t="s">
        <v>838</v>
      </c>
      <c r="E538" s="832" t="s">
        <v>1406</v>
      </c>
      <c r="F538" s="849"/>
      <c r="G538" s="849"/>
      <c r="H538" s="837">
        <v>0</v>
      </c>
      <c r="I538" s="849">
        <v>1</v>
      </c>
      <c r="J538" s="849">
        <v>47.7</v>
      </c>
      <c r="K538" s="837">
        <v>1</v>
      </c>
      <c r="L538" s="849">
        <v>1</v>
      </c>
      <c r="M538" s="850">
        <v>47.7</v>
      </c>
    </row>
    <row r="539" spans="1:13" ht="14.4" customHeight="1" x14ac:dyDescent="0.3">
      <c r="A539" s="831" t="s">
        <v>1839</v>
      </c>
      <c r="B539" s="832" t="s">
        <v>3142</v>
      </c>
      <c r="C539" s="832" t="s">
        <v>2420</v>
      </c>
      <c r="D539" s="832" t="s">
        <v>968</v>
      </c>
      <c r="E539" s="832" t="s">
        <v>2421</v>
      </c>
      <c r="F539" s="849">
        <v>1</v>
      </c>
      <c r="G539" s="849">
        <v>98.75</v>
      </c>
      <c r="H539" s="837">
        <v>1</v>
      </c>
      <c r="I539" s="849"/>
      <c r="J539" s="849"/>
      <c r="K539" s="837">
        <v>0</v>
      </c>
      <c r="L539" s="849">
        <v>1</v>
      </c>
      <c r="M539" s="850">
        <v>98.75</v>
      </c>
    </row>
    <row r="540" spans="1:13" ht="14.4" customHeight="1" x14ac:dyDescent="0.3">
      <c r="A540" s="831" t="s">
        <v>1839</v>
      </c>
      <c r="B540" s="832" t="s">
        <v>1481</v>
      </c>
      <c r="C540" s="832" t="s">
        <v>1482</v>
      </c>
      <c r="D540" s="832" t="s">
        <v>1483</v>
      </c>
      <c r="E540" s="832" t="s">
        <v>1484</v>
      </c>
      <c r="F540" s="849"/>
      <c r="G540" s="849"/>
      <c r="H540" s="837"/>
      <c r="I540" s="849">
        <v>1</v>
      </c>
      <c r="J540" s="849">
        <v>0</v>
      </c>
      <c r="K540" s="837"/>
      <c r="L540" s="849">
        <v>1</v>
      </c>
      <c r="M540" s="850">
        <v>0</v>
      </c>
    </row>
    <row r="541" spans="1:13" ht="14.4" customHeight="1" x14ac:dyDescent="0.3">
      <c r="A541" s="831" t="s">
        <v>1839</v>
      </c>
      <c r="B541" s="832" t="s">
        <v>1485</v>
      </c>
      <c r="C541" s="832" t="s">
        <v>1486</v>
      </c>
      <c r="D541" s="832" t="s">
        <v>1487</v>
      </c>
      <c r="E541" s="832" t="s">
        <v>1488</v>
      </c>
      <c r="F541" s="849"/>
      <c r="G541" s="849"/>
      <c r="H541" s="837">
        <v>0</v>
      </c>
      <c r="I541" s="849">
        <v>12</v>
      </c>
      <c r="J541" s="849">
        <v>4395.72</v>
      </c>
      <c r="K541" s="837">
        <v>1</v>
      </c>
      <c r="L541" s="849">
        <v>12</v>
      </c>
      <c r="M541" s="850">
        <v>4395.72</v>
      </c>
    </row>
    <row r="542" spans="1:13" ht="14.4" customHeight="1" x14ac:dyDescent="0.3">
      <c r="A542" s="831" t="s">
        <v>1839</v>
      </c>
      <c r="B542" s="832" t="s">
        <v>1485</v>
      </c>
      <c r="C542" s="832" t="s">
        <v>1489</v>
      </c>
      <c r="D542" s="832" t="s">
        <v>1490</v>
      </c>
      <c r="E542" s="832" t="s">
        <v>1491</v>
      </c>
      <c r="F542" s="849"/>
      <c r="G542" s="849"/>
      <c r="H542" s="837">
        <v>0</v>
      </c>
      <c r="I542" s="849">
        <v>9</v>
      </c>
      <c r="J542" s="849">
        <v>1978.02</v>
      </c>
      <c r="K542" s="837">
        <v>1</v>
      </c>
      <c r="L542" s="849">
        <v>9</v>
      </c>
      <c r="M542" s="850">
        <v>1978.02</v>
      </c>
    </row>
    <row r="543" spans="1:13" ht="14.4" customHeight="1" x14ac:dyDescent="0.3">
      <c r="A543" s="831" t="s">
        <v>1839</v>
      </c>
      <c r="B543" s="832" t="s">
        <v>1494</v>
      </c>
      <c r="C543" s="832" t="s">
        <v>1640</v>
      </c>
      <c r="D543" s="832" t="s">
        <v>1496</v>
      </c>
      <c r="E543" s="832" t="s">
        <v>1641</v>
      </c>
      <c r="F543" s="849"/>
      <c r="G543" s="849"/>
      <c r="H543" s="837">
        <v>0</v>
      </c>
      <c r="I543" s="849">
        <v>15</v>
      </c>
      <c r="J543" s="849">
        <v>7750.6500000000005</v>
      </c>
      <c r="K543" s="837">
        <v>1</v>
      </c>
      <c r="L543" s="849">
        <v>15</v>
      </c>
      <c r="M543" s="850">
        <v>7750.6500000000005</v>
      </c>
    </row>
    <row r="544" spans="1:13" ht="14.4" customHeight="1" x14ac:dyDescent="0.3">
      <c r="A544" s="831" t="s">
        <v>1839</v>
      </c>
      <c r="B544" s="832" t="s">
        <v>1494</v>
      </c>
      <c r="C544" s="832" t="s">
        <v>1500</v>
      </c>
      <c r="D544" s="832" t="s">
        <v>1496</v>
      </c>
      <c r="E544" s="832" t="s">
        <v>1501</v>
      </c>
      <c r="F544" s="849"/>
      <c r="G544" s="849"/>
      <c r="H544" s="837">
        <v>0</v>
      </c>
      <c r="I544" s="849">
        <v>22</v>
      </c>
      <c r="J544" s="849">
        <v>2436.06</v>
      </c>
      <c r="K544" s="837">
        <v>1</v>
      </c>
      <c r="L544" s="849">
        <v>22</v>
      </c>
      <c r="M544" s="850">
        <v>2436.06</v>
      </c>
    </row>
    <row r="545" spans="1:13" ht="14.4" customHeight="1" x14ac:dyDescent="0.3">
      <c r="A545" s="831" t="s">
        <v>1839</v>
      </c>
      <c r="B545" s="832" t="s">
        <v>1506</v>
      </c>
      <c r="C545" s="832" t="s">
        <v>2102</v>
      </c>
      <c r="D545" s="832" t="s">
        <v>2103</v>
      </c>
      <c r="E545" s="832" t="s">
        <v>1184</v>
      </c>
      <c r="F545" s="849">
        <v>7</v>
      </c>
      <c r="G545" s="849">
        <v>4185.16</v>
      </c>
      <c r="H545" s="837">
        <v>1</v>
      </c>
      <c r="I545" s="849"/>
      <c r="J545" s="849"/>
      <c r="K545" s="837">
        <v>0</v>
      </c>
      <c r="L545" s="849">
        <v>7</v>
      </c>
      <c r="M545" s="850">
        <v>4185.16</v>
      </c>
    </row>
    <row r="546" spans="1:13" ht="14.4" customHeight="1" x14ac:dyDescent="0.3">
      <c r="A546" s="831" t="s">
        <v>1839</v>
      </c>
      <c r="B546" s="832" t="s">
        <v>1506</v>
      </c>
      <c r="C546" s="832" t="s">
        <v>2104</v>
      </c>
      <c r="D546" s="832" t="s">
        <v>2103</v>
      </c>
      <c r="E546" s="832" t="s">
        <v>2105</v>
      </c>
      <c r="F546" s="849">
        <v>9</v>
      </c>
      <c r="G546" s="849">
        <v>10761.75</v>
      </c>
      <c r="H546" s="837">
        <v>1</v>
      </c>
      <c r="I546" s="849"/>
      <c r="J546" s="849"/>
      <c r="K546" s="837">
        <v>0</v>
      </c>
      <c r="L546" s="849">
        <v>9</v>
      </c>
      <c r="M546" s="850">
        <v>10761.75</v>
      </c>
    </row>
    <row r="547" spans="1:13" ht="14.4" customHeight="1" x14ac:dyDescent="0.3">
      <c r="A547" s="831" t="s">
        <v>1839</v>
      </c>
      <c r="B547" s="832" t="s">
        <v>1506</v>
      </c>
      <c r="C547" s="832" t="s">
        <v>2508</v>
      </c>
      <c r="D547" s="832" t="s">
        <v>1648</v>
      </c>
      <c r="E547" s="832" t="s">
        <v>2105</v>
      </c>
      <c r="F547" s="849">
        <v>3</v>
      </c>
      <c r="G547" s="849">
        <v>3587.25</v>
      </c>
      <c r="H547" s="837">
        <v>1</v>
      </c>
      <c r="I547" s="849"/>
      <c r="J547" s="849"/>
      <c r="K547" s="837">
        <v>0</v>
      </c>
      <c r="L547" s="849">
        <v>3</v>
      </c>
      <c r="M547" s="850">
        <v>3587.25</v>
      </c>
    </row>
    <row r="548" spans="1:13" ht="14.4" customHeight="1" x14ac:dyDescent="0.3">
      <c r="A548" s="831" t="s">
        <v>1839</v>
      </c>
      <c r="B548" s="832" t="s">
        <v>1506</v>
      </c>
      <c r="C548" s="832" t="s">
        <v>2306</v>
      </c>
      <c r="D548" s="832" t="s">
        <v>835</v>
      </c>
      <c r="E548" s="832" t="s">
        <v>1184</v>
      </c>
      <c r="F548" s="849"/>
      <c r="G548" s="849"/>
      <c r="H548" s="837">
        <v>0</v>
      </c>
      <c r="I548" s="849">
        <v>7</v>
      </c>
      <c r="J548" s="849">
        <v>4185.16</v>
      </c>
      <c r="K548" s="837">
        <v>1</v>
      </c>
      <c r="L548" s="849">
        <v>7</v>
      </c>
      <c r="M548" s="850">
        <v>4185.16</v>
      </c>
    </row>
    <row r="549" spans="1:13" ht="14.4" customHeight="1" x14ac:dyDescent="0.3">
      <c r="A549" s="831" t="s">
        <v>1839</v>
      </c>
      <c r="B549" s="832" t="s">
        <v>1506</v>
      </c>
      <c r="C549" s="832" t="s">
        <v>2509</v>
      </c>
      <c r="D549" s="832" t="s">
        <v>835</v>
      </c>
      <c r="E549" s="832" t="s">
        <v>2105</v>
      </c>
      <c r="F549" s="849"/>
      <c r="G549" s="849"/>
      <c r="H549" s="837">
        <v>0</v>
      </c>
      <c r="I549" s="849">
        <v>29</v>
      </c>
      <c r="J549" s="849">
        <v>34676.75</v>
      </c>
      <c r="K549" s="837">
        <v>1</v>
      </c>
      <c r="L549" s="849">
        <v>29</v>
      </c>
      <c r="M549" s="850">
        <v>34676.75</v>
      </c>
    </row>
    <row r="550" spans="1:13" ht="14.4" customHeight="1" x14ac:dyDescent="0.3">
      <c r="A550" s="831" t="s">
        <v>1839</v>
      </c>
      <c r="B550" s="832" t="s">
        <v>1506</v>
      </c>
      <c r="C550" s="832" t="s">
        <v>1646</v>
      </c>
      <c r="D550" s="832" t="s">
        <v>835</v>
      </c>
      <c r="E550" s="832" t="s">
        <v>1024</v>
      </c>
      <c r="F550" s="849"/>
      <c r="G550" s="849"/>
      <c r="H550" s="837">
        <v>0</v>
      </c>
      <c r="I550" s="849">
        <v>8</v>
      </c>
      <c r="J550" s="849">
        <v>10292.959999999999</v>
      </c>
      <c r="K550" s="837">
        <v>1</v>
      </c>
      <c r="L550" s="849">
        <v>8</v>
      </c>
      <c r="M550" s="850">
        <v>10292.959999999999</v>
      </c>
    </row>
    <row r="551" spans="1:13" ht="14.4" customHeight="1" x14ac:dyDescent="0.3">
      <c r="A551" s="831" t="s">
        <v>1839</v>
      </c>
      <c r="B551" s="832" t="s">
        <v>1506</v>
      </c>
      <c r="C551" s="832" t="s">
        <v>1507</v>
      </c>
      <c r="D551" s="832" t="s">
        <v>835</v>
      </c>
      <c r="E551" s="832" t="s">
        <v>836</v>
      </c>
      <c r="F551" s="849"/>
      <c r="G551" s="849"/>
      <c r="H551" s="837">
        <v>0</v>
      </c>
      <c r="I551" s="849">
        <v>5</v>
      </c>
      <c r="J551" s="849">
        <v>12866.099999999999</v>
      </c>
      <c r="K551" s="837">
        <v>1</v>
      </c>
      <c r="L551" s="849">
        <v>5</v>
      </c>
      <c r="M551" s="850">
        <v>12866.099999999999</v>
      </c>
    </row>
    <row r="552" spans="1:13" ht="14.4" customHeight="1" x14ac:dyDescent="0.3">
      <c r="A552" s="831" t="s">
        <v>1839</v>
      </c>
      <c r="B552" s="832" t="s">
        <v>1506</v>
      </c>
      <c r="C552" s="832" t="s">
        <v>1763</v>
      </c>
      <c r="D552" s="832" t="s">
        <v>1183</v>
      </c>
      <c r="E552" s="832" t="s">
        <v>1184</v>
      </c>
      <c r="F552" s="849">
        <v>12</v>
      </c>
      <c r="G552" s="849">
        <v>15434.28</v>
      </c>
      <c r="H552" s="837">
        <v>1</v>
      </c>
      <c r="I552" s="849"/>
      <c r="J552" s="849"/>
      <c r="K552" s="837">
        <v>0</v>
      </c>
      <c r="L552" s="849">
        <v>12</v>
      </c>
      <c r="M552" s="850">
        <v>15434.28</v>
      </c>
    </row>
    <row r="553" spans="1:13" ht="14.4" customHeight="1" x14ac:dyDescent="0.3">
      <c r="A553" s="831" t="s">
        <v>1839</v>
      </c>
      <c r="B553" s="832" t="s">
        <v>1512</v>
      </c>
      <c r="C553" s="832" t="s">
        <v>1513</v>
      </c>
      <c r="D553" s="832" t="s">
        <v>1514</v>
      </c>
      <c r="E553" s="832" t="s">
        <v>1515</v>
      </c>
      <c r="F553" s="849"/>
      <c r="G553" s="849"/>
      <c r="H553" s="837">
        <v>0</v>
      </c>
      <c r="I553" s="849">
        <v>12</v>
      </c>
      <c r="J553" s="849">
        <v>1843.8000000000002</v>
      </c>
      <c r="K553" s="837">
        <v>1</v>
      </c>
      <c r="L553" s="849">
        <v>12</v>
      </c>
      <c r="M553" s="850">
        <v>1843.8000000000002</v>
      </c>
    </row>
    <row r="554" spans="1:13" ht="14.4" customHeight="1" x14ac:dyDescent="0.3">
      <c r="A554" s="831" t="s">
        <v>1839</v>
      </c>
      <c r="B554" s="832" t="s">
        <v>1512</v>
      </c>
      <c r="C554" s="832" t="s">
        <v>2532</v>
      </c>
      <c r="D554" s="832" t="s">
        <v>2533</v>
      </c>
      <c r="E554" s="832" t="s">
        <v>1515</v>
      </c>
      <c r="F554" s="849">
        <v>6</v>
      </c>
      <c r="G554" s="849">
        <v>921.90000000000009</v>
      </c>
      <c r="H554" s="837">
        <v>1</v>
      </c>
      <c r="I554" s="849"/>
      <c r="J554" s="849"/>
      <c r="K554" s="837">
        <v>0</v>
      </c>
      <c r="L554" s="849">
        <v>6</v>
      </c>
      <c r="M554" s="850">
        <v>921.90000000000009</v>
      </c>
    </row>
    <row r="555" spans="1:13" ht="14.4" customHeight="1" x14ac:dyDescent="0.3">
      <c r="A555" s="831" t="s">
        <v>1839</v>
      </c>
      <c r="B555" s="832" t="s">
        <v>1518</v>
      </c>
      <c r="C555" s="832" t="s">
        <v>2302</v>
      </c>
      <c r="D555" s="832" t="s">
        <v>2087</v>
      </c>
      <c r="E555" s="832" t="s">
        <v>1574</v>
      </c>
      <c r="F555" s="849">
        <v>6</v>
      </c>
      <c r="G555" s="849">
        <v>1695.6000000000001</v>
      </c>
      <c r="H555" s="837">
        <v>1</v>
      </c>
      <c r="I555" s="849"/>
      <c r="J555" s="849"/>
      <c r="K555" s="837">
        <v>0</v>
      </c>
      <c r="L555" s="849">
        <v>6</v>
      </c>
      <c r="M555" s="850">
        <v>1695.6000000000001</v>
      </c>
    </row>
    <row r="556" spans="1:13" ht="14.4" customHeight="1" x14ac:dyDescent="0.3">
      <c r="A556" s="831" t="s">
        <v>1839</v>
      </c>
      <c r="B556" s="832" t="s">
        <v>1518</v>
      </c>
      <c r="C556" s="832" t="s">
        <v>2086</v>
      </c>
      <c r="D556" s="832" t="s">
        <v>2087</v>
      </c>
      <c r="E556" s="832" t="s">
        <v>712</v>
      </c>
      <c r="F556" s="849">
        <v>1</v>
      </c>
      <c r="G556" s="849">
        <v>1869.33</v>
      </c>
      <c r="H556" s="837">
        <v>1</v>
      </c>
      <c r="I556" s="849"/>
      <c r="J556" s="849"/>
      <c r="K556" s="837">
        <v>0</v>
      </c>
      <c r="L556" s="849">
        <v>1</v>
      </c>
      <c r="M556" s="850">
        <v>1869.33</v>
      </c>
    </row>
    <row r="557" spans="1:13" ht="14.4" customHeight="1" x14ac:dyDescent="0.3">
      <c r="A557" s="831" t="s">
        <v>1839</v>
      </c>
      <c r="B557" s="832" t="s">
        <v>1518</v>
      </c>
      <c r="C557" s="832" t="s">
        <v>2492</v>
      </c>
      <c r="D557" s="832" t="s">
        <v>2484</v>
      </c>
      <c r="E557" s="832" t="s">
        <v>1574</v>
      </c>
      <c r="F557" s="849">
        <v>1</v>
      </c>
      <c r="G557" s="849">
        <v>934.66</v>
      </c>
      <c r="H557" s="837">
        <v>1</v>
      </c>
      <c r="I557" s="849"/>
      <c r="J557" s="849"/>
      <c r="K557" s="837">
        <v>0</v>
      </c>
      <c r="L557" s="849">
        <v>1</v>
      </c>
      <c r="M557" s="850">
        <v>934.66</v>
      </c>
    </row>
    <row r="558" spans="1:13" ht="14.4" customHeight="1" x14ac:dyDescent="0.3">
      <c r="A558" s="831" t="s">
        <v>1839</v>
      </c>
      <c r="B558" s="832" t="s">
        <v>1518</v>
      </c>
      <c r="C558" s="832" t="s">
        <v>2483</v>
      </c>
      <c r="D558" s="832" t="s">
        <v>2484</v>
      </c>
      <c r="E558" s="832" t="s">
        <v>700</v>
      </c>
      <c r="F558" s="849">
        <v>5</v>
      </c>
      <c r="G558" s="849">
        <v>3502.1499999999996</v>
      </c>
      <c r="H558" s="837">
        <v>1</v>
      </c>
      <c r="I558" s="849"/>
      <c r="J558" s="849"/>
      <c r="K558" s="837">
        <v>0</v>
      </c>
      <c r="L558" s="849">
        <v>5</v>
      </c>
      <c r="M558" s="850">
        <v>3502.1499999999996</v>
      </c>
    </row>
    <row r="559" spans="1:13" ht="14.4" customHeight="1" x14ac:dyDescent="0.3">
      <c r="A559" s="831" t="s">
        <v>1839</v>
      </c>
      <c r="B559" s="832" t="s">
        <v>1518</v>
      </c>
      <c r="C559" s="832" t="s">
        <v>2485</v>
      </c>
      <c r="D559" s="832" t="s">
        <v>2486</v>
      </c>
      <c r="E559" s="832" t="s">
        <v>1521</v>
      </c>
      <c r="F559" s="849">
        <v>1</v>
      </c>
      <c r="G559" s="849">
        <v>700.43</v>
      </c>
      <c r="H559" s="837">
        <v>1</v>
      </c>
      <c r="I559" s="849"/>
      <c r="J559" s="849"/>
      <c r="K559" s="837">
        <v>0</v>
      </c>
      <c r="L559" s="849">
        <v>1</v>
      </c>
      <c r="M559" s="850">
        <v>700.43</v>
      </c>
    </row>
    <row r="560" spans="1:13" ht="14.4" customHeight="1" x14ac:dyDescent="0.3">
      <c r="A560" s="831" t="s">
        <v>1839</v>
      </c>
      <c r="B560" s="832" t="s">
        <v>1518</v>
      </c>
      <c r="C560" s="832" t="s">
        <v>2490</v>
      </c>
      <c r="D560" s="832" t="s">
        <v>2087</v>
      </c>
      <c r="E560" s="832" t="s">
        <v>2491</v>
      </c>
      <c r="F560" s="849">
        <v>3</v>
      </c>
      <c r="G560" s="849">
        <v>4206</v>
      </c>
      <c r="H560" s="837">
        <v>1</v>
      </c>
      <c r="I560" s="849"/>
      <c r="J560" s="849"/>
      <c r="K560" s="837">
        <v>0</v>
      </c>
      <c r="L560" s="849">
        <v>3</v>
      </c>
      <c r="M560" s="850">
        <v>4206</v>
      </c>
    </row>
    <row r="561" spans="1:13" ht="14.4" customHeight="1" x14ac:dyDescent="0.3">
      <c r="A561" s="831" t="s">
        <v>1839</v>
      </c>
      <c r="B561" s="832" t="s">
        <v>1518</v>
      </c>
      <c r="C561" s="832" t="s">
        <v>2487</v>
      </c>
      <c r="D561" s="832" t="s">
        <v>2488</v>
      </c>
      <c r="E561" s="832" t="s">
        <v>2489</v>
      </c>
      <c r="F561" s="849">
        <v>1</v>
      </c>
      <c r="G561" s="849">
        <v>700.43</v>
      </c>
      <c r="H561" s="837">
        <v>1</v>
      </c>
      <c r="I561" s="849"/>
      <c r="J561" s="849"/>
      <c r="K561" s="837">
        <v>0</v>
      </c>
      <c r="L561" s="849">
        <v>1</v>
      </c>
      <c r="M561" s="850">
        <v>700.43</v>
      </c>
    </row>
    <row r="562" spans="1:13" ht="14.4" customHeight="1" x14ac:dyDescent="0.3">
      <c r="A562" s="831" t="s">
        <v>1839</v>
      </c>
      <c r="B562" s="832" t="s">
        <v>1518</v>
      </c>
      <c r="C562" s="832" t="s">
        <v>1522</v>
      </c>
      <c r="D562" s="832" t="s">
        <v>1520</v>
      </c>
      <c r="E562" s="832" t="s">
        <v>1108</v>
      </c>
      <c r="F562" s="849"/>
      <c r="G562" s="849"/>
      <c r="H562" s="837">
        <v>0</v>
      </c>
      <c r="I562" s="849">
        <v>7</v>
      </c>
      <c r="J562" s="849">
        <v>6542.62</v>
      </c>
      <c r="K562" s="837">
        <v>1</v>
      </c>
      <c r="L562" s="849">
        <v>7</v>
      </c>
      <c r="M562" s="850">
        <v>6542.62</v>
      </c>
    </row>
    <row r="563" spans="1:13" ht="14.4" customHeight="1" x14ac:dyDescent="0.3">
      <c r="A563" s="831" t="s">
        <v>1839</v>
      </c>
      <c r="B563" s="832" t="s">
        <v>1518</v>
      </c>
      <c r="C563" s="832" t="s">
        <v>2088</v>
      </c>
      <c r="D563" s="832" t="s">
        <v>1520</v>
      </c>
      <c r="E563" s="832" t="s">
        <v>700</v>
      </c>
      <c r="F563" s="849"/>
      <c r="G563" s="849"/>
      <c r="H563" s="837">
        <v>0</v>
      </c>
      <c r="I563" s="849">
        <v>55</v>
      </c>
      <c r="J563" s="849">
        <v>38523.65</v>
      </c>
      <c r="K563" s="837">
        <v>1</v>
      </c>
      <c r="L563" s="849">
        <v>55</v>
      </c>
      <c r="M563" s="850">
        <v>38523.65</v>
      </c>
    </row>
    <row r="564" spans="1:13" ht="14.4" customHeight="1" x14ac:dyDescent="0.3">
      <c r="A564" s="831" t="s">
        <v>1839</v>
      </c>
      <c r="B564" s="832" t="s">
        <v>1518</v>
      </c>
      <c r="C564" s="832" t="s">
        <v>1766</v>
      </c>
      <c r="D564" s="832" t="s">
        <v>1520</v>
      </c>
      <c r="E564" s="832" t="s">
        <v>1574</v>
      </c>
      <c r="F564" s="849"/>
      <c r="G564" s="849"/>
      <c r="H564" s="837">
        <v>0</v>
      </c>
      <c r="I564" s="849">
        <v>59</v>
      </c>
      <c r="J564" s="849">
        <v>55144.94</v>
      </c>
      <c r="K564" s="837">
        <v>1</v>
      </c>
      <c r="L564" s="849">
        <v>59</v>
      </c>
      <c r="M564" s="850">
        <v>55144.94</v>
      </c>
    </row>
    <row r="565" spans="1:13" ht="14.4" customHeight="1" x14ac:dyDescent="0.3">
      <c r="A565" s="831" t="s">
        <v>1839</v>
      </c>
      <c r="B565" s="832" t="s">
        <v>1518</v>
      </c>
      <c r="C565" s="832" t="s">
        <v>1519</v>
      </c>
      <c r="D565" s="832" t="s">
        <v>1520</v>
      </c>
      <c r="E565" s="832" t="s">
        <v>1521</v>
      </c>
      <c r="F565" s="849"/>
      <c r="G565" s="849"/>
      <c r="H565" s="837">
        <v>0</v>
      </c>
      <c r="I565" s="849">
        <v>3</v>
      </c>
      <c r="J565" s="849">
        <v>2101.23</v>
      </c>
      <c r="K565" s="837">
        <v>1</v>
      </c>
      <c r="L565" s="849">
        <v>3</v>
      </c>
      <c r="M565" s="850">
        <v>2101.23</v>
      </c>
    </row>
    <row r="566" spans="1:13" ht="14.4" customHeight="1" x14ac:dyDescent="0.3">
      <c r="A566" s="831" t="s">
        <v>1839</v>
      </c>
      <c r="B566" s="832" t="s">
        <v>1518</v>
      </c>
      <c r="C566" s="832" t="s">
        <v>2493</v>
      </c>
      <c r="D566" s="832" t="s">
        <v>2484</v>
      </c>
      <c r="E566" s="832" t="s">
        <v>712</v>
      </c>
      <c r="F566" s="849">
        <v>8</v>
      </c>
      <c r="G566" s="849">
        <v>14954.64</v>
      </c>
      <c r="H566" s="837">
        <v>1</v>
      </c>
      <c r="I566" s="849"/>
      <c r="J566" s="849"/>
      <c r="K566" s="837">
        <v>0</v>
      </c>
      <c r="L566" s="849">
        <v>8</v>
      </c>
      <c r="M566" s="850">
        <v>14954.64</v>
      </c>
    </row>
    <row r="567" spans="1:13" ht="14.4" customHeight="1" x14ac:dyDescent="0.3">
      <c r="A567" s="831" t="s">
        <v>1839</v>
      </c>
      <c r="B567" s="832" t="s">
        <v>1518</v>
      </c>
      <c r="C567" s="832" t="s">
        <v>2495</v>
      </c>
      <c r="D567" s="832" t="s">
        <v>2484</v>
      </c>
      <c r="E567" s="832" t="s">
        <v>2496</v>
      </c>
      <c r="F567" s="849">
        <v>2</v>
      </c>
      <c r="G567" s="849">
        <v>2801.7</v>
      </c>
      <c r="H567" s="837">
        <v>1</v>
      </c>
      <c r="I567" s="849"/>
      <c r="J567" s="849"/>
      <c r="K567" s="837">
        <v>0</v>
      </c>
      <c r="L567" s="849">
        <v>2</v>
      </c>
      <c r="M567" s="850">
        <v>2801.7</v>
      </c>
    </row>
    <row r="568" spans="1:13" ht="14.4" customHeight="1" x14ac:dyDescent="0.3">
      <c r="A568" s="831" t="s">
        <v>1839</v>
      </c>
      <c r="B568" s="832" t="s">
        <v>1523</v>
      </c>
      <c r="C568" s="832" t="s">
        <v>2434</v>
      </c>
      <c r="D568" s="832" t="s">
        <v>2431</v>
      </c>
      <c r="E568" s="832" t="s">
        <v>2435</v>
      </c>
      <c r="F568" s="849">
        <v>2</v>
      </c>
      <c r="G568" s="849">
        <v>3412.52</v>
      </c>
      <c r="H568" s="837">
        <v>1</v>
      </c>
      <c r="I568" s="849"/>
      <c r="J568" s="849"/>
      <c r="K568" s="837">
        <v>0</v>
      </c>
      <c r="L568" s="849">
        <v>2</v>
      </c>
      <c r="M568" s="850">
        <v>3412.52</v>
      </c>
    </row>
    <row r="569" spans="1:13" ht="14.4" customHeight="1" x14ac:dyDescent="0.3">
      <c r="A569" s="831" t="s">
        <v>1839</v>
      </c>
      <c r="B569" s="832" t="s">
        <v>1523</v>
      </c>
      <c r="C569" s="832" t="s">
        <v>2430</v>
      </c>
      <c r="D569" s="832" t="s">
        <v>2431</v>
      </c>
      <c r="E569" s="832" t="s">
        <v>2432</v>
      </c>
      <c r="F569" s="849">
        <v>4</v>
      </c>
      <c r="G569" s="849">
        <v>6818.4</v>
      </c>
      <c r="H569" s="837">
        <v>1</v>
      </c>
      <c r="I569" s="849"/>
      <c r="J569" s="849"/>
      <c r="K569" s="837">
        <v>0</v>
      </c>
      <c r="L569" s="849">
        <v>4</v>
      </c>
      <c r="M569" s="850">
        <v>6818.4</v>
      </c>
    </row>
    <row r="570" spans="1:13" ht="14.4" customHeight="1" x14ac:dyDescent="0.3">
      <c r="A570" s="831" t="s">
        <v>1839</v>
      </c>
      <c r="B570" s="832" t="s">
        <v>1523</v>
      </c>
      <c r="C570" s="832" t="s">
        <v>2433</v>
      </c>
      <c r="D570" s="832" t="s">
        <v>2026</v>
      </c>
      <c r="E570" s="832" t="s">
        <v>2021</v>
      </c>
      <c r="F570" s="849">
        <v>19</v>
      </c>
      <c r="G570" s="849">
        <v>2322.75</v>
      </c>
      <c r="H570" s="837">
        <v>1</v>
      </c>
      <c r="I570" s="849"/>
      <c r="J570" s="849"/>
      <c r="K570" s="837">
        <v>0</v>
      </c>
      <c r="L570" s="849">
        <v>19</v>
      </c>
      <c r="M570" s="850">
        <v>2322.75</v>
      </c>
    </row>
    <row r="571" spans="1:13" ht="14.4" customHeight="1" x14ac:dyDescent="0.3">
      <c r="A571" s="831" t="s">
        <v>1839</v>
      </c>
      <c r="B571" s="832" t="s">
        <v>1523</v>
      </c>
      <c r="C571" s="832" t="s">
        <v>2022</v>
      </c>
      <c r="D571" s="832" t="s">
        <v>2023</v>
      </c>
      <c r="E571" s="832" t="s">
        <v>2024</v>
      </c>
      <c r="F571" s="849">
        <v>3</v>
      </c>
      <c r="G571" s="849">
        <v>885.66000000000008</v>
      </c>
      <c r="H571" s="837">
        <v>1</v>
      </c>
      <c r="I571" s="849"/>
      <c r="J571" s="849"/>
      <c r="K571" s="837">
        <v>0</v>
      </c>
      <c r="L571" s="849">
        <v>3</v>
      </c>
      <c r="M571" s="850">
        <v>885.66000000000008</v>
      </c>
    </row>
    <row r="572" spans="1:13" ht="14.4" customHeight="1" x14ac:dyDescent="0.3">
      <c r="A572" s="831" t="s">
        <v>1839</v>
      </c>
      <c r="B572" s="832" t="s">
        <v>1523</v>
      </c>
      <c r="C572" s="832" t="s">
        <v>2025</v>
      </c>
      <c r="D572" s="832" t="s">
        <v>2026</v>
      </c>
      <c r="E572" s="832" t="s">
        <v>2024</v>
      </c>
      <c r="F572" s="849">
        <v>2</v>
      </c>
      <c r="G572" s="849">
        <v>590.44000000000005</v>
      </c>
      <c r="H572" s="837">
        <v>1</v>
      </c>
      <c r="I572" s="849"/>
      <c r="J572" s="849"/>
      <c r="K572" s="837">
        <v>0</v>
      </c>
      <c r="L572" s="849">
        <v>2</v>
      </c>
      <c r="M572" s="850">
        <v>590.44000000000005</v>
      </c>
    </row>
    <row r="573" spans="1:13" ht="14.4" customHeight="1" x14ac:dyDescent="0.3">
      <c r="A573" s="831" t="s">
        <v>1839</v>
      </c>
      <c r="B573" s="832" t="s">
        <v>1523</v>
      </c>
      <c r="C573" s="832" t="s">
        <v>2436</v>
      </c>
      <c r="D573" s="832" t="s">
        <v>2437</v>
      </c>
      <c r="E573" s="832" t="s">
        <v>2029</v>
      </c>
      <c r="F573" s="849">
        <v>1</v>
      </c>
      <c r="G573" s="849">
        <v>393.63</v>
      </c>
      <c r="H573" s="837">
        <v>1</v>
      </c>
      <c r="I573" s="849"/>
      <c r="J573" s="849"/>
      <c r="K573" s="837">
        <v>0</v>
      </c>
      <c r="L573" s="849">
        <v>1</v>
      </c>
      <c r="M573" s="850">
        <v>393.63</v>
      </c>
    </row>
    <row r="574" spans="1:13" ht="14.4" customHeight="1" x14ac:dyDescent="0.3">
      <c r="A574" s="831" t="s">
        <v>1839</v>
      </c>
      <c r="B574" s="832" t="s">
        <v>1523</v>
      </c>
      <c r="C574" s="832" t="s">
        <v>1529</v>
      </c>
      <c r="D574" s="832" t="s">
        <v>1525</v>
      </c>
      <c r="E574" s="832" t="s">
        <v>1530</v>
      </c>
      <c r="F574" s="849"/>
      <c r="G574" s="849"/>
      <c r="H574" s="837">
        <v>0</v>
      </c>
      <c r="I574" s="849">
        <v>2</v>
      </c>
      <c r="J574" s="849">
        <v>1827.96</v>
      </c>
      <c r="K574" s="837">
        <v>1</v>
      </c>
      <c r="L574" s="849">
        <v>2</v>
      </c>
      <c r="M574" s="850">
        <v>1827.96</v>
      </c>
    </row>
    <row r="575" spans="1:13" ht="14.4" customHeight="1" x14ac:dyDescent="0.3">
      <c r="A575" s="831" t="s">
        <v>1839</v>
      </c>
      <c r="B575" s="832" t="s">
        <v>1523</v>
      </c>
      <c r="C575" s="832" t="s">
        <v>2438</v>
      </c>
      <c r="D575" s="832" t="s">
        <v>2439</v>
      </c>
      <c r="E575" s="832" t="s">
        <v>2440</v>
      </c>
      <c r="F575" s="849">
        <v>3</v>
      </c>
      <c r="G575" s="849">
        <v>110.72999999999999</v>
      </c>
      <c r="H575" s="837">
        <v>1</v>
      </c>
      <c r="I575" s="849"/>
      <c r="J575" s="849"/>
      <c r="K575" s="837">
        <v>0</v>
      </c>
      <c r="L575" s="849">
        <v>3</v>
      </c>
      <c r="M575" s="850">
        <v>110.72999999999999</v>
      </c>
    </row>
    <row r="576" spans="1:13" ht="14.4" customHeight="1" x14ac:dyDescent="0.3">
      <c r="A576" s="831" t="s">
        <v>1839</v>
      </c>
      <c r="B576" s="832" t="s">
        <v>1523</v>
      </c>
      <c r="C576" s="832" t="s">
        <v>2441</v>
      </c>
      <c r="D576" s="832" t="s">
        <v>2442</v>
      </c>
      <c r="E576" s="832" t="s">
        <v>2021</v>
      </c>
      <c r="F576" s="849">
        <v>2</v>
      </c>
      <c r="G576" s="849">
        <v>73.819999999999993</v>
      </c>
      <c r="H576" s="837">
        <v>1</v>
      </c>
      <c r="I576" s="849"/>
      <c r="J576" s="849"/>
      <c r="K576" s="837">
        <v>0</v>
      </c>
      <c r="L576" s="849">
        <v>2</v>
      </c>
      <c r="M576" s="850">
        <v>73.819999999999993</v>
      </c>
    </row>
    <row r="577" spans="1:13" ht="14.4" customHeight="1" x14ac:dyDescent="0.3">
      <c r="A577" s="831" t="s">
        <v>1839</v>
      </c>
      <c r="B577" s="832" t="s">
        <v>1523</v>
      </c>
      <c r="C577" s="832" t="s">
        <v>1524</v>
      </c>
      <c r="D577" s="832" t="s">
        <v>1525</v>
      </c>
      <c r="E577" s="832" t="s">
        <v>1526</v>
      </c>
      <c r="F577" s="849"/>
      <c r="G577" s="849"/>
      <c r="H577" s="837">
        <v>0</v>
      </c>
      <c r="I577" s="849">
        <v>112</v>
      </c>
      <c r="J577" s="849">
        <v>9959.0400000000009</v>
      </c>
      <c r="K577" s="837">
        <v>1</v>
      </c>
      <c r="L577" s="849">
        <v>112</v>
      </c>
      <c r="M577" s="850">
        <v>9959.0400000000009</v>
      </c>
    </row>
    <row r="578" spans="1:13" ht="14.4" customHeight="1" x14ac:dyDescent="0.3">
      <c r="A578" s="831" t="s">
        <v>1839</v>
      </c>
      <c r="B578" s="832" t="s">
        <v>1523</v>
      </c>
      <c r="C578" s="832" t="s">
        <v>2404</v>
      </c>
      <c r="D578" s="832" t="s">
        <v>2026</v>
      </c>
      <c r="E578" s="832" t="s">
        <v>2029</v>
      </c>
      <c r="F578" s="849">
        <v>5</v>
      </c>
      <c r="G578" s="849">
        <v>1968.15</v>
      </c>
      <c r="H578" s="837">
        <v>1</v>
      </c>
      <c r="I578" s="849"/>
      <c r="J578" s="849"/>
      <c r="K578" s="837">
        <v>0</v>
      </c>
      <c r="L578" s="849">
        <v>5</v>
      </c>
      <c r="M578" s="850">
        <v>1968.15</v>
      </c>
    </row>
    <row r="579" spans="1:13" ht="14.4" customHeight="1" x14ac:dyDescent="0.3">
      <c r="A579" s="831" t="s">
        <v>1839</v>
      </c>
      <c r="B579" s="832" t="s">
        <v>1523</v>
      </c>
      <c r="C579" s="832" t="s">
        <v>2449</v>
      </c>
      <c r="D579" s="832" t="s">
        <v>2023</v>
      </c>
      <c r="E579" s="832" t="s">
        <v>2029</v>
      </c>
      <c r="F579" s="849">
        <v>2</v>
      </c>
      <c r="G579" s="849">
        <v>787.26</v>
      </c>
      <c r="H579" s="837">
        <v>1</v>
      </c>
      <c r="I579" s="849"/>
      <c r="J579" s="849"/>
      <c r="K579" s="837">
        <v>0</v>
      </c>
      <c r="L579" s="849">
        <v>2</v>
      </c>
      <c r="M579" s="850">
        <v>787.26</v>
      </c>
    </row>
    <row r="580" spans="1:13" ht="14.4" customHeight="1" x14ac:dyDescent="0.3">
      <c r="A580" s="831" t="s">
        <v>1839</v>
      </c>
      <c r="B580" s="832" t="s">
        <v>1523</v>
      </c>
      <c r="C580" s="832" t="s">
        <v>2443</v>
      </c>
      <c r="D580" s="832" t="s">
        <v>2026</v>
      </c>
      <c r="E580" s="832" t="s">
        <v>2444</v>
      </c>
      <c r="F580" s="849">
        <v>3</v>
      </c>
      <c r="G580" s="849">
        <v>0</v>
      </c>
      <c r="H580" s="837"/>
      <c r="I580" s="849"/>
      <c r="J580" s="849"/>
      <c r="K580" s="837"/>
      <c r="L580" s="849">
        <v>3</v>
      </c>
      <c r="M580" s="850">
        <v>0</v>
      </c>
    </row>
    <row r="581" spans="1:13" ht="14.4" customHeight="1" x14ac:dyDescent="0.3">
      <c r="A581" s="831" t="s">
        <v>1839</v>
      </c>
      <c r="B581" s="832" t="s">
        <v>1523</v>
      </c>
      <c r="C581" s="832" t="s">
        <v>1527</v>
      </c>
      <c r="D581" s="832" t="s">
        <v>1525</v>
      </c>
      <c r="E581" s="832" t="s">
        <v>1528</v>
      </c>
      <c r="F581" s="849"/>
      <c r="G581" s="849"/>
      <c r="H581" s="837">
        <v>0</v>
      </c>
      <c r="I581" s="849">
        <v>16</v>
      </c>
      <c r="J581" s="849">
        <v>7476.4799999999987</v>
      </c>
      <c r="K581" s="837">
        <v>1</v>
      </c>
      <c r="L581" s="849">
        <v>16</v>
      </c>
      <c r="M581" s="850">
        <v>7476.4799999999987</v>
      </c>
    </row>
    <row r="582" spans="1:13" ht="14.4" customHeight="1" x14ac:dyDescent="0.3">
      <c r="A582" s="831" t="s">
        <v>1839</v>
      </c>
      <c r="B582" s="832" t="s">
        <v>1523</v>
      </c>
      <c r="C582" s="832" t="s">
        <v>2446</v>
      </c>
      <c r="D582" s="832" t="s">
        <v>2447</v>
      </c>
      <c r="E582" s="832" t="s">
        <v>2031</v>
      </c>
      <c r="F582" s="849">
        <v>2</v>
      </c>
      <c r="G582" s="849">
        <v>3405.9</v>
      </c>
      <c r="H582" s="837">
        <v>1</v>
      </c>
      <c r="I582" s="849"/>
      <c r="J582" s="849"/>
      <c r="K582" s="837">
        <v>0</v>
      </c>
      <c r="L582" s="849">
        <v>2</v>
      </c>
      <c r="M582" s="850">
        <v>3405.9</v>
      </c>
    </row>
    <row r="583" spans="1:13" ht="14.4" customHeight="1" x14ac:dyDescent="0.3">
      <c r="A583" s="831" t="s">
        <v>1839</v>
      </c>
      <c r="B583" s="832" t="s">
        <v>1531</v>
      </c>
      <c r="C583" s="832" t="s">
        <v>1652</v>
      </c>
      <c r="D583" s="832" t="s">
        <v>1191</v>
      </c>
      <c r="E583" s="832" t="s">
        <v>1653</v>
      </c>
      <c r="F583" s="849"/>
      <c r="G583" s="849"/>
      <c r="H583" s="837">
        <v>0</v>
      </c>
      <c r="I583" s="849">
        <v>7</v>
      </c>
      <c r="J583" s="849">
        <v>1016.0500000000001</v>
      </c>
      <c r="K583" s="837">
        <v>1</v>
      </c>
      <c r="L583" s="849">
        <v>7</v>
      </c>
      <c r="M583" s="850">
        <v>1016.0500000000001</v>
      </c>
    </row>
    <row r="584" spans="1:13" ht="14.4" customHeight="1" x14ac:dyDescent="0.3">
      <c r="A584" s="831" t="s">
        <v>1839</v>
      </c>
      <c r="B584" s="832" t="s">
        <v>1531</v>
      </c>
      <c r="C584" s="832" t="s">
        <v>1532</v>
      </c>
      <c r="D584" s="832" t="s">
        <v>1191</v>
      </c>
      <c r="E584" s="832" t="s">
        <v>1533</v>
      </c>
      <c r="F584" s="849"/>
      <c r="G584" s="849"/>
      <c r="H584" s="837">
        <v>0</v>
      </c>
      <c r="I584" s="849">
        <v>1</v>
      </c>
      <c r="J584" s="849">
        <v>72.58</v>
      </c>
      <c r="K584" s="837">
        <v>1</v>
      </c>
      <c r="L584" s="849">
        <v>1</v>
      </c>
      <c r="M584" s="850">
        <v>72.58</v>
      </c>
    </row>
    <row r="585" spans="1:13" ht="14.4" customHeight="1" x14ac:dyDescent="0.3">
      <c r="A585" s="831" t="s">
        <v>1839</v>
      </c>
      <c r="B585" s="832" t="s">
        <v>1531</v>
      </c>
      <c r="C585" s="832" t="s">
        <v>1650</v>
      </c>
      <c r="D585" s="832" t="s">
        <v>1191</v>
      </c>
      <c r="E585" s="832" t="s">
        <v>1651</v>
      </c>
      <c r="F585" s="849"/>
      <c r="G585" s="849"/>
      <c r="H585" s="837">
        <v>0</v>
      </c>
      <c r="I585" s="849">
        <v>2</v>
      </c>
      <c r="J585" s="849">
        <v>501.14</v>
      </c>
      <c r="K585" s="837">
        <v>1</v>
      </c>
      <c r="L585" s="849">
        <v>2</v>
      </c>
      <c r="M585" s="850">
        <v>501.14</v>
      </c>
    </row>
    <row r="586" spans="1:13" ht="14.4" customHeight="1" x14ac:dyDescent="0.3">
      <c r="A586" s="831" t="s">
        <v>1839</v>
      </c>
      <c r="B586" s="832" t="s">
        <v>1534</v>
      </c>
      <c r="C586" s="832" t="s">
        <v>1851</v>
      </c>
      <c r="D586" s="832" t="s">
        <v>1852</v>
      </c>
      <c r="E586" s="832" t="s">
        <v>1653</v>
      </c>
      <c r="F586" s="849">
        <v>1</v>
      </c>
      <c r="G586" s="849">
        <v>203.67</v>
      </c>
      <c r="H586" s="837">
        <v>1</v>
      </c>
      <c r="I586" s="849"/>
      <c r="J586" s="849"/>
      <c r="K586" s="837">
        <v>0</v>
      </c>
      <c r="L586" s="849">
        <v>1</v>
      </c>
      <c r="M586" s="850">
        <v>203.67</v>
      </c>
    </row>
    <row r="587" spans="1:13" ht="14.4" customHeight="1" x14ac:dyDescent="0.3">
      <c r="A587" s="831" t="s">
        <v>1839</v>
      </c>
      <c r="B587" s="832" t="s">
        <v>1534</v>
      </c>
      <c r="C587" s="832" t="s">
        <v>1853</v>
      </c>
      <c r="D587" s="832" t="s">
        <v>1539</v>
      </c>
      <c r="E587" s="832" t="s">
        <v>1854</v>
      </c>
      <c r="F587" s="849"/>
      <c r="G587" s="849"/>
      <c r="H587" s="837">
        <v>0</v>
      </c>
      <c r="I587" s="849">
        <v>6</v>
      </c>
      <c r="J587" s="849">
        <v>8856.84</v>
      </c>
      <c r="K587" s="837">
        <v>1</v>
      </c>
      <c r="L587" s="849">
        <v>6</v>
      </c>
      <c r="M587" s="850">
        <v>8856.84</v>
      </c>
    </row>
    <row r="588" spans="1:13" ht="14.4" customHeight="1" x14ac:dyDescent="0.3">
      <c r="A588" s="831" t="s">
        <v>1839</v>
      </c>
      <c r="B588" s="832" t="s">
        <v>1534</v>
      </c>
      <c r="C588" s="832" t="s">
        <v>1538</v>
      </c>
      <c r="D588" s="832" t="s">
        <v>1539</v>
      </c>
      <c r="E588" s="832" t="s">
        <v>1540</v>
      </c>
      <c r="F588" s="849"/>
      <c r="G588" s="849"/>
      <c r="H588" s="837">
        <v>0</v>
      </c>
      <c r="I588" s="849">
        <v>6</v>
      </c>
      <c r="J588" s="849">
        <v>1771.3200000000002</v>
      </c>
      <c r="K588" s="837">
        <v>1</v>
      </c>
      <c r="L588" s="849">
        <v>6</v>
      </c>
      <c r="M588" s="850">
        <v>1771.3200000000002</v>
      </c>
    </row>
    <row r="589" spans="1:13" ht="14.4" customHeight="1" x14ac:dyDescent="0.3">
      <c r="A589" s="831" t="s">
        <v>1839</v>
      </c>
      <c r="B589" s="832" t="s">
        <v>1541</v>
      </c>
      <c r="C589" s="832" t="s">
        <v>2516</v>
      </c>
      <c r="D589" s="832" t="s">
        <v>1548</v>
      </c>
      <c r="E589" s="832" t="s">
        <v>2517</v>
      </c>
      <c r="F589" s="849">
        <v>1</v>
      </c>
      <c r="G589" s="849">
        <v>61.19</v>
      </c>
      <c r="H589" s="837">
        <v>1</v>
      </c>
      <c r="I589" s="849"/>
      <c r="J589" s="849"/>
      <c r="K589" s="837">
        <v>0</v>
      </c>
      <c r="L589" s="849">
        <v>1</v>
      </c>
      <c r="M589" s="850">
        <v>61.19</v>
      </c>
    </row>
    <row r="590" spans="1:13" ht="14.4" customHeight="1" x14ac:dyDescent="0.3">
      <c r="A590" s="831" t="s">
        <v>1839</v>
      </c>
      <c r="B590" s="832" t="s">
        <v>1541</v>
      </c>
      <c r="C590" s="832" t="s">
        <v>1542</v>
      </c>
      <c r="D590" s="832" t="s">
        <v>1543</v>
      </c>
      <c r="E590" s="832" t="s">
        <v>1544</v>
      </c>
      <c r="F590" s="849"/>
      <c r="G590" s="849"/>
      <c r="H590" s="837">
        <v>0</v>
      </c>
      <c r="I590" s="849">
        <v>16</v>
      </c>
      <c r="J590" s="849">
        <v>2936.64</v>
      </c>
      <c r="K590" s="837">
        <v>1</v>
      </c>
      <c r="L590" s="849">
        <v>16</v>
      </c>
      <c r="M590" s="850">
        <v>2936.64</v>
      </c>
    </row>
    <row r="591" spans="1:13" ht="14.4" customHeight="1" x14ac:dyDescent="0.3">
      <c r="A591" s="831" t="s">
        <v>1839</v>
      </c>
      <c r="B591" s="832" t="s">
        <v>1541</v>
      </c>
      <c r="C591" s="832" t="s">
        <v>2260</v>
      </c>
      <c r="D591" s="832" t="s">
        <v>1543</v>
      </c>
      <c r="E591" s="832" t="s">
        <v>2261</v>
      </c>
      <c r="F591" s="849"/>
      <c r="G591" s="849"/>
      <c r="H591" s="837">
        <v>0</v>
      </c>
      <c r="I591" s="849">
        <v>10</v>
      </c>
      <c r="J591" s="849">
        <v>5070.2</v>
      </c>
      <c r="K591" s="837">
        <v>1</v>
      </c>
      <c r="L591" s="849">
        <v>10</v>
      </c>
      <c r="M591" s="850">
        <v>5070.2</v>
      </c>
    </row>
    <row r="592" spans="1:13" ht="14.4" customHeight="1" x14ac:dyDescent="0.3">
      <c r="A592" s="831" t="s">
        <v>1839</v>
      </c>
      <c r="B592" s="832" t="s">
        <v>1541</v>
      </c>
      <c r="C592" s="832" t="s">
        <v>1545</v>
      </c>
      <c r="D592" s="832" t="s">
        <v>1543</v>
      </c>
      <c r="E592" s="832" t="s">
        <v>1546</v>
      </c>
      <c r="F592" s="849"/>
      <c r="G592" s="849"/>
      <c r="H592" s="837">
        <v>0</v>
      </c>
      <c r="I592" s="849">
        <v>14</v>
      </c>
      <c r="J592" s="849">
        <v>4732</v>
      </c>
      <c r="K592" s="837">
        <v>1</v>
      </c>
      <c r="L592" s="849">
        <v>14</v>
      </c>
      <c r="M592" s="850">
        <v>4732</v>
      </c>
    </row>
    <row r="593" spans="1:13" ht="14.4" customHeight="1" x14ac:dyDescent="0.3">
      <c r="A593" s="831" t="s">
        <v>1839</v>
      </c>
      <c r="B593" s="832" t="s">
        <v>1541</v>
      </c>
      <c r="C593" s="832" t="s">
        <v>2513</v>
      </c>
      <c r="D593" s="832" t="s">
        <v>2514</v>
      </c>
      <c r="E593" s="832" t="s">
        <v>2515</v>
      </c>
      <c r="F593" s="849">
        <v>1</v>
      </c>
      <c r="G593" s="849">
        <v>152.96</v>
      </c>
      <c r="H593" s="837">
        <v>1</v>
      </c>
      <c r="I593" s="849"/>
      <c r="J593" s="849"/>
      <c r="K593" s="837">
        <v>0</v>
      </c>
      <c r="L593" s="849">
        <v>1</v>
      </c>
      <c r="M593" s="850">
        <v>152.96</v>
      </c>
    </row>
    <row r="594" spans="1:13" ht="14.4" customHeight="1" x14ac:dyDescent="0.3">
      <c r="A594" s="831" t="s">
        <v>1839</v>
      </c>
      <c r="B594" s="832" t="s">
        <v>1541</v>
      </c>
      <c r="C594" s="832" t="s">
        <v>2405</v>
      </c>
      <c r="D594" s="832" t="s">
        <v>1548</v>
      </c>
      <c r="E594" s="832" t="s">
        <v>2292</v>
      </c>
      <c r="F594" s="849">
        <v>5</v>
      </c>
      <c r="G594" s="849">
        <v>0</v>
      </c>
      <c r="H594" s="837"/>
      <c r="I594" s="849"/>
      <c r="J594" s="849"/>
      <c r="K594" s="837"/>
      <c r="L594" s="849">
        <v>5</v>
      </c>
      <c r="M594" s="850">
        <v>0</v>
      </c>
    </row>
    <row r="595" spans="1:13" ht="14.4" customHeight="1" x14ac:dyDescent="0.3">
      <c r="A595" s="831" t="s">
        <v>1839</v>
      </c>
      <c r="B595" s="832" t="s">
        <v>1549</v>
      </c>
      <c r="C595" s="832" t="s">
        <v>2329</v>
      </c>
      <c r="D595" s="832" t="s">
        <v>1553</v>
      </c>
      <c r="E595" s="832" t="s">
        <v>2330</v>
      </c>
      <c r="F595" s="849">
        <v>3</v>
      </c>
      <c r="G595" s="849">
        <v>0</v>
      </c>
      <c r="H595" s="837"/>
      <c r="I595" s="849"/>
      <c r="J595" s="849"/>
      <c r="K595" s="837"/>
      <c r="L595" s="849">
        <v>3</v>
      </c>
      <c r="M595" s="850">
        <v>0</v>
      </c>
    </row>
    <row r="596" spans="1:13" ht="14.4" customHeight="1" x14ac:dyDescent="0.3">
      <c r="A596" s="831" t="s">
        <v>1839</v>
      </c>
      <c r="B596" s="832" t="s">
        <v>1549</v>
      </c>
      <c r="C596" s="832" t="s">
        <v>1552</v>
      </c>
      <c r="D596" s="832" t="s">
        <v>1553</v>
      </c>
      <c r="E596" s="832" t="s">
        <v>1554</v>
      </c>
      <c r="F596" s="849"/>
      <c r="G596" s="849"/>
      <c r="H596" s="837">
        <v>0</v>
      </c>
      <c r="I596" s="849">
        <v>5</v>
      </c>
      <c r="J596" s="849">
        <v>6483.5</v>
      </c>
      <c r="K596" s="837">
        <v>1</v>
      </c>
      <c r="L596" s="849">
        <v>5</v>
      </c>
      <c r="M596" s="850">
        <v>6483.5</v>
      </c>
    </row>
    <row r="597" spans="1:13" ht="14.4" customHeight="1" x14ac:dyDescent="0.3">
      <c r="A597" s="831" t="s">
        <v>1839</v>
      </c>
      <c r="B597" s="832" t="s">
        <v>1549</v>
      </c>
      <c r="C597" s="832" t="s">
        <v>2331</v>
      </c>
      <c r="D597" s="832" t="s">
        <v>1553</v>
      </c>
      <c r="E597" s="832" t="s">
        <v>2332</v>
      </c>
      <c r="F597" s="849"/>
      <c r="G597" s="849"/>
      <c r="H597" s="837">
        <v>0</v>
      </c>
      <c r="I597" s="849">
        <v>12</v>
      </c>
      <c r="J597" s="849">
        <v>23340.48</v>
      </c>
      <c r="K597" s="837">
        <v>1</v>
      </c>
      <c r="L597" s="849">
        <v>12</v>
      </c>
      <c r="M597" s="850">
        <v>23340.48</v>
      </c>
    </row>
    <row r="598" spans="1:13" ht="14.4" customHeight="1" x14ac:dyDescent="0.3">
      <c r="A598" s="831" t="s">
        <v>1839</v>
      </c>
      <c r="B598" s="832" t="s">
        <v>1549</v>
      </c>
      <c r="C598" s="832" t="s">
        <v>2339</v>
      </c>
      <c r="D598" s="832" t="s">
        <v>2340</v>
      </c>
      <c r="E598" s="832" t="s">
        <v>980</v>
      </c>
      <c r="F598" s="849">
        <v>6</v>
      </c>
      <c r="G598" s="849">
        <v>11670.24</v>
      </c>
      <c r="H598" s="837">
        <v>1</v>
      </c>
      <c r="I598" s="849"/>
      <c r="J598" s="849"/>
      <c r="K598" s="837">
        <v>0</v>
      </c>
      <c r="L598" s="849">
        <v>6</v>
      </c>
      <c r="M598" s="850">
        <v>11670.24</v>
      </c>
    </row>
    <row r="599" spans="1:13" ht="14.4" customHeight="1" x14ac:dyDescent="0.3">
      <c r="A599" s="831" t="s">
        <v>1839</v>
      </c>
      <c r="B599" s="832" t="s">
        <v>1549</v>
      </c>
      <c r="C599" s="832" t="s">
        <v>2333</v>
      </c>
      <c r="D599" s="832" t="s">
        <v>2334</v>
      </c>
      <c r="E599" s="832" t="s">
        <v>2335</v>
      </c>
      <c r="F599" s="849">
        <v>10</v>
      </c>
      <c r="G599" s="849">
        <v>13893.199999999999</v>
      </c>
      <c r="H599" s="837">
        <v>1</v>
      </c>
      <c r="I599" s="849"/>
      <c r="J599" s="849"/>
      <c r="K599" s="837">
        <v>0</v>
      </c>
      <c r="L599" s="849">
        <v>10</v>
      </c>
      <c r="M599" s="850">
        <v>13893.199999999999</v>
      </c>
    </row>
    <row r="600" spans="1:13" ht="14.4" customHeight="1" x14ac:dyDescent="0.3">
      <c r="A600" s="831" t="s">
        <v>1839</v>
      </c>
      <c r="B600" s="832" t="s">
        <v>1549</v>
      </c>
      <c r="C600" s="832" t="s">
        <v>1550</v>
      </c>
      <c r="D600" s="832" t="s">
        <v>1551</v>
      </c>
      <c r="E600" s="832" t="s">
        <v>636</v>
      </c>
      <c r="F600" s="849">
        <v>8</v>
      </c>
      <c r="G600" s="849">
        <v>10373.6</v>
      </c>
      <c r="H600" s="837">
        <v>1</v>
      </c>
      <c r="I600" s="849"/>
      <c r="J600" s="849"/>
      <c r="K600" s="837">
        <v>0</v>
      </c>
      <c r="L600" s="849">
        <v>8</v>
      </c>
      <c r="M600" s="850">
        <v>10373.6</v>
      </c>
    </row>
    <row r="601" spans="1:13" ht="14.4" customHeight="1" x14ac:dyDescent="0.3">
      <c r="A601" s="831" t="s">
        <v>1839</v>
      </c>
      <c r="B601" s="832" t="s">
        <v>1549</v>
      </c>
      <c r="C601" s="832" t="s">
        <v>1654</v>
      </c>
      <c r="D601" s="832" t="s">
        <v>1551</v>
      </c>
      <c r="E601" s="832" t="s">
        <v>980</v>
      </c>
      <c r="F601" s="849">
        <v>17</v>
      </c>
      <c r="G601" s="849">
        <v>33065.68</v>
      </c>
      <c r="H601" s="837">
        <v>1</v>
      </c>
      <c r="I601" s="849"/>
      <c r="J601" s="849"/>
      <c r="K601" s="837">
        <v>0</v>
      </c>
      <c r="L601" s="849">
        <v>17</v>
      </c>
      <c r="M601" s="850">
        <v>33065.68</v>
      </c>
    </row>
    <row r="602" spans="1:13" ht="14.4" customHeight="1" x14ac:dyDescent="0.3">
      <c r="A602" s="831" t="s">
        <v>1839</v>
      </c>
      <c r="B602" s="832" t="s">
        <v>1549</v>
      </c>
      <c r="C602" s="832" t="s">
        <v>2336</v>
      </c>
      <c r="D602" s="832" t="s">
        <v>2337</v>
      </c>
      <c r="E602" s="832" t="s">
        <v>2338</v>
      </c>
      <c r="F602" s="849">
        <v>2</v>
      </c>
      <c r="G602" s="849">
        <v>2593.4</v>
      </c>
      <c r="H602" s="837">
        <v>1</v>
      </c>
      <c r="I602" s="849"/>
      <c r="J602" s="849"/>
      <c r="K602" s="837">
        <v>0</v>
      </c>
      <c r="L602" s="849">
        <v>2</v>
      </c>
      <c r="M602" s="850">
        <v>2593.4</v>
      </c>
    </row>
    <row r="603" spans="1:13" ht="14.4" customHeight="1" x14ac:dyDescent="0.3">
      <c r="A603" s="831" t="s">
        <v>1839</v>
      </c>
      <c r="B603" s="832" t="s">
        <v>1555</v>
      </c>
      <c r="C603" s="832" t="s">
        <v>1768</v>
      </c>
      <c r="D603" s="832" t="s">
        <v>1769</v>
      </c>
      <c r="E603" s="832" t="s">
        <v>1770</v>
      </c>
      <c r="F603" s="849"/>
      <c r="G603" s="849"/>
      <c r="H603" s="837">
        <v>0</v>
      </c>
      <c r="I603" s="849">
        <v>8</v>
      </c>
      <c r="J603" s="849">
        <v>75.2</v>
      </c>
      <c r="K603" s="837">
        <v>1</v>
      </c>
      <c r="L603" s="849">
        <v>8</v>
      </c>
      <c r="M603" s="850">
        <v>75.2</v>
      </c>
    </row>
    <row r="604" spans="1:13" ht="14.4" customHeight="1" x14ac:dyDescent="0.3">
      <c r="A604" s="831" t="s">
        <v>1839</v>
      </c>
      <c r="B604" s="832" t="s">
        <v>1555</v>
      </c>
      <c r="C604" s="832" t="s">
        <v>1655</v>
      </c>
      <c r="D604" s="832" t="s">
        <v>1656</v>
      </c>
      <c r="E604" s="832" t="s">
        <v>1657</v>
      </c>
      <c r="F604" s="849"/>
      <c r="G604" s="849"/>
      <c r="H604" s="837">
        <v>0</v>
      </c>
      <c r="I604" s="849">
        <v>1</v>
      </c>
      <c r="J604" s="849">
        <v>18.809999999999999</v>
      </c>
      <c r="K604" s="837">
        <v>1</v>
      </c>
      <c r="L604" s="849">
        <v>1</v>
      </c>
      <c r="M604" s="850">
        <v>18.809999999999999</v>
      </c>
    </row>
    <row r="605" spans="1:13" ht="14.4" customHeight="1" x14ac:dyDescent="0.3">
      <c r="A605" s="831" t="s">
        <v>1839</v>
      </c>
      <c r="B605" s="832" t="s">
        <v>1555</v>
      </c>
      <c r="C605" s="832" t="s">
        <v>1556</v>
      </c>
      <c r="D605" s="832" t="s">
        <v>1557</v>
      </c>
      <c r="E605" s="832" t="s">
        <v>1558</v>
      </c>
      <c r="F605" s="849"/>
      <c r="G605" s="849"/>
      <c r="H605" s="837">
        <v>0</v>
      </c>
      <c r="I605" s="849">
        <v>36</v>
      </c>
      <c r="J605" s="849">
        <v>169.2</v>
      </c>
      <c r="K605" s="837">
        <v>1</v>
      </c>
      <c r="L605" s="849">
        <v>36</v>
      </c>
      <c r="M605" s="850">
        <v>169.2</v>
      </c>
    </row>
    <row r="606" spans="1:13" ht="14.4" customHeight="1" x14ac:dyDescent="0.3">
      <c r="A606" s="831" t="s">
        <v>1839</v>
      </c>
      <c r="B606" s="832" t="s">
        <v>1559</v>
      </c>
      <c r="C606" s="832" t="s">
        <v>2185</v>
      </c>
      <c r="D606" s="832" t="s">
        <v>2186</v>
      </c>
      <c r="E606" s="832" t="s">
        <v>2184</v>
      </c>
      <c r="F606" s="849">
        <v>3</v>
      </c>
      <c r="G606" s="849">
        <v>0</v>
      </c>
      <c r="H606" s="837"/>
      <c r="I606" s="849"/>
      <c r="J606" s="849"/>
      <c r="K606" s="837"/>
      <c r="L606" s="849">
        <v>3</v>
      </c>
      <c r="M606" s="850">
        <v>0</v>
      </c>
    </row>
    <row r="607" spans="1:13" ht="14.4" customHeight="1" x14ac:dyDescent="0.3">
      <c r="A607" s="831" t="s">
        <v>1839</v>
      </c>
      <c r="B607" s="832" t="s">
        <v>1559</v>
      </c>
      <c r="C607" s="832" t="s">
        <v>1560</v>
      </c>
      <c r="D607" s="832" t="s">
        <v>943</v>
      </c>
      <c r="E607" s="832" t="s">
        <v>1561</v>
      </c>
      <c r="F607" s="849"/>
      <c r="G607" s="849"/>
      <c r="H607" s="837"/>
      <c r="I607" s="849">
        <v>23</v>
      </c>
      <c r="J607" s="849">
        <v>0</v>
      </c>
      <c r="K607" s="837"/>
      <c r="L607" s="849">
        <v>23</v>
      </c>
      <c r="M607" s="850">
        <v>0</v>
      </c>
    </row>
    <row r="608" spans="1:13" ht="14.4" customHeight="1" x14ac:dyDescent="0.3">
      <c r="A608" s="831" t="s">
        <v>1839</v>
      </c>
      <c r="B608" s="832" t="s">
        <v>1559</v>
      </c>
      <c r="C608" s="832" t="s">
        <v>2187</v>
      </c>
      <c r="D608" s="832" t="s">
        <v>2188</v>
      </c>
      <c r="E608" s="832" t="s">
        <v>2189</v>
      </c>
      <c r="F608" s="849">
        <v>1</v>
      </c>
      <c r="G608" s="849">
        <v>0</v>
      </c>
      <c r="H608" s="837"/>
      <c r="I608" s="849"/>
      <c r="J608" s="849"/>
      <c r="K608" s="837"/>
      <c r="L608" s="849">
        <v>1</v>
      </c>
      <c r="M608" s="850">
        <v>0</v>
      </c>
    </row>
    <row r="609" spans="1:13" ht="14.4" customHeight="1" x14ac:dyDescent="0.3">
      <c r="A609" s="831" t="s">
        <v>1839</v>
      </c>
      <c r="B609" s="832" t="s">
        <v>1559</v>
      </c>
      <c r="C609" s="832" t="s">
        <v>2191</v>
      </c>
      <c r="D609" s="832" t="s">
        <v>2192</v>
      </c>
      <c r="E609" s="832" t="s">
        <v>2189</v>
      </c>
      <c r="F609" s="849">
        <v>1</v>
      </c>
      <c r="G609" s="849">
        <v>0</v>
      </c>
      <c r="H609" s="837"/>
      <c r="I609" s="849"/>
      <c r="J609" s="849"/>
      <c r="K609" s="837"/>
      <c r="L609" s="849">
        <v>1</v>
      </c>
      <c r="M609" s="850">
        <v>0</v>
      </c>
    </row>
    <row r="610" spans="1:13" ht="14.4" customHeight="1" x14ac:dyDescent="0.3">
      <c r="A610" s="831" t="s">
        <v>1839</v>
      </c>
      <c r="B610" s="832" t="s">
        <v>1562</v>
      </c>
      <c r="C610" s="832" t="s">
        <v>1900</v>
      </c>
      <c r="D610" s="832" t="s">
        <v>673</v>
      </c>
      <c r="E610" s="832" t="s">
        <v>1565</v>
      </c>
      <c r="F610" s="849"/>
      <c r="G610" s="849"/>
      <c r="H610" s="837">
        <v>0</v>
      </c>
      <c r="I610" s="849">
        <v>16</v>
      </c>
      <c r="J610" s="849">
        <v>2112</v>
      </c>
      <c r="K610" s="837">
        <v>1</v>
      </c>
      <c r="L610" s="849">
        <v>16</v>
      </c>
      <c r="M610" s="850">
        <v>2112</v>
      </c>
    </row>
    <row r="611" spans="1:13" ht="14.4" customHeight="1" x14ac:dyDescent="0.3">
      <c r="A611" s="831" t="s">
        <v>1839</v>
      </c>
      <c r="B611" s="832" t="s">
        <v>1562</v>
      </c>
      <c r="C611" s="832" t="s">
        <v>1563</v>
      </c>
      <c r="D611" s="832" t="s">
        <v>671</v>
      </c>
      <c r="E611" s="832" t="s">
        <v>1078</v>
      </c>
      <c r="F611" s="849"/>
      <c r="G611" s="849"/>
      <c r="H611" s="837">
        <v>0</v>
      </c>
      <c r="I611" s="849">
        <v>30</v>
      </c>
      <c r="J611" s="849">
        <v>1979.6999999999996</v>
      </c>
      <c r="K611" s="837">
        <v>1</v>
      </c>
      <c r="L611" s="849">
        <v>30</v>
      </c>
      <c r="M611" s="850">
        <v>1979.6999999999996</v>
      </c>
    </row>
    <row r="612" spans="1:13" ht="14.4" customHeight="1" x14ac:dyDescent="0.3">
      <c r="A612" s="831" t="s">
        <v>1839</v>
      </c>
      <c r="B612" s="832" t="s">
        <v>1562</v>
      </c>
      <c r="C612" s="832" t="s">
        <v>1564</v>
      </c>
      <c r="D612" s="832" t="s">
        <v>673</v>
      </c>
      <c r="E612" s="832" t="s">
        <v>1565</v>
      </c>
      <c r="F612" s="849"/>
      <c r="G612" s="849"/>
      <c r="H612" s="837">
        <v>0</v>
      </c>
      <c r="I612" s="849">
        <v>39</v>
      </c>
      <c r="J612" s="849">
        <v>5148</v>
      </c>
      <c r="K612" s="837">
        <v>1</v>
      </c>
      <c r="L612" s="849">
        <v>39</v>
      </c>
      <c r="M612" s="850">
        <v>5148</v>
      </c>
    </row>
    <row r="613" spans="1:13" ht="14.4" customHeight="1" x14ac:dyDescent="0.3">
      <c r="A613" s="831" t="s">
        <v>1839</v>
      </c>
      <c r="B613" s="832" t="s">
        <v>1562</v>
      </c>
      <c r="C613" s="832" t="s">
        <v>1903</v>
      </c>
      <c r="D613" s="832" t="s">
        <v>673</v>
      </c>
      <c r="E613" s="832" t="s">
        <v>1902</v>
      </c>
      <c r="F613" s="849"/>
      <c r="G613" s="849"/>
      <c r="H613" s="837">
        <v>0</v>
      </c>
      <c r="I613" s="849">
        <v>5</v>
      </c>
      <c r="J613" s="849">
        <v>1320</v>
      </c>
      <c r="K613" s="837">
        <v>1</v>
      </c>
      <c r="L613" s="849">
        <v>5</v>
      </c>
      <c r="M613" s="850">
        <v>1320</v>
      </c>
    </row>
    <row r="614" spans="1:13" ht="14.4" customHeight="1" x14ac:dyDescent="0.3">
      <c r="A614" s="831" t="s">
        <v>1839</v>
      </c>
      <c r="B614" s="832" t="s">
        <v>1566</v>
      </c>
      <c r="C614" s="832" t="s">
        <v>1567</v>
      </c>
      <c r="D614" s="832" t="s">
        <v>631</v>
      </c>
      <c r="E614" s="832" t="s">
        <v>1565</v>
      </c>
      <c r="F614" s="849"/>
      <c r="G614" s="849"/>
      <c r="H614" s="837">
        <v>0</v>
      </c>
      <c r="I614" s="849">
        <v>1</v>
      </c>
      <c r="J614" s="849">
        <v>132</v>
      </c>
      <c r="K614" s="837">
        <v>1</v>
      </c>
      <c r="L614" s="849">
        <v>1</v>
      </c>
      <c r="M614" s="850">
        <v>132</v>
      </c>
    </row>
    <row r="615" spans="1:13" ht="14.4" customHeight="1" x14ac:dyDescent="0.3">
      <c r="A615" s="831" t="s">
        <v>1839</v>
      </c>
      <c r="B615" s="832" t="s">
        <v>1566</v>
      </c>
      <c r="C615" s="832" t="s">
        <v>1658</v>
      </c>
      <c r="D615" s="832" t="s">
        <v>631</v>
      </c>
      <c r="E615" s="832" t="s">
        <v>1659</v>
      </c>
      <c r="F615" s="849"/>
      <c r="G615" s="849"/>
      <c r="H615" s="837">
        <v>0</v>
      </c>
      <c r="I615" s="849">
        <v>7</v>
      </c>
      <c r="J615" s="849">
        <v>3079.86</v>
      </c>
      <c r="K615" s="837">
        <v>1</v>
      </c>
      <c r="L615" s="849">
        <v>7</v>
      </c>
      <c r="M615" s="850">
        <v>3079.86</v>
      </c>
    </row>
    <row r="616" spans="1:13" ht="14.4" customHeight="1" x14ac:dyDescent="0.3">
      <c r="A616" s="831" t="s">
        <v>1839</v>
      </c>
      <c r="B616" s="832" t="s">
        <v>1568</v>
      </c>
      <c r="C616" s="832" t="s">
        <v>1569</v>
      </c>
      <c r="D616" s="832" t="s">
        <v>1570</v>
      </c>
      <c r="E616" s="832" t="s">
        <v>1571</v>
      </c>
      <c r="F616" s="849"/>
      <c r="G616" s="849"/>
      <c r="H616" s="837">
        <v>0</v>
      </c>
      <c r="I616" s="849">
        <v>153</v>
      </c>
      <c r="J616" s="849">
        <v>18812.879999999997</v>
      </c>
      <c r="K616" s="837">
        <v>1</v>
      </c>
      <c r="L616" s="849">
        <v>153</v>
      </c>
      <c r="M616" s="850">
        <v>18812.879999999997</v>
      </c>
    </row>
    <row r="617" spans="1:13" ht="14.4" customHeight="1" x14ac:dyDescent="0.3">
      <c r="A617" s="831" t="s">
        <v>1839</v>
      </c>
      <c r="B617" s="832" t="s">
        <v>1568</v>
      </c>
      <c r="C617" s="832" t="s">
        <v>1660</v>
      </c>
      <c r="D617" s="832" t="s">
        <v>1570</v>
      </c>
      <c r="E617" s="832" t="s">
        <v>1661</v>
      </c>
      <c r="F617" s="849"/>
      <c r="G617" s="849"/>
      <c r="H617" s="837">
        <v>0</v>
      </c>
      <c r="I617" s="849">
        <v>134</v>
      </c>
      <c r="J617" s="849">
        <v>32951.94</v>
      </c>
      <c r="K617" s="837">
        <v>1</v>
      </c>
      <c r="L617" s="849">
        <v>134</v>
      </c>
      <c r="M617" s="850">
        <v>32951.94</v>
      </c>
    </row>
    <row r="618" spans="1:13" ht="14.4" customHeight="1" x14ac:dyDescent="0.3">
      <c r="A618" s="831" t="s">
        <v>1839</v>
      </c>
      <c r="B618" s="832" t="s">
        <v>1568</v>
      </c>
      <c r="C618" s="832" t="s">
        <v>2141</v>
      </c>
      <c r="D618" s="832" t="s">
        <v>2142</v>
      </c>
      <c r="E618" s="832" t="s">
        <v>1665</v>
      </c>
      <c r="F618" s="849"/>
      <c r="G618" s="849"/>
      <c r="H618" s="837">
        <v>0</v>
      </c>
      <c r="I618" s="849">
        <v>6</v>
      </c>
      <c r="J618" s="849">
        <v>1946.28</v>
      </c>
      <c r="K618" s="837">
        <v>1</v>
      </c>
      <c r="L618" s="849">
        <v>6</v>
      </c>
      <c r="M618" s="850">
        <v>1946.28</v>
      </c>
    </row>
    <row r="619" spans="1:13" ht="14.4" customHeight="1" x14ac:dyDescent="0.3">
      <c r="A619" s="831" t="s">
        <v>1839</v>
      </c>
      <c r="B619" s="832" t="s">
        <v>1568</v>
      </c>
      <c r="C619" s="832" t="s">
        <v>2309</v>
      </c>
      <c r="D619" s="832" t="s">
        <v>2142</v>
      </c>
      <c r="E619" s="832" t="s">
        <v>2310</v>
      </c>
      <c r="F619" s="849"/>
      <c r="G619" s="849"/>
      <c r="H619" s="837">
        <v>0</v>
      </c>
      <c r="I619" s="849">
        <v>2</v>
      </c>
      <c r="J619" s="849">
        <v>2162.58</v>
      </c>
      <c r="K619" s="837">
        <v>1</v>
      </c>
      <c r="L619" s="849">
        <v>2</v>
      </c>
      <c r="M619" s="850">
        <v>2162.58</v>
      </c>
    </row>
    <row r="620" spans="1:13" ht="14.4" customHeight="1" x14ac:dyDescent="0.3">
      <c r="A620" s="831" t="s">
        <v>1839</v>
      </c>
      <c r="B620" s="832" t="s">
        <v>1568</v>
      </c>
      <c r="C620" s="832" t="s">
        <v>2518</v>
      </c>
      <c r="D620" s="832" t="s">
        <v>2142</v>
      </c>
      <c r="E620" s="832" t="s">
        <v>1772</v>
      </c>
      <c r="F620" s="849"/>
      <c r="G620" s="849"/>
      <c r="H620" s="837">
        <v>0</v>
      </c>
      <c r="I620" s="849">
        <v>4</v>
      </c>
      <c r="J620" s="849">
        <v>2595.04</v>
      </c>
      <c r="K620" s="837">
        <v>1</v>
      </c>
      <c r="L620" s="849">
        <v>4</v>
      </c>
      <c r="M620" s="850">
        <v>2595.04</v>
      </c>
    </row>
    <row r="621" spans="1:13" ht="14.4" customHeight="1" x14ac:dyDescent="0.3">
      <c r="A621" s="831" t="s">
        <v>1839</v>
      </c>
      <c r="B621" s="832" t="s">
        <v>1568</v>
      </c>
      <c r="C621" s="832" t="s">
        <v>2143</v>
      </c>
      <c r="D621" s="832" t="s">
        <v>2142</v>
      </c>
      <c r="E621" s="832" t="s">
        <v>2144</v>
      </c>
      <c r="F621" s="849"/>
      <c r="G621" s="849"/>
      <c r="H621" s="837">
        <v>0</v>
      </c>
      <c r="I621" s="849">
        <v>1</v>
      </c>
      <c r="J621" s="849">
        <v>918.92</v>
      </c>
      <c r="K621" s="837">
        <v>1</v>
      </c>
      <c r="L621" s="849">
        <v>1</v>
      </c>
      <c r="M621" s="850">
        <v>918.92</v>
      </c>
    </row>
    <row r="622" spans="1:13" ht="14.4" customHeight="1" x14ac:dyDescent="0.3">
      <c r="A622" s="831" t="s">
        <v>1839</v>
      </c>
      <c r="B622" s="832" t="s">
        <v>1662</v>
      </c>
      <c r="C622" s="832" t="s">
        <v>1771</v>
      </c>
      <c r="D622" s="832" t="s">
        <v>1664</v>
      </c>
      <c r="E622" s="832" t="s">
        <v>1772</v>
      </c>
      <c r="F622" s="849"/>
      <c r="G622" s="849"/>
      <c r="H622" s="837">
        <v>0</v>
      </c>
      <c r="I622" s="849">
        <v>11</v>
      </c>
      <c r="J622" s="849">
        <v>1452</v>
      </c>
      <c r="K622" s="837">
        <v>1</v>
      </c>
      <c r="L622" s="849">
        <v>11</v>
      </c>
      <c r="M622" s="850">
        <v>1452</v>
      </c>
    </row>
    <row r="623" spans="1:13" ht="14.4" customHeight="1" x14ac:dyDescent="0.3">
      <c r="A623" s="831" t="s">
        <v>1839</v>
      </c>
      <c r="B623" s="832" t="s">
        <v>1662</v>
      </c>
      <c r="C623" s="832" t="s">
        <v>1663</v>
      </c>
      <c r="D623" s="832" t="s">
        <v>1664</v>
      </c>
      <c r="E623" s="832" t="s">
        <v>1665</v>
      </c>
      <c r="F623" s="849"/>
      <c r="G623" s="849"/>
      <c r="H623" s="837">
        <v>0</v>
      </c>
      <c r="I623" s="849">
        <v>22</v>
      </c>
      <c r="J623" s="849">
        <v>1451.7799999999997</v>
      </c>
      <c r="K623" s="837">
        <v>1</v>
      </c>
      <c r="L623" s="849">
        <v>22</v>
      </c>
      <c r="M623" s="850">
        <v>1451.7799999999997</v>
      </c>
    </row>
    <row r="624" spans="1:13" ht="14.4" customHeight="1" x14ac:dyDescent="0.3">
      <c r="A624" s="831" t="s">
        <v>1839</v>
      </c>
      <c r="B624" s="832" t="s">
        <v>1572</v>
      </c>
      <c r="C624" s="832" t="s">
        <v>1573</v>
      </c>
      <c r="D624" s="832" t="s">
        <v>711</v>
      </c>
      <c r="E624" s="832" t="s">
        <v>1574</v>
      </c>
      <c r="F624" s="849"/>
      <c r="G624" s="849"/>
      <c r="H624" s="837">
        <v>0</v>
      </c>
      <c r="I624" s="849">
        <v>22</v>
      </c>
      <c r="J624" s="849">
        <v>2710.4</v>
      </c>
      <c r="K624" s="837">
        <v>1</v>
      </c>
      <c r="L624" s="849">
        <v>22</v>
      </c>
      <c r="M624" s="850">
        <v>2710.4</v>
      </c>
    </row>
    <row r="625" spans="1:13" ht="14.4" customHeight="1" x14ac:dyDescent="0.3">
      <c r="A625" s="831" t="s">
        <v>1839</v>
      </c>
      <c r="B625" s="832" t="s">
        <v>1572</v>
      </c>
      <c r="C625" s="832" t="s">
        <v>1668</v>
      </c>
      <c r="D625" s="832" t="s">
        <v>711</v>
      </c>
      <c r="E625" s="832" t="s">
        <v>1617</v>
      </c>
      <c r="F625" s="849"/>
      <c r="G625" s="849"/>
      <c r="H625" s="837">
        <v>0</v>
      </c>
      <c r="I625" s="849">
        <v>6</v>
      </c>
      <c r="J625" s="849">
        <v>1478.34</v>
      </c>
      <c r="K625" s="837">
        <v>1</v>
      </c>
      <c r="L625" s="849">
        <v>6</v>
      </c>
      <c r="M625" s="850">
        <v>1478.34</v>
      </c>
    </row>
    <row r="626" spans="1:13" ht="14.4" customHeight="1" x14ac:dyDescent="0.3">
      <c r="A626" s="831" t="s">
        <v>1839</v>
      </c>
      <c r="B626" s="832" t="s">
        <v>1572</v>
      </c>
      <c r="C626" s="832" t="s">
        <v>1949</v>
      </c>
      <c r="D626" s="832" t="s">
        <v>1950</v>
      </c>
      <c r="E626" s="832" t="s">
        <v>1078</v>
      </c>
      <c r="F626" s="849">
        <v>66</v>
      </c>
      <c r="G626" s="849">
        <v>8712</v>
      </c>
      <c r="H626" s="837">
        <v>1</v>
      </c>
      <c r="I626" s="849"/>
      <c r="J626" s="849"/>
      <c r="K626" s="837">
        <v>0</v>
      </c>
      <c r="L626" s="849">
        <v>66</v>
      </c>
      <c r="M626" s="850">
        <v>8712</v>
      </c>
    </row>
    <row r="627" spans="1:13" ht="14.4" customHeight="1" x14ac:dyDescent="0.3">
      <c r="A627" s="831" t="s">
        <v>1839</v>
      </c>
      <c r="B627" s="832" t="s">
        <v>1572</v>
      </c>
      <c r="C627" s="832" t="s">
        <v>2286</v>
      </c>
      <c r="D627" s="832" t="s">
        <v>1945</v>
      </c>
      <c r="E627" s="832" t="s">
        <v>2287</v>
      </c>
      <c r="F627" s="849">
        <v>6</v>
      </c>
      <c r="G627" s="849">
        <v>739.2</v>
      </c>
      <c r="H627" s="837">
        <v>1</v>
      </c>
      <c r="I627" s="849"/>
      <c r="J627" s="849"/>
      <c r="K627" s="837">
        <v>0</v>
      </c>
      <c r="L627" s="849">
        <v>6</v>
      </c>
      <c r="M627" s="850">
        <v>739.2</v>
      </c>
    </row>
    <row r="628" spans="1:13" ht="14.4" customHeight="1" x14ac:dyDescent="0.3">
      <c r="A628" s="831" t="s">
        <v>1839</v>
      </c>
      <c r="B628" s="832" t="s">
        <v>1572</v>
      </c>
      <c r="C628" s="832" t="s">
        <v>1666</v>
      </c>
      <c r="D628" s="832" t="s">
        <v>711</v>
      </c>
      <c r="E628" s="832" t="s">
        <v>1667</v>
      </c>
      <c r="F628" s="849"/>
      <c r="G628" s="849"/>
      <c r="H628" s="837">
        <v>0</v>
      </c>
      <c r="I628" s="849">
        <v>140</v>
      </c>
      <c r="J628" s="849">
        <v>101677.80000000005</v>
      </c>
      <c r="K628" s="837">
        <v>1</v>
      </c>
      <c r="L628" s="849">
        <v>140</v>
      </c>
      <c r="M628" s="850">
        <v>101677.80000000005</v>
      </c>
    </row>
    <row r="629" spans="1:13" ht="14.4" customHeight="1" x14ac:dyDescent="0.3">
      <c r="A629" s="831" t="s">
        <v>1839</v>
      </c>
      <c r="B629" s="832" t="s">
        <v>1572</v>
      </c>
      <c r="C629" s="832" t="s">
        <v>1953</v>
      </c>
      <c r="D629" s="832" t="s">
        <v>1945</v>
      </c>
      <c r="E629" s="832" t="s">
        <v>1954</v>
      </c>
      <c r="F629" s="849">
        <v>2</v>
      </c>
      <c r="G629" s="849">
        <v>1482.2</v>
      </c>
      <c r="H629" s="837">
        <v>1</v>
      </c>
      <c r="I629" s="849"/>
      <c r="J629" s="849"/>
      <c r="K629" s="837">
        <v>0</v>
      </c>
      <c r="L629" s="849">
        <v>2</v>
      </c>
      <c r="M629" s="850">
        <v>1482.2</v>
      </c>
    </row>
    <row r="630" spans="1:13" ht="14.4" customHeight="1" x14ac:dyDescent="0.3">
      <c r="A630" s="831" t="s">
        <v>1839</v>
      </c>
      <c r="B630" s="832" t="s">
        <v>1572</v>
      </c>
      <c r="C630" s="832" t="s">
        <v>2372</v>
      </c>
      <c r="D630" s="832" t="s">
        <v>2373</v>
      </c>
      <c r="E630" s="832" t="s">
        <v>2374</v>
      </c>
      <c r="F630" s="849"/>
      <c r="G630" s="849"/>
      <c r="H630" s="837">
        <v>0</v>
      </c>
      <c r="I630" s="849">
        <v>2</v>
      </c>
      <c r="J630" s="849">
        <v>246.4</v>
      </c>
      <c r="K630" s="837">
        <v>1</v>
      </c>
      <c r="L630" s="849">
        <v>2</v>
      </c>
      <c r="M630" s="850">
        <v>246.4</v>
      </c>
    </row>
    <row r="631" spans="1:13" ht="14.4" customHeight="1" x14ac:dyDescent="0.3">
      <c r="A631" s="831" t="s">
        <v>1839</v>
      </c>
      <c r="B631" s="832" t="s">
        <v>1572</v>
      </c>
      <c r="C631" s="832" t="s">
        <v>1575</v>
      </c>
      <c r="D631" s="832" t="s">
        <v>711</v>
      </c>
      <c r="E631" s="832" t="s">
        <v>712</v>
      </c>
      <c r="F631" s="849"/>
      <c r="G631" s="849"/>
      <c r="H631" s="837">
        <v>0</v>
      </c>
      <c r="I631" s="849">
        <v>19</v>
      </c>
      <c r="J631" s="849">
        <v>4681.4099999999989</v>
      </c>
      <c r="K631" s="837">
        <v>1</v>
      </c>
      <c r="L631" s="849">
        <v>19</v>
      </c>
      <c r="M631" s="850">
        <v>4681.4099999999989</v>
      </c>
    </row>
    <row r="632" spans="1:13" ht="14.4" customHeight="1" x14ac:dyDescent="0.3">
      <c r="A632" s="831" t="s">
        <v>1839</v>
      </c>
      <c r="B632" s="832" t="s">
        <v>1572</v>
      </c>
      <c r="C632" s="832" t="s">
        <v>2377</v>
      </c>
      <c r="D632" s="832" t="s">
        <v>2373</v>
      </c>
      <c r="E632" s="832" t="s">
        <v>2378</v>
      </c>
      <c r="F632" s="849"/>
      <c r="G632" s="849"/>
      <c r="H632" s="837">
        <v>0</v>
      </c>
      <c r="I632" s="849">
        <v>1</v>
      </c>
      <c r="J632" s="849">
        <v>61.59</v>
      </c>
      <c r="K632" s="837">
        <v>1</v>
      </c>
      <c r="L632" s="849">
        <v>1</v>
      </c>
      <c r="M632" s="850">
        <v>61.59</v>
      </c>
    </row>
    <row r="633" spans="1:13" ht="14.4" customHeight="1" x14ac:dyDescent="0.3">
      <c r="A633" s="831" t="s">
        <v>1839</v>
      </c>
      <c r="B633" s="832" t="s">
        <v>1576</v>
      </c>
      <c r="C633" s="832" t="s">
        <v>2071</v>
      </c>
      <c r="D633" s="832" t="s">
        <v>2072</v>
      </c>
      <c r="E633" s="832" t="s">
        <v>1994</v>
      </c>
      <c r="F633" s="849">
        <v>68</v>
      </c>
      <c r="G633" s="849">
        <v>5476.0399999999991</v>
      </c>
      <c r="H633" s="837">
        <v>1</v>
      </c>
      <c r="I633" s="849"/>
      <c r="J633" s="849"/>
      <c r="K633" s="837">
        <v>0</v>
      </c>
      <c r="L633" s="849">
        <v>68</v>
      </c>
      <c r="M633" s="850">
        <v>5476.0399999999991</v>
      </c>
    </row>
    <row r="634" spans="1:13" ht="14.4" customHeight="1" x14ac:dyDescent="0.3">
      <c r="A634" s="831" t="s">
        <v>1839</v>
      </c>
      <c r="B634" s="832" t="s">
        <v>1576</v>
      </c>
      <c r="C634" s="832" t="s">
        <v>2476</v>
      </c>
      <c r="D634" s="832" t="s">
        <v>2074</v>
      </c>
      <c r="E634" s="832" t="s">
        <v>2477</v>
      </c>
      <c r="F634" s="849">
        <v>2</v>
      </c>
      <c r="G634" s="849">
        <v>483.18</v>
      </c>
      <c r="H634" s="837">
        <v>1</v>
      </c>
      <c r="I634" s="849"/>
      <c r="J634" s="849"/>
      <c r="K634" s="837">
        <v>0</v>
      </c>
      <c r="L634" s="849">
        <v>2</v>
      </c>
      <c r="M634" s="850">
        <v>483.18</v>
      </c>
    </row>
    <row r="635" spans="1:13" ht="14.4" customHeight="1" x14ac:dyDescent="0.3">
      <c r="A635" s="831" t="s">
        <v>1839</v>
      </c>
      <c r="B635" s="832" t="s">
        <v>1576</v>
      </c>
      <c r="C635" s="832" t="s">
        <v>2073</v>
      </c>
      <c r="D635" s="832" t="s">
        <v>2074</v>
      </c>
      <c r="E635" s="832" t="s">
        <v>2075</v>
      </c>
      <c r="F635" s="849">
        <v>24</v>
      </c>
      <c r="G635" s="849">
        <v>3865.4399999999996</v>
      </c>
      <c r="H635" s="837">
        <v>1</v>
      </c>
      <c r="I635" s="849"/>
      <c r="J635" s="849"/>
      <c r="K635" s="837">
        <v>0</v>
      </c>
      <c r="L635" s="849">
        <v>24</v>
      </c>
      <c r="M635" s="850">
        <v>3865.4399999999996</v>
      </c>
    </row>
    <row r="636" spans="1:13" ht="14.4" customHeight="1" x14ac:dyDescent="0.3">
      <c r="A636" s="831" t="s">
        <v>1839</v>
      </c>
      <c r="B636" s="832" t="s">
        <v>1576</v>
      </c>
      <c r="C636" s="832" t="s">
        <v>2076</v>
      </c>
      <c r="D636" s="832" t="s">
        <v>2072</v>
      </c>
      <c r="E636" s="832" t="s">
        <v>2075</v>
      </c>
      <c r="F636" s="849">
        <v>10</v>
      </c>
      <c r="G636" s="849">
        <v>1610.6000000000001</v>
      </c>
      <c r="H636" s="837">
        <v>1</v>
      </c>
      <c r="I636" s="849"/>
      <c r="J636" s="849"/>
      <c r="K636" s="837">
        <v>0</v>
      </c>
      <c r="L636" s="849">
        <v>10</v>
      </c>
      <c r="M636" s="850">
        <v>1610.6000000000001</v>
      </c>
    </row>
    <row r="637" spans="1:13" ht="14.4" customHeight="1" x14ac:dyDescent="0.3">
      <c r="A637" s="831" t="s">
        <v>1839</v>
      </c>
      <c r="B637" s="832" t="s">
        <v>1576</v>
      </c>
      <c r="C637" s="832" t="s">
        <v>2079</v>
      </c>
      <c r="D637" s="832" t="s">
        <v>1581</v>
      </c>
      <c r="E637" s="832" t="s">
        <v>1579</v>
      </c>
      <c r="F637" s="849"/>
      <c r="G637" s="849"/>
      <c r="H637" s="837">
        <v>0</v>
      </c>
      <c r="I637" s="849">
        <v>57</v>
      </c>
      <c r="J637" s="849">
        <v>9180.42</v>
      </c>
      <c r="K637" s="837">
        <v>1</v>
      </c>
      <c r="L637" s="849">
        <v>57</v>
      </c>
      <c r="M637" s="850">
        <v>9180.42</v>
      </c>
    </row>
    <row r="638" spans="1:13" ht="14.4" customHeight="1" x14ac:dyDescent="0.3">
      <c r="A638" s="831" t="s">
        <v>1839</v>
      </c>
      <c r="B638" s="832" t="s">
        <v>1576</v>
      </c>
      <c r="C638" s="832" t="s">
        <v>1580</v>
      </c>
      <c r="D638" s="832" t="s">
        <v>1581</v>
      </c>
      <c r="E638" s="832" t="s">
        <v>1582</v>
      </c>
      <c r="F638" s="849"/>
      <c r="G638" s="849"/>
      <c r="H638" s="837">
        <v>0</v>
      </c>
      <c r="I638" s="849">
        <v>17</v>
      </c>
      <c r="J638" s="849">
        <v>4107.03</v>
      </c>
      <c r="K638" s="837">
        <v>1</v>
      </c>
      <c r="L638" s="849">
        <v>17</v>
      </c>
      <c r="M638" s="850">
        <v>4107.03</v>
      </c>
    </row>
    <row r="639" spans="1:13" ht="14.4" customHeight="1" x14ac:dyDescent="0.3">
      <c r="A639" s="831" t="s">
        <v>1839</v>
      </c>
      <c r="B639" s="832" t="s">
        <v>1583</v>
      </c>
      <c r="C639" s="832" t="s">
        <v>2175</v>
      </c>
      <c r="D639" s="832" t="s">
        <v>2173</v>
      </c>
      <c r="E639" s="832" t="s">
        <v>2176</v>
      </c>
      <c r="F639" s="849">
        <v>22</v>
      </c>
      <c r="G639" s="849">
        <v>1653.5199999999998</v>
      </c>
      <c r="H639" s="837">
        <v>1</v>
      </c>
      <c r="I639" s="849"/>
      <c r="J639" s="849"/>
      <c r="K639" s="837">
        <v>0</v>
      </c>
      <c r="L639" s="849">
        <v>22</v>
      </c>
      <c r="M639" s="850">
        <v>1653.5199999999998</v>
      </c>
    </row>
    <row r="640" spans="1:13" ht="14.4" customHeight="1" x14ac:dyDescent="0.3">
      <c r="A640" s="831" t="s">
        <v>1839</v>
      </c>
      <c r="B640" s="832" t="s">
        <v>1583</v>
      </c>
      <c r="C640" s="832" t="s">
        <v>2527</v>
      </c>
      <c r="D640" s="832" t="s">
        <v>2173</v>
      </c>
      <c r="E640" s="832" t="s">
        <v>1586</v>
      </c>
      <c r="F640" s="849">
        <v>2</v>
      </c>
      <c r="G640" s="849">
        <v>0</v>
      </c>
      <c r="H640" s="837"/>
      <c r="I640" s="849"/>
      <c r="J640" s="849"/>
      <c r="K640" s="837"/>
      <c r="L640" s="849">
        <v>2</v>
      </c>
      <c r="M640" s="850">
        <v>0</v>
      </c>
    </row>
    <row r="641" spans="1:13" ht="14.4" customHeight="1" x14ac:dyDescent="0.3">
      <c r="A641" s="831" t="s">
        <v>1839</v>
      </c>
      <c r="B641" s="832" t="s">
        <v>1583</v>
      </c>
      <c r="C641" s="832" t="s">
        <v>2528</v>
      </c>
      <c r="D641" s="832" t="s">
        <v>2173</v>
      </c>
      <c r="E641" s="832" t="s">
        <v>1588</v>
      </c>
      <c r="F641" s="849">
        <v>2</v>
      </c>
      <c r="G641" s="849">
        <v>0</v>
      </c>
      <c r="H641" s="837"/>
      <c r="I641" s="849"/>
      <c r="J641" s="849"/>
      <c r="K641" s="837"/>
      <c r="L641" s="849">
        <v>2</v>
      </c>
      <c r="M641" s="850">
        <v>0</v>
      </c>
    </row>
    <row r="642" spans="1:13" ht="14.4" customHeight="1" x14ac:dyDescent="0.3">
      <c r="A642" s="831" t="s">
        <v>1839</v>
      </c>
      <c r="B642" s="832" t="s">
        <v>1583</v>
      </c>
      <c r="C642" s="832" t="s">
        <v>1672</v>
      </c>
      <c r="D642" s="832" t="s">
        <v>977</v>
      </c>
      <c r="E642" s="832" t="s">
        <v>1673</v>
      </c>
      <c r="F642" s="849">
        <v>59</v>
      </c>
      <c r="G642" s="849">
        <v>4751.2699999999995</v>
      </c>
      <c r="H642" s="837">
        <v>1</v>
      </c>
      <c r="I642" s="849"/>
      <c r="J642" s="849"/>
      <c r="K642" s="837">
        <v>0</v>
      </c>
      <c r="L642" s="849">
        <v>59</v>
      </c>
      <c r="M642" s="850">
        <v>4751.2699999999995</v>
      </c>
    </row>
    <row r="643" spans="1:13" ht="14.4" customHeight="1" x14ac:dyDescent="0.3">
      <c r="A643" s="831" t="s">
        <v>1839</v>
      </c>
      <c r="B643" s="832" t="s">
        <v>1583</v>
      </c>
      <c r="C643" s="832" t="s">
        <v>2529</v>
      </c>
      <c r="D643" s="832" t="s">
        <v>977</v>
      </c>
      <c r="E643" s="832" t="s">
        <v>2530</v>
      </c>
      <c r="F643" s="849">
        <v>4</v>
      </c>
      <c r="G643" s="849">
        <v>0</v>
      </c>
      <c r="H643" s="837"/>
      <c r="I643" s="849"/>
      <c r="J643" s="849"/>
      <c r="K643" s="837"/>
      <c r="L643" s="849">
        <v>4</v>
      </c>
      <c r="M643" s="850">
        <v>0</v>
      </c>
    </row>
    <row r="644" spans="1:13" ht="14.4" customHeight="1" x14ac:dyDescent="0.3">
      <c r="A644" s="831" t="s">
        <v>1839</v>
      </c>
      <c r="B644" s="832" t="s">
        <v>1583</v>
      </c>
      <c r="C644" s="832" t="s">
        <v>1674</v>
      </c>
      <c r="D644" s="832" t="s">
        <v>975</v>
      </c>
      <c r="E644" s="832" t="s">
        <v>1675</v>
      </c>
      <c r="F644" s="849">
        <v>5</v>
      </c>
      <c r="G644" s="849">
        <v>805.3</v>
      </c>
      <c r="H644" s="837">
        <v>1</v>
      </c>
      <c r="I644" s="849"/>
      <c r="J644" s="849"/>
      <c r="K644" s="837">
        <v>0</v>
      </c>
      <c r="L644" s="849">
        <v>5</v>
      </c>
      <c r="M644" s="850">
        <v>805.3</v>
      </c>
    </row>
    <row r="645" spans="1:13" ht="14.4" customHeight="1" x14ac:dyDescent="0.3">
      <c r="A645" s="831" t="s">
        <v>1839</v>
      </c>
      <c r="B645" s="832" t="s">
        <v>1583</v>
      </c>
      <c r="C645" s="832" t="s">
        <v>2172</v>
      </c>
      <c r="D645" s="832" t="s">
        <v>2173</v>
      </c>
      <c r="E645" s="832" t="s">
        <v>2174</v>
      </c>
      <c r="F645" s="849">
        <v>16</v>
      </c>
      <c r="G645" s="849">
        <v>2405.12</v>
      </c>
      <c r="H645" s="837">
        <v>1</v>
      </c>
      <c r="I645" s="849"/>
      <c r="J645" s="849"/>
      <c r="K645" s="837">
        <v>0</v>
      </c>
      <c r="L645" s="849">
        <v>16</v>
      </c>
      <c r="M645" s="850">
        <v>2405.12</v>
      </c>
    </row>
    <row r="646" spans="1:13" ht="14.4" customHeight="1" x14ac:dyDescent="0.3">
      <c r="A646" s="831" t="s">
        <v>1839</v>
      </c>
      <c r="B646" s="832" t="s">
        <v>1583</v>
      </c>
      <c r="C646" s="832" t="s">
        <v>1584</v>
      </c>
      <c r="D646" s="832" t="s">
        <v>1585</v>
      </c>
      <c r="E646" s="832" t="s">
        <v>1586</v>
      </c>
      <c r="F646" s="849"/>
      <c r="G646" s="849"/>
      <c r="H646" s="837">
        <v>0</v>
      </c>
      <c r="I646" s="849">
        <v>134</v>
      </c>
      <c r="J646" s="849">
        <v>10791.02</v>
      </c>
      <c r="K646" s="837">
        <v>1</v>
      </c>
      <c r="L646" s="849">
        <v>134</v>
      </c>
      <c r="M646" s="850">
        <v>10791.02</v>
      </c>
    </row>
    <row r="647" spans="1:13" ht="14.4" customHeight="1" x14ac:dyDescent="0.3">
      <c r="A647" s="831" t="s">
        <v>1839</v>
      </c>
      <c r="B647" s="832" t="s">
        <v>1583</v>
      </c>
      <c r="C647" s="832" t="s">
        <v>1587</v>
      </c>
      <c r="D647" s="832" t="s">
        <v>1585</v>
      </c>
      <c r="E647" s="832" t="s">
        <v>1588</v>
      </c>
      <c r="F647" s="849"/>
      <c r="G647" s="849"/>
      <c r="H647" s="837">
        <v>0</v>
      </c>
      <c r="I647" s="849">
        <v>95</v>
      </c>
      <c r="J647" s="849">
        <v>15300.7</v>
      </c>
      <c r="K647" s="837">
        <v>1</v>
      </c>
      <c r="L647" s="849">
        <v>95</v>
      </c>
      <c r="M647" s="850">
        <v>15300.7</v>
      </c>
    </row>
    <row r="648" spans="1:13" ht="14.4" customHeight="1" x14ac:dyDescent="0.3">
      <c r="A648" s="831" t="s">
        <v>1839</v>
      </c>
      <c r="B648" s="832" t="s">
        <v>1583</v>
      </c>
      <c r="C648" s="832" t="s">
        <v>2180</v>
      </c>
      <c r="D648" s="832" t="s">
        <v>1585</v>
      </c>
      <c r="E648" s="832" t="s">
        <v>2181</v>
      </c>
      <c r="F648" s="849"/>
      <c r="G648" s="849"/>
      <c r="H648" s="837">
        <v>0</v>
      </c>
      <c r="I648" s="849">
        <v>1</v>
      </c>
      <c r="J648" s="849">
        <v>400.17</v>
      </c>
      <c r="K648" s="837">
        <v>1</v>
      </c>
      <c r="L648" s="849">
        <v>1</v>
      </c>
      <c r="M648" s="850">
        <v>400.17</v>
      </c>
    </row>
    <row r="649" spans="1:13" ht="14.4" customHeight="1" x14ac:dyDescent="0.3">
      <c r="A649" s="831" t="s">
        <v>1839</v>
      </c>
      <c r="B649" s="832" t="s">
        <v>1583</v>
      </c>
      <c r="C649" s="832" t="s">
        <v>1670</v>
      </c>
      <c r="D649" s="832" t="s">
        <v>1585</v>
      </c>
      <c r="E649" s="832" t="s">
        <v>1671</v>
      </c>
      <c r="F649" s="849"/>
      <c r="G649" s="849"/>
      <c r="H649" s="837">
        <v>0</v>
      </c>
      <c r="I649" s="849">
        <v>7</v>
      </c>
      <c r="J649" s="849">
        <v>3734.0099999999998</v>
      </c>
      <c r="K649" s="837">
        <v>1</v>
      </c>
      <c r="L649" s="849">
        <v>7</v>
      </c>
      <c r="M649" s="850">
        <v>3734.0099999999998</v>
      </c>
    </row>
    <row r="650" spans="1:13" ht="14.4" customHeight="1" x14ac:dyDescent="0.3">
      <c r="A650" s="831" t="s">
        <v>1839</v>
      </c>
      <c r="B650" s="832" t="s">
        <v>1589</v>
      </c>
      <c r="C650" s="832" t="s">
        <v>2365</v>
      </c>
      <c r="D650" s="832" t="s">
        <v>1924</v>
      </c>
      <c r="E650" s="832" t="s">
        <v>1574</v>
      </c>
      <c r="F650" s="849">
        <v>3</v>
      </c>
      <c r="G650" s="849">
        <v>1585.3200000000002</v>
      </c>
      <c r="H650" s="837">
        <v>1</v>
      </c>
      <c r="I650" s="849"/>
      <c r="J650" s="849"/>
      <c r="K650" s="837">
        <v>0</v>
      </c>
      <c r="L650" s="849">
        <v>3</v>
      </c>
      <c r="M650" s="850">
        <v>1585.3200000000002</v>
      </c>
    </row>
    <row r="651" spans="1:13" ht="14.4" customHeight="1" x14ac:dyDescent="0.3">
      <c r="A651" s="831" t="s">
        <v>1839</v>
      </c>
      <c r="B651" s="832" t="s">
        <v>1589</v>
      </c>
      <c r="C651" s="832" t="s">
        <v>2366</v>
      </c>
      <c r="D651" s="832" t="s">
        <v>1595</v>
      </c>
      <c r="E651" s="832" t="s">
        <v>1574</v>
      </c>
      <c r="F651" s="849">
        <v>2</v>
      </c>
      <c r="G651" s="849">
        <v>1056.8800000000001</v>
      </c>
      <c r="H651" s="837">
        <v>1</v>
      </c>
      <c r="I651" s="849"/>
      <c r="J651" s="849"/>
      <c r="K651" s="837">
        <v>0</v>
      </c>
      <c r="L651" s="849">
        <v>2</v>
      </c>
      <c r="M651" s="850">
        <v>1056.8800000000001</v>
      </c>
    </row>
    <row r="652" spans="1:13" ht="14.4" customHeight="1" x14ac:dyDescent="0.3">
      <c r="A652" s="831" t="s">
        <v>1839</v>
      </c>
      <c r="B652" s="832" t="s">
        <v>1589</v>
      </c>
      <c r="C652" s="832" t="s">
        <v>1590</v>
      </c>
      <c r="D652" s="832" t="s">
        <v>1591</v>
      </c>
      <c r="E652" s="832" t="s">
        <v>700</v>
      </c>
      <c r="F652" s="849"/>
      <c r="G652" s="849"/>
      <c r="H652" s="837">
        <v>0</v>
      </c>
      <c r="I652" s="849">
        <v>4</v>
      </c>
      <c r="J652" s="849">
        <v>1056.92</v>
      </c>
      <c r="K652" s="837">
        <v>1</v>
      </c>
      <c r="L652" s="849">
        <v>4</v>
      </c>
      <c r="M652" s="850">
        <v>1056.92</v>
      </c>
    </row>
    <row r="653" spans="1:13" ht="14.4" customHeight="1" x14ac:dyDescent="0.3">
      <c r="A653" s="831" t="s">
        <v>1839</v>
      </c>
      <c r="B653" s="832" t="s">
        <v>1589</v>
      </c>
      <c r="C653" s="832" t="s">
        <v>1928</v>
      </c>
      <c r="D653" s="832" t="s">
        <v>1924</v>
      </c>
      <c r="E653" s="832" t="s">
        <v>1667</v>
      </c>
      <c r="F653" s="849">
        <v>5</v>
      </c>
      <c r="G653" s="849">
        <v>9247.7999999999993</v>
      </c>
      <c r="H653" s="837">
        <v>1</v>
      </c>
      <c r="I653" s="849"/>
      <c r="J653" s="849"/>
      <c r="K653" s="837">
        <v>0</v>
      </c>
      <c r="L653" s="849">
        <v>5</v>
      </c>
      <c r="M653" s="850">
        <v>9247.7999999999993</v>
      </c>
    </row>
    <row r="654" spans="1:13" ht="14.4" customHeight="1" x14ac:dyDescent="0.3">
      <c r="A654" s="831" t="s">
        <v>1839</v>
      </c>
      <c r="B654" s="832" t="s">
        <v>1589</v>
      </c>
      <c r="C654" s="832" t="s">
        <v>1932</v>
      </c>
      <c r="D654" s="832" t="s">
        <v>1924</v>
      </c>
      <c r="E654" s="832" t="s">
        <v>1933</v>
      </c>
      <c r="F654" s="849">
        <v>3</v>
      </c>
      <c r="G654" s="849">
        <v>2774.34</v>
      </c>
      <c r="H654" s="837">
        <v>1</v>
      </c>
      <c r="I654" s="849"/>
      <c r="J654" s="849"/>
      <c r="K654" s="837">
        <v>0</v>
      </c>
      <c r="L654" s="849">
        <v>3</v>
      </c>
      <c r="M654" s="850">
        <v>2774.34</v>
      </c>
    </row>
    <row r="655" spans="1:13" ht="14.4" customHeight="1" x14ac:dyDescent="0.3">
      <c r="A655" s="831" t="s">
        <v>1839</v>
      </c>
      <c r="B655" s="832" t="s">
        <v>1589</v>
      </c>
      <c r="C655" s="832" t="s">
        <v>1930</v>
      </c>
      <c r="D655" s="832" t="s">
        <v>1591</v>
      </c>
      <c r="E655" s="832" t="s">
        <v>1931</v>
      </c>
      <c r="F655" s="849"/>
      <c r="G655" s="849"/>
      <c r="H655" s="837">
        <v>0</v>
      </c>
      <c r="I655" s="849">
        <v>2</v>
      </c>
      <c r="J655" s="849">
        <v>3170.66</v>
      </c>
      <c r="K655" s="837">
        <v>1</v>
      </c>
      <c r="L655" s="849">
        <v>2</v>
      </c>
      <c r="M655" s="850">
        <v>3170.66</v>
      </c>
    </row>
    <row r="656" spans="1:13" ht="14.4" customHeight="1" x14ac:dyDescent="0.3">
      <c r="A656" s="831" t="s">
        <v>1839</v>
      </c>
      <c r="B656" s="832" t="s">
        <v>3134</v>
      </c>
      <c r="C656" s="832" t="s">
        <v>2463</v>
      </c>
      <c r="D656" s="832" t="s">
        <v>2060</v>
      </c>
      <c r="E656" s="832" t="s">
        <v>2464</v>
      </c>
      <c r="F656" s="849">
        <v>3</v>
      </c>
      <c r="G656" s="849">
        <v>0</v>
      </c>
      <c r="H656" s="837"/>
      <c r="I656" s="849"/>
      <c r="J656" s="849"/>
      <c r="K656" s="837"/>
      <c r="L656" s="849">
        <v>3</v>
      </c>
      <c r="M656" s="850">
        <v>0</v>
      </c>
    </row>
    <row r="657" spans="1:13" ht="14.4" customHeight="1" x14ac:dyDescent="0.3">
      <c r="A657" s="831" t="s">
        <v>1839</v>
      </c>
      <c r="B657" s="832" t="s">
        <v>3134</v>
      </c>
      <c r="C657" s="832" t="s">
        <v>2465</v>
      </c>
      <c r="D657" s="832" t="s">
        <v>2466</v>
      </c>
      <c r="E657" s="832" t="s">
        <v>712</v>
      </c>
      <c r="F657" s="849">
        <v>2</v>
      </c>
      <c r="G657" s="849">
        <v>2456</v>
      </c>
      <c r="H657" s="837">
        <v>1</v>
      </c>
      <c r="I657" s="849"/>
      <c r="J657" s="849"/>
      <c r="K657" s="837">
        <v>0</v>
      </c>
      <c r="L657" s="849">
        <v>2</v>
      </c>
      <c r="M657" s="850">
        <v>2456</v>
      </c>
    </row>
    <row r="658" spans="1:13" ht="14.4" customHeight="1" x14ac:dyDescent="0.3">
      <c r="A658" s="831" t="s">
        <v>1839</v>
      </c>
      <c r="B658" s="832" t="s">
        <v>3134</v>
      </c>
      <c r="C658" s="832" t="s">
        <v>2467</v>
      </c>
      <c r="D658" s="832" t="s">
        <v>2468</v>
      </c>
      <c r="E658" s="832" t="s">
        <v>1565</v>
      </c>
      <c r="F658" s="849">
        <v>13</v>
      </c>
      <c r="G658" s="849">
        <v>17104.36</v>
      </c>
      <c r="H658" s="837">
        <v>1</v>
      </c>
      <c r="I658" s="849"/>
      <c r="J658" s="849"/>
      <c r="K658" s="837">
        <v>0</v>
      </c>
      <c r="L658" s="849">
        <v>13</v>
      </c>
      <c r="M658" s="850">
        <v>17104.36</v>
      </c>
    </row>
    <row r="659" spans="1:13" ht="14.4" customHeight="1" x14ac:dyDescent="0.3">
      <c r="A659" s="831" t="s">
        <v>1839</v>
      </c>
      <c r="B659" s="832" t="s">
        <v>3134</v>
      </c>
      <c r="C659" s="832" t="s">
        <v>2469</v>
      </c>
      <c r="D659" s="832" t="s">
        <v>2468</v>
      </c>
      <c r="E659" s="832" t="s">
        <v>1078</v>
      </c>
      <c r="F659" s="849">
        <v>45</v>
      </c>
      <c r="G659" s="849">
        <v>29603.249999999996</v>
      </c>
      <c r="H659" s="837">
        <v>1</v>
      </c>
      <c r="I659" s="849"/>
      <c r="J659" s="849"/>
      <c r="K659" s="837">
        <v>0</v>
      </c>
      <c r="L659" s="849">
        <v>45</v>
      </c>
      <c r="M659" s="850">
        <v>29603.249999999996</v>
      </c>
    </row>
    <row r="660" spans="1:13" ht="14.4" customHeight="1" x14ac:dyDescent="0.3">
      <c r="A660" s="831" t="s">
        <v>1839</v>
      </c>
      <c r="B660" s="832" t="s">
        <v>3134</v>
      </c>
      <c r="C660" s="832" t="s">
        <v>2472</v>
      </c>
      <c r="D660" s="832" t="s">
        <v>2473</v>
      </c>
      <c r="E660" s="832" t="s">
        <v>1574</v>
      </c>
      <c r="F660" s="849">
        <v>1</v>
      </c>
      <c r="G660" s="849">
        <v>614</v>
      </c>
      <c r="H660" s="837">
        <v>1</v>
      </c>
      <c r="I660" s="849"/>
      <c r="J660" s="849"/>
      <c r="K660" s="837">
        <v>0</v>
      </c>
      <c r="L660" s="849">
        <v>1</v>
      </c>
      <c r="M660" s="850">
        <v>614</v>
      </c>
    </row>
    <row r="661" spans="1:13" ht="14.4" customHeight="1" x14ac:dyDescent="0.3">
      <c r="A661" s="831" t="s">
        <v>1839</v>
      </c>
      <c r="B661" s="832" t="s">
        <v>3134</v>
      </c>
      <c r="C661" s="832" t="s">
        <v>2470</v>
      </c>
      <c r="D661" s="832" t="s">
        <v>2471</v>
      </c>
      <c r="E661" s="832" t="s">
        <v>1574</v>
      </c>
      <c r="F661" s="849"/>
      <c r="G661" s="849"/>
      <c r="H661" s="837">
        <v>0</v>
      </c>
      <c r="I661" s="849">
        <v>12</v>
      </c>
      <c r="J661" s="849">
        <v>7368</v>
      </c>
      <c r="K661" s="837">
        <v>1</v>
      </c>
      <c r="L661" s="849">
        <v>12</v>
      </c>
      <c r="M661" s="850">
        <v>7368</v>
      </c>
    </row>
    <row r="662" spans="1:13" ht="14.4" customHeight="1" x14ac:dyDescent="0.3">
      <c r="A662" s="831" t="s">
        <v>1839</v>
      </c>
      <c r="B662" s="832" t="s">
        <v>1797</v>
      </c>
      <c r="C662" s="832" t="s">
        <v>1798</v>
      </c>
      <c r="D662" s="832" t="s">
        <v>1275</v>
      </c>
      <c r="E662" s="832" t="s">
        <v>1799</v>
      </c>
      <c r="F662" s="849"/>
      <c r="G662" s="849"/>
      <c r="H662" s="837">
        <v>0</v>
      </c>
      <c r="I662" s="849">
        <v>2</v>
      </c>
      <c r="J662" s="849">
        <v>127.5</v>
      </c>
      <c r="K662" s="837">
        <v>1</v>
      </c>
      <c r="L662" s="849">
        <v>2</v>
      </c>
      <c r="M662" s="850">
        <v>127.5</v>
      </c>
    </row>
    <row r="663" spans="1:13" ht="14.4" customHeight="1" x14ac:dyDescent="0.3">
      <c r="A663" s="831" t="s">
        <v>1840</v>
      </c>
      <c r="B663" s="832" t="s">
        <v>1400</v>
      </c>
      <c r="C663" s="832" t="s">
        <v>2856</v>
      </c>
      <c r="D663" s="832" t="s">
        <v>2857</v>
      </c>
      <c r="E663" s="832" t="s">
        <v>2858</v>
      </c>
      <c r="F663" s="849"/>
      <c r="G663" s="849"/>
      <c r="H663" s="837">
        <v>0</v>
      </c>
      <c r="I663" s="849">
        <v>2</v>
      </c>
      <c r="J663" s="849">
        <v>55</v>
      </c>
      <c r="K663" s="837">
        <v>1</v>
      </c>
      <c r="L663" s="849">
        <v>2</v>
      </c>
      <c r="M663" s="850">
        <v>55</v>
      </c>
    </row>
    <row r="664" spans="1:13" ht="14.4" customHeight="1" x14ac:dyDescent="0.3">
      <c r="A664" s="831" t="s">
        <v>1840</v>
      </c>
      <c r="B664" s="832" t="s">
        <v>1485</v>
      </c>
      <c r="C664" s="832" t="s">
        <v>1486</v>
      </c>
      <c r="D664" s="832" t="s">
        <v>1487</v>
      </c>
      <c r="E664" s="832" t="s">
        <v>1488</v>
      </c>
      <c r="F664" s="849"/>
      <c r="G664" s="849"/>
      <c r="H664" s="837">
        <v>0</v>
      </c>
      <c r="I664" s="849">
        <v>3</v>
      </c>
      <c r="J664" s="849">
        <v>1098.93</v>
      </c>
      <c r="K664" s="837">
        <v>1</v>
      </c>
      <c r="L664" s="849">
        <v>3</v>
      </c>
      <c r="M664" s="850">
        <v>1098.93</v>
      </c>
    </row>
    <row r="665" spans="1:13" ht="14.4" customHeight="1" x14ac:dyDescent="0.3">
      <c r="A665" s="831" t="s">
        <v>1840</v>
      </c>
      <c r="B665" s="832" t="s">
        <v>1485</v>
      </c>
      <c r="C665" s="832" t="s">
        <v>1492</v>
      </c>
      <c r="D665" s="832" t="s">
        <v>1487</v>
      </c>
      <c r="E665" s="832" t="s">
        <v>1493</v>
      </c>
      <c r="F665" s="849"/>
      <c r="G665" s="849"/>
      <c r="H665" s="837">
        <v>0</v>
      </c>
      <c r="I665" s="849">
        <v>4</v>
      </c>
      <c r="J665" s="849">
        <v>439.56</v>
      </c>
      <c r="K665" s="837">
        <v>1</v>
      </c>
      <c r="L665" s="849">
        <v>4</v>
      </c>
      <c r="M665" s="850">
        <v>439.56</v>
      </c>
    </row>
    <row r="666" spans="1:13" ht="14.4" customHeight="1" x14ac:dyDescent="0.3">
      <c r="A666" s="831" t="s">
        <v>1840</v>
      </c>
      <c r="B666" s="832" t="s">
        <v>1494</v>
      </c>
      <c r="C666" s="832" t="s">
        <v>1500</v>
      </c>
      <c r="D666" s="832" t="s">
        <v>1496</v>
      </c>
      <c r="E666" s="832" t="s">
        <v>1501</v>
      </c>
      <c r="F666" s="849"/>
      <c r="G666" s="849"/>
      <c r="H666" s="837">
        <v>0</v>
      </c>
      <c r="I666" s="849">
        <v>1</v>
      </c>
      <c r="J666" s="849">
        <v>110.73</v>
      </c>
      <c r="K666" s="837">
        <v>1</v>
      </c>
      <c r="L666" s="849">
        <v>1</v>
      </c>
      <c r="M666" s="850">
        <v>110.73</v>
      </c>
    </row>
    <row r="667" spans="1:13" ht="14.4" customHeight="1" x14ac:dyDescent="0.3">
      <c r="A667" s="831" t="s">
        <v>1840</v>
      </c>
      <c r="B667" s="832" t="s">
        <v>1506</v>
      </c>
      <c r="C667" s="832" t="s">
        <v>2306</v>
      </c>
      <c r="D667" s="832" t="s">
        <v>835</v>
      </c>
      <c r="E667" s="832" t="s">
        <v>1184</v>
      </c>
      <c r="F667" s="849"/>
      <c r="G667" s="849"/>
      <c r="H667" s="837">
        <v>0</v>
      </c>
      <c r="I667" s="849">
        <v>1</v>
      </c>
      <c r="J667" s="849">
        <v>597.88</v>
      </c>
      <c r="K667" s="837">
        <v>1</v>
      </c>
      <c r="L667" s="849">
        <v>1</v>
      </c>
      <c r="M667" s="850">
        <v>597.88</v>
      </c>
    </row>
    <row r="668" spans="1:13" ht="14.4" customHeight="1" x14ac:dyDescent="0.3">
      <c r="A668" s="831" t="s">
        <v>1840</v>
      </c>
      <c r="B668" s="832" t="s">
        <v>1506</v>
      </c>
      <c r="C668" s="832" t="s">
        <v>1763</v>
      </c>
      <c r="D668" s="832" t="s">
        <v>1183</v>
      </c>
      <c r="E668" s="832" t="s">
        <v>1184</v>
      </c>
      <c r="F668" s="849">
        <v>9</v>
      </c>
      <c r="G668" s="849">
        <v>11575.710000000001</v>
      </c>
      <c r="H668" s="837">
        <v>1</v>
      </c>
      <c r="I668" s="849"/>
      <c r="J668" s="849"/>
      <c r="K668" s="837">
        <v>0</v>
      </c>
      <c r="L668" s="849">
        <v>9</v>
      </c>
      <c r="M668" s="850">
        <v>11575.710000000001</v>
      </c>
    </row>
    <row r="669" spans="1:13" ht="14.4" customHeight="1" x14ac:dyDescent="0.3">
      <c r="A669" s="831" t="s">
        <v>1840</v>
      </c>
      <c r="B669" s="832" t="s">
        <v>1518</v>
      </c>
      <c r="C669" s="832" t="s">
        <v>1522</v>
      </c>
      <c r="D669" s="832" t="s">
        <v>1520</v>
      </c>
      <c r="E669" s="832" t="s">
        <v>1108</v>
      </c>
      <c r="F669" s="849"/>
      <c r="G669" s="849"/>
      <c r="H669" s="837">
        <v>0</v>
      </c>
      <c r="I669" s="849">
        <v>9</v>
      </c>
      <c r="J669" s="849">
        <v>8411.94</v>
      </c>
      <c r="K669" s="837">
        <v>1</v>
      </c>
      <c r="L669" s="849">
        <v>9</v>
      </c>
      <c r="M669" s="850">
        <v>8411.94</v>
      </c>
    </row>
    <row r="670" spans="1:13" ht="14.4" customHeight="1" x14ac:dyDescent="0.3">
      <c r="A670" s="831" t="s">
        <v>1840</v>
      </c>
      <c r="B670" s="832" t="s">
        <v>1518</v>
      </c>
      <c r="C670" s="832" t="s">
        <v>1766</v>
      </c>
      <c r="D670" s="832" t="s">
        <v>1520</v>
      </c>
      <c r="E670" s="832" t="s">
        <v>1574</v>
      </c>
      <c r="F670" s="849"/>
      <c r="G670" s="849"/>
      <c r="H670" s="837">
        <v>0</v>
      </c>
      <c r="I670" s="849">
        <v>1</v>
      </c>
      <c r="J670" s="849">
        <v>934.66</v>
      </c>
      <c r="K670" s="837">
        <v>1</v>
      </c>
      <c r="L670" s="849">
        <v>1</v>
      </c>
      <c r="M670" s="850">
        <v>934.66</v>
      </c>
    </row>
    <row r="671" spans="1:13" ht="14.4" customHeight="1" x14ac:dyDescent="0.3">
      <c r="A671" s="831" t="s">
        <v>1840</v>
      </c>
      <c r="B671" s="832" t="s">
        <v>1518</v>
      </c>
      <c r="C671" s="832" t="s">
        <v>1519</v>
      </c>
      <c r="D671" s="832" t="s">
        <v>1520</v>
      </c>
      <c r="E671" s="832" t="s">
        <v>1521</v>
      </c>
      <c r="F671" s="849"/>
      <c r="G671" s="849"/>
      <c r="H671" s="837">
        <v>0</v>
      </c>
      <c r="I671" s="849">
        <v>1</v>
      </c>
      <c r="J671" s="849">
        <v>700.41</v>
      </c>
      <c r="K671" s="837">
        <v>1</v>
      </c>
      <c r="L671" s="849">
        <v>1</v>
      </c>
      <c r="M671" s="850">
        <v>700.41</v>
      </c>
    </row>
    <row r="672" spans="1:13" ht="14.4" customHeight="1" x14ac:dyDescent="0.3">
      <c r="A672" s="831" t="s">
        <v>1840</v>
      </c>
      <c r="B672" s="832" t="s">
        <v>1523</v>
      </c>
      <c r="C672" s="832" t="s">
        <v>1524</v>
      </c>
      <c r="D672" s="832" t="s">
        <v>1525</v>
      </c>
      <c r="E672" s="832" t="s">
        <v>1526</v>
      </c>
      <c r="F672" s="849"/>
      <c r="G672" s="849"/>
      <c r="H672" s="837">
        <v>0</v>
      </c>
      <c r="I672" s="849">
        <v>8</v>
      </c>
      <c r="J672" s="849">
        <v>711.36</v>
      </c>
      <c r="K672" s="837">
        <v>1</v>
      </c>
      <c r="L672" s="849">
        <v>8</v>
      </c>
      <c r="M672" s="850">
        <v>711.36</v>
      </c>
    </row>
    <row r="673" spans="1:13" ht="14.4" customHeight="1" x14ac:dyDescent="0.3">
      <c r="A673" s="831" t="s">
        <v>1840</v>
      </c>
      <c r="B673" s="832" t="s">
        <v>1523</v>
      </c>
      <c r="C673" s="832" t="s">
        <v>1527</v>
      </c>
      <c r="D673" s="832" t="s">
        <v>1525</v>
      </c>
      <c r="E673" s="832" t="s">
        <v>1528</v>
      </c>
      <c r="F673" s="849"/>
      <c r="G673" s="849"/>
      <c r="H673" s="837">
        <v>0</v>
      </c>
      <c r="I673" s="849">
        <v>1</v>
      </c>
      <c r="J673" s="849">
        <v>467.28</v>
      </c>
      <c r="K673" s="837">
        <v>1</v>
      </c>
      <c r="L673" s="849">
        <v>1</v>
      </c>
      <c r="M673" s="850">
        <v>467.28</v>
      </c>
    </row>
    <row r="674" spans="1:13" ht="14.4" customHeight="1" x14ac:dyDescent="0.3">
      <c r="A674" s="831" t="s">
        <v>1840</v>
      </c>
      <c r="B674" s="832" t="s">
        <v>1534</v>
      </c>
      <c r="C674" s="832" t="s">
        <v>1538</v>
      </c>
      <c r="D674" s="832" t="s">
        <v>1539</v>
      </c>
      <c r="E674" s="832" t="s">
        <v>1540</v>
      </c>
      <c r="F674" s="849"/>
      <c r="G674" s="849"/>
      <c r="H674" s="837">
        <v>0</v>
      </c>
      <c r="I674" s="849">
        <v>5</v>
      </c>
      <c r="J674" s="849">
        <v>1476.1000000000001</v>
      </c>
      <c r="K674" s="837">
        <v>1</v>
      </c>
      <c r="L674" s="849">
        <v>5</v>
      </c>
      <c r="M674" s="850">
        <v>1476.1000000000001</v>
      </c>
    </row>
    <row r="675" spans="1:13" ht="14.4" customHeight="1" x14ac:dyDescent="0.3">
      <c r="A675" s="831" t="s">
        <v>1840</v>
      </c>
      <c r="B675" s="832" t="s">
        <v>1541</v>
      </c>
      <c r="C675" s="832" t="s">
        <v>1542</v>
      </c>
      <c r="D675" s="832" t="s">
        <v>1543</v>
      </c>
      <c r="E675" s="832" t="s">
        <v>1544</v>
      </c>
      <c r="F675" s="849"/>
      <c r="G675" s="849"/>
      <c r="H675" s="837">
        <v>0</v>
      </c>
      <c r="I675" s="849">
        <v>3</v>
      </c>
      <c r="J675" s="849">
        <v>550.62</v>
      </c>
      <c r="K675" s="837">
        <v>1</v>
      </c>
      <c r="L675" s="849">
        <v>3</v>
      </c>
      <c r="M675" s="850">
        <v>550.62</v>
      </c>
    </row>
    <row r="676" spans="1:13" ht="14.4" customHeight="1" x14ac:dyDescent="0.3">
      <c r="A676" s="831" t="s">
        <v>1840</v>
      </c>
      <c r="B676" s="832" t="s">
        <v>1549</v>
      </c>
      <c r="C676" s="832" t="s">
        <v>1654</v>
      </c>
      <c r="D676" s="832" t="s">
        <v>1551</v>
      </c>
      <c r="E676" s="832" t="s">
        <v>980</v>
      </c>
      <c r="F676" s="849">
        <v>1</v>
      </c>
      <c r="G676" s="849">
        <v>1945.04</v>
      </c>
      <c r="H676" s="837">
        <v>1</v>
      </c>
      <c r="I676" s="849"/>
      <c r="J676" s="849"/>
      <c r="K676" s="837">
        <v>0</v>
      </c>
      <c r="L676" s="849">
        <v>1</v>
      </c>
      <c r="M676" s="850">
        <v>1945.04</v>
      </c>
    </row>
    <row r="677" spans="1:13" ht="14.4" customHeight="1" x14ac:dyDescent="0.3">
      <c r="A677" s="831" t="s">
        <v>1840</v>
      </c>
      <c r="B677" s="832" t="s">
        <v>1549</v>
      </c>
      <c r="C677" s="832" t="s">
        <v>2664</v>
      </c>
      <c r="D677" s="832" t="s">
        <v>2337</v>
      </c>
      <c r="E677" s="832" t="s">
        <v>2665</v>
      </c>
      <c r="F677" s="849">
        <v>2</v>
      </c>
      <c r="G677" s="849">
        <v>3890.08</v>
      </c>
      <c r="H677" s="837">
        <v>1</v>
      </c>
      <c r="I677" s="849"/>
      <c r="J677" s="849"/>
      <c r="K677" s="837">
        <v>0</v>
      </c>
      <c r="L677" s="849">
        <v>2</v>
      </c>
      <c r="M677" s="850">
        <v>3890.08</v>
      </c>
    </row>
    <row r="678" spans="1:13" ht="14.4" customHeight="1" x14ac:dyDescent="0.3">
      <c r="A678" s="831" t="s">
        <v>1840</v>
      </c>
      <c r="B678" s="832" t="s">
        <v>1549</v>
      </c>
      <c r="C678" s="832" t="s">
        <v>2336</v>
      </c>
      <c r="D678" s="832" t="s">
        <v>2337</v>
      </c>
      <c r="E678" s="832" t="s">
        <v>2338</v>
      </c>
      <c r="F678" s="849">
        <v>2</v>
      </c>
      <c r="G678" s="849">
        <v>2593.4</v>
      </c>
      <c r="H678" s="837">
        <v>1</v>
      </c>
      <c r="I678" s="849"/>
      <c r="J678" s="849"/>
      <c r="K678" s="837">
        <v>0</v>
      </c>
      <c r="L678" s="849">
        <v>2</v>
      </c>
      <c r="M678" s="850">
        <v>2593.4</v>
      </c>
    </row>
    <row r="679" spans="1:13" ht="14.4" customHeight="1" x14ac:dyDescent="0.3">
      <c r="A679" s="831" t="s">
        <v>1840</v>
      </c>
      <c r="B679" s="832" t="s">
        <v>1555</v>
      </c>
      <c r="C679" s="832" t="s">
        <v>1768</v>
      </c>
      <c r="D679" s="832" t="s">
        <v>1769</v>
      </c>
      <c r="E679" s="832" t="s">
        <v>1770</v>
      </c>
      <c r="F679" s="849"/>
      <c r="G679" s="849"/>
      <c r="H679" s="837">
        <v>0</v>
      </c>
      <c r="I679" s="849">
        <v>2</v>
      </c>
      <c r="J679" s="849">
        <v>18.8</v>
      </c>
      <c r="K679" s="837">
        <v>1</v>
      </c>
      <c r="L679" s="849">
        <v>2</v>
      </c>
      <c r="M679" s="850">
        <v>18.8</v>
      </c>
    </row>
    <row r="680" spans="1:13" ht="14.4" customHeight="1" x14ac:dyDescent="0.3">
      <c r="A680" s="831" t="s">
        <v>1840</v>
      </c>
      <c r="B680" s="832" t="s">
        <v>1559</v>
      </c>
      <c r="C680" s="832" t="s">
        <v>2183</v>
      </c>
      <c r="D680" s="832" t="s">
        <v>943</v>
      </c>
      <c r="E680" s="832" t="s">
        <v>2184</v>
      </c>
      <c r="F680" s="849"/>
      <c r="G680" s="849"/>
      <c r="H680" s="837"/>
      <c r="I680" s="849">
        <v>1</v>
      </c>
      <c r="J680" s="849">
        <v>0</v>
      </c>
      <c r="K680" s="837"/>
      <c r="L680" s="849">
        <v>1</v>
      </c>
      <c r="M680" s="850">
        <v>0</v>
      </c>
    </row>
    <row r="681" spans="1:13" ht="14.4" customHeight="1" x14ac:dyDescent="0.3">
      <c r="A681" s="831" t="s">
        <v>1840</v>
      </c>
      <c r="B681" s="832" t="s">
        <v>1562</v>
      </c>
      <c r="C681" s="832" t="s">
        <v>1563</v>
      </c>
      <c r="D681" s="832" t="s">
        <v>671</v>
      </c>
      <c r="E681" s="832" t="s">
        <v>1078</v>
      </c>
      <c r="F681" s="849"/>
      <c r="G681" s="849"/>
      <c r="H681" s="837">
        <v>0</v>
      </c>
      <c r="I681" s="849">
        <v>1</v>
      </c>
      <c r="J681" s="849">
        <v>65.989999999999995</v>
      </c>
      <c r="K681" s="837">
        <v>1</v>
      </c>
      <c r="L681" s="849">
        <v>1</v>
      </c>
      <c r="M681" s="850">
        <v>65.989999999999995</v>
      </c>
    </row>
    <row r="682" spans="1:13" ht="14.4" customHeight="1" x14ac:dyDescent="0.3">
      <c r="A682" s="831" t="s">
        <v>1840</v>
      </c>
      <c r="B682" s="832" t="s">
        <v>1562</v>
      </c>
      <c r="C682" s="832" t="s">
        <v>1564</v>
      </c>
      <c r="D682" s="832" t="s">
        <v>673</v>
      </c>
      <c r="E682" s="832" t="s">
        <v>1565</v>
      </c>
      <c r="F682" s="849"/>
      <c r="G682" s="849"/>
      <c r="H682" s="837">
        <v>0</v>
      </c>
      <c r="I682" s="849">
        <v>5</v>
      </c>
      <c r="J682" s="849">
        <v>660</v>
      </c>
      <c r="K682" s="837">
        <v>1</v>
      </c>
      <c r="L682" s="849">
        <v>5</v>
      </c>
      <c r="M682" s="850">
        <v>660</v>
      </c>
    </row>
    <row r="683" spans="1:13" ht="14.4" customHeight="1" x14ac:dyDescent="0.3">
      <c r="A683" s="831" t="s">
        <v>1840</v>
      </c>
      <c r="B683" s="832" t="s">
        <v>1566</v>
      </c>
      <c r="C683" s="832" t="s">
        <v>1567</v>
      </c>
      <c r="D683" s="832" t="s">
        <v>631</v>
      </c>
      <c r="E683" s="832" t="s">
        <v>1565</v>
      </c>
      <c r="F683" s="849"/>
      <c r="G683" s="849"/>
      <c r="H683" s="837">
        <v>0</v>
      </c>
      <c r="I683" s="849">
        <v>1</v>
      </c>
      <c r="J683" s="849">
        <v>132</v>
      </c>
      <c r="K683" s="837">
        <v>1</v>
      </c>
      <c r="L683" s="849">
        <v>1</v>
      </c>
      <c r="M683" s="850">
        <v>132</v>
      </c>
    </row>
    <row r="684" spans="1:13" ht="14.4" customHeight="1" x14ac:dyDescent="0.3">
      <c r="A684" s="831" t="s">
        <v>1840</v>
      </c>
      <c r="B684" s="832" t="s">
        <v>1566</v>
      </c>
      <c r="C684" s="832" t="s">
        <v>1658</v>
      </c>
      <c r="D684" s="832" t="s">
        <v>631</v>
      </c>
      <c r="E684" s="832" t="s">
        <v>1659</v>
      </c>
      <c r="F684" s="849"/>
      <c r="G684" s="849"/>
      <c r="H684" s="837">
        <v>0</v>
      </c>
      <c r="I684" s="849">
        <v>2</v>
      </c>
      <c r="J684" s="849">
        <v>879.96</v>
      </c>
      <c r="K684" s="837">
        <v>1</v>
      </c>
      <c r="L684" s="849">
        <v>2</v>
      </c>
      <c r="M684" s="850">
        <v>879.96</v>
      </c>
    </row>
    <row r="685" spans="1:13" ht="14.4" customHeight="1" x14ac:dyDescent="0.3">
      <c r="A685" s="831" t="s">
        <v>1840</v>
      </c>
      <c r="B685" s="832" t="s">
        <v>1568</v>
      </c>
      <c r="C685" s="832" t="s">
        <v>1569</v>
      </c>
      <c r="D685" s="832" t="s">
        <v>1570</v>
      </c>
      <c r="E685" s="832" t="s">
        <v>1571</v>
      </c>
      <c r="F685" s="849"/>
      <c r="G685" s="849"/>
      <c r="H685" s="837">
        <v>0</v>
      </c>
      <c r="I685" s="849">
        <v>10</v>
      </c>
      <c r="J685" s="849">
        <v>1229.5999999999999</v>
      </c>
      <c r="K685" s="837">
        <v>1</v>
      </c>
      <c r="L685" s="849">
        <v>10</v>
      </c>
      <c r="M685" s="850">
        <v>1229.5999999999999</v>
      </c>
    </row>
    <row r="686" spans="1:13" ht="14.4" customHeight="1" x14ac:dyDescent="0.3">
      <c r="A686" s="831" t="s">
        <v>1840</v>
      </c>
      <c r="B686" s="832" t="s">
        <v>1568</v>
      </c>
      <c r="C686" s="832" t="s">
        <v>1660</v>
      </c>
      <c r="D686" s="832" t="s">
        <v>1570</v>
      </c>
      <c r="E686" s="832" t="s">
        <v>1661</v>
      </c>
      <c r="F686" s="849"/>
      <c r="G686" s="849"/>
      <c r="H686" s="837">
        <v>0</v>
      </c>
      <c r="I686" s="849">
        <v>2</v>
      </c>
      <c r="J686" s="849">
        <v>491.82</v>
      </c>
      <c r="K686" s="837">
        <v>1</v>
      </c>
      <c r="L686" s="849">
        <v>2</v>
      </c>
      <c r="M686" s="850">
        <v>491.82</v>
      </c>
    </row>
    <row r="687" spans="1:13" ht="14.4" customHeight="1" x14ac:dyDescent="0.3">
      <c r="A687" s="831" t="s">
        <v>1840</v>
      </c>
      <c r="B687" s="832" t="s">
        <v>1572</v>
      </c>
      <c r="C687" s="832" t="s">
        <v>1573</v>
      </c>
      <c r="D687" s="832" t="s">
        <v>711</v>
      </c>
      <c r="E687" s="832" t="s">
        <v>1574</v>
      </c>
      <c r="F687" s="849"/>
      <c r="G687" s="849"/>
      <c r="H687" s="837">
        <v>0</v>
      </c>
      <c r="I687" s="849">
        <v>11</v>
      </c>
      <c r="J687" s="849">
        <v>1355.2</v>
      </c>
      <c r="K687" s="837">
        <v>1</v>
      </c>
      <c r="L687" s="849">
        <v>11</v>
      </c>
      <c r="M687" s="850">
        <v>1355.2</v>
      </c>
    </row>
    <row r="688" spans="1:13" ht="14.4" customHeight="1" x14ac:dyDescent="0.3">
      <c r="A688" s="831" t="s">
        <v>1840</v>
      </c>
      <c r="B688" s="832" t="s">
        <v>1572</v>
      </c>
      <c r="C688" s="832" t="s">
        <v>1668</v>
      </c>
      <c r="D688" s="832" t="s">
        <v>711</v>
      </c>
      <c r="E688" s="832" t="s">
        <v>1617</v>
      </c>
      <c r="F688" s="849"/>
      <c r="G688" s="849"/>
      <c r="H688" s="837">
        <v>0</v>
      </c>
      <c r="I688" s="849">
        <v>1</v>
      </c>
      <c r="J688" s="849">
        <v>246.39</v>
      </c>
      <c r="K688" s="837">
        <v>1</v>
      </c>
      <c r="L688" s="849">
        <v>1</v>
      </c>
      <c r="M688" s="850">
        <v>246.39</v>
      </c>
    </row>
    <row r="689" spans="1:13" ht="14.4" customHeight="1" x14ac:dyDescent="0.3">
      <c r="A689" s="831" t="s">
        <v>1840</v>
      </c>
      <c r="B689" s="832" t="s">
        <v>1576</v>
      </c>
      <c r="C689" s="832" t="s">
        <v>2079</v>
      </c>
      <c r="D689" s="832" t="s">
        <v>1581</v>
      </c>
      <c r="E689" s="832" t="s">
        <v>1579</v>
      </c>
      <c r="F689" s="849"/>
      <c r="G689" s="849"/>
      <c r="H689" s="837">
        <v>0</v>
      </c>
      <c r="I689" s="849">
        <v>6</v>
      </c>
      <c r="J689" s="849">
        <v>966.36</v>
      </c>
      <c r="K689" s="837">
        <v>1</v>
      </c>
      <c r="L689" s="849">
        <v>6</v>
      </c>
      <c r="M689" s="850">
        <v>966.36</v>
      </c>
    </row>
    <row r="690" spans="1:13" ht="14.4" customHeight="1" x14ac:dyDescent="0.3">
      <c r="A690" s="831" t="s">
        <v>1840</v>
      </c>
      <c r="B690" s="832" t="s">
        <v>1576</v>
      </c>
      <c r="C690" s="832" t="s">
        <v>1580</v>
      </c>
      <c r="D690" s="832" t="s">
        <v>1581</v>
      </c>
      <c r="E690" s="832" t="s">
        <v>1582</v>
      </c>
      <c r="F690" s="849"/>
      <c r="G690" s="849"/>
      <c r="H690" s="837">
        <v>0</v>
      </c>
      <c r="I690" s="849">
        <v>1</v>
      </c>
      <c r="J690" s="849">
        <v>241.59</v>
      </c>
      <c r="K690" s="837">
        <v>1</v>
      </c>
      <c r="L690" s="849">
        <v>1</v>
      </c>
      <c r="M690" s="850">
        <v>241.59</v>
      </c>
    </row>
    <row r="691" spans="1:13" ht="14.4" customHeight="1" x14ac:dyDescent="0.3">
      <c r="A691" s="831" t="s">
        <v>1840</v>
      </c>
      <c r="B691" s="832" t="s">
        <v>1583</v>
      </c>
      <c r="C691" s="832" t="s">
        <v>1584</v>
      </c>
      <c r="D691" s="832" t="s">
        <v>1585</v>
      </c>
      <c r="E691" s="832" t="s">
        <v>1586</v>
      </c>
      <c r="F691" s="849"/>
      <c r="G691" s="849"/>
      <c r="H691" s="837">
        <v>0</v>
      </c>
      <c r="I691" s="849">
        <v>4</v>
      </c>
      <c r="J691" s="849">
        <v>322.12</v>
      </c>
      <c r="K691" s="837">
        <v>1</v>
      </c>
      <c r="L691" s="849">
        <v>4</v>
      </c>
      <c r="M691" s="850">
        <v>322.12</v>
      </c>
    </row>
    <row r="692" spans="1:13" ht="14.4" customHeight="1" x14ac:dyDescent="0.3">
      <c r="A692" s="831" t="s">
        <v>1840</v>
      </c>
      <c r="B692" s="832" t="s">
        <v>1583</v>
      </c>
      <c r="C692" s="832" t="s">
        <v>1587</v>
      </c>
      <c r="D692" s="832" t="s">
        <v>1585</v>
      </c>
      <c r="E692" s="832" t="s">
        <v>1588</v>
      </c>
      <c r="F692" s="849"/>
      <c r="G692" s="849"/>
      <c r="H692" s="837">
        <v>0</v>
      </c>
      <c r="I692" s="849">
        <v>2</v>
      </c>
      <c r="J692" s="849">
        <v>322.12</v>
      </c>
      <c r="K692" s="837">
        <v>1</v>
      </c>
      <c r="L692" s="849">
        <v>2</v>
      </c>
      <c r="M692" s="850">
        <v>322.12</v>
      </c>
    </row>
    <row r="693" spans="1:13" ht="14.4" customHeight="1" x14ac:dyDescent="0.3">
      <c r="A693" s="831" t="s">
        <v>1840</v>
      </c>
      <c r="B693" s="832" t="s">
        <v>3143</v>
      </c>
      <c r="C693" s="832" t="s">
        <v>2852</v>
      </c>
      <c r="D693" s="832" t="s">
        <v>2853</v>
      </c>
      <c r="E693" s="832" t="s">
        <v>2854</v>
      </c>
      <c r="F693" s="849"/>
      <c r="G693" s="849"/>
      <c r="H693" s="837">
        <v>0</v>
      </c>
      <c r="I693" s="849">
        <v>1</v>
      </c>
      <c r="J693" s="849">
        <v>176.32</v>
      </c>
      <c r="K693" s="837">
        <v>1</v>
      </c>
      <c r="L693" s="849">
        <v>1</v>
      </c>
      <c r="M693" s="850">
        <v>176.32</v>
      </c>
    </row>
    <row r="694" spans="1:13" ht="14.4" customHeight="1" x14ac:dyDescent="0.3">
      <c r="A694" s="831" t="s">
        <v>1840</v>
      </c>
      <c r="B694" s="832" t="s">
        <v>1678</v>
      </c>
      <c r="C694" s="832" t="s">
        <v>2836</v>
      </c>
      <c r="D694" s="832" t="s">
        <v>1910</v>
      </c>
      <c r="E694" s="832" t="s">
        <v>2835</v>
      </c>
      <c r="F694" s="849">
        <v>2</v>
      </c>
      <c r="G694" s="849">
        <v>47.02</v>
      </c>
      <c r="H694" s="837">
        <v>1</v>
      </c>
      <c r="I694" s="849"/>
      <c r="J694" s="849"/>
      <c r="K694" s="837">
        <v>0</v>
      </c>
      <c r="L694" s="849">
        <v>2</v>
      </c>
      <c r="M694" s="850">
        <v>47.02</v>
      </c>
    </row>
    <row r="695" spans="1:13" ht="14.4" customHeight="1" x14ac:dyDescent="0.3">
      <c r="A695" s="831" t="s">
        <v>1841</v>
      </c>
      <c r="B695" s="832" t="s">
        <v>1481</v>
      </c>
      <c r="C695" s="832" t="s">
        <v>1482</v>
      </c>
      <c r="D695" s="832" t="s">
        <v>1483</v>
      </c>
      <c r="E695" s="832" t="s">
        <v>1484</v>
      </c>
      <c r="F695" s="849"/>
      <c r="G695" s="849"/>
      <c r="H695" s="837"/>
      <c r="I695" s="849">
        <v>1</v>
      </c>
      <c r="J695" s="849">
        <v>0</v>
      </c>
      <c r="K695" s="837"/>
      <c r="L695" s="849">
        <v>1</v>
      </c>
      <c r="M695" s="850">
        <v>0</v>
      </c>
    </row>
    <row r="696" spans="1:13" ht="14.4" customHeight="1" x14ac:dyDescent="0.3">
      <c r="A696" s="831" t="s">
        <v>1841</v>
      </c>
      <c r="B696" s="832" t="s">
        <v>3133</v>
      </c>
      <c r="C696" s="832" t="s">
        <v>2575</v>
      </c>
      <c r="D696" s="832" t="s">
        <v>2576</v>
      </c>
      <c r="E696" s="832" t="s">
        <v>2577</v>
      </c>
      <c r="F696" s="849"/>
      <c r="G696" s="849"/>
      <c r="H696" s="837">
        <v>0</v>
      </c>
      <c r="I696" s="849">
        <v>4</v>
      </c>
      <c r="J696" s="849">
        <v>411.6</v>
      </c>
      <c r="K696" s="837">
        <v>1</v>
      </c>
      <c r="L696" s="849">
        <v>4</v>
      </c>
      <c r="M696" s="850">
        <v>411.6</v>
      </c>
    </row>
    <row r="697" spans="1:13" ht="14.4" customHeight="1" x14ac:dyDescent="0.3">
      <c r="A697" s="831" t="s">
        <v>1841</v>
      </c>
      <c r="B697" s="832" t="s">
        <v>1485</v>
      </c>
      <c r="C697" s="832" t="s">
        <v>1486</v>
      </c>
      <c r="D697" s="832" t="s">
        <v>1487</v>
      </c>
      <c r="E697" s="832" t="s">
        <v>1488</v>
      </c>
      <c r="F697" s="849"/>
      <c r="G697" s="849"/>
      <c r="H697" s="837">
        <v>0</v>
      </c>
      <c r="I697" s="849">
        <v>51</v>
      </c>
      <c r="J697" s="849">
        <v>18681.810000000001</v>
      </c>
      <c r="K697" s="837">
        <v>1</v>
      </c>
      <c r="L697" s="849">
        <v>51</v>
      </c>
      <c r="M697" s="850">
        <v>18681.810000000001</v>
      </c>
    </row>
    <row r="698" spans="1:13" ht="14.4" customHeight="1" x14ac:dyDescent="0.3">
      <c r="A698" s="831" t="s">
        <v>1841</v>
      </c>
      <c r="B698" s="832" t="s">
        <v>1485</v>
      </c>
      <c r="C698" s="832" t="s">
        <v>1489</v>
      </c>
      <c r="D698" s="832" t="s">
        <v>1490</v>
      </c>
      <c r="E698" s="832" t="s">
        <v>1491</v>
      </c>
      <c r="F698" s="849"/>
      <c r="G698" s="849"/>
      <c r="H698" s="837">
        <v>0</v>
      </c>
      <c r="I698" s="849">
        <v>4</v>
      </c>
      <c r="J698" s="849">
        <v>879.12</v>
      </c>
      <c r="K698" s="837">
        <v>1</v>
      </c>
      <c r="L698" s="849">
        <v>4</v>
      </c>
      <c r="M698" s="850">
        <v>879.12</v>
      </c>
    </row>
    <row r="699" spans="1:13" ht="14.4" customHeight="1" x14ac:dyDescent="0.3">
      <c r="A699" s="831" t="s">
        <v>1841</v>
      </c>
      <c r="B699" s="832" t="s">
        <v>1485</v>
      </c>
      <c r="C699" s="832" t="s">
        <v>1492</v>
      </c>
      <c r="D699" s="832" t="s">
        <v>1487</v>
      </c>
      <c r="E699" s="832" t="s">
        <v>1493</v>
      </c>
      <c r="F699" s="849"/>
      <c r="G699" s="849"/>
      <c r="H699" s="837">
        <v>0</v>
      </c>
      <c r="I699" s="849">
        <v>4</v>
      </c>
      <c r="J699" s="849">
        <v>439.56</v>
      </c>
      <c r="K699" s="837">
        <v>1</v>
      </c>
      <c r="L699" s="849">
        <v>4</v>
      </c>
      <c r="M699" s="850">
        <v>439.56</v>
      </c>
    </row>
    <row r="700" spans="1:13" ht="14.4" customHeight="1" x14ac:dyDescent="0.3">
      <c r="A700" s="831" t="s">
        <v>1841</v>
      </c>
      <c r="B700" s="832" t="s">
        <v>1494</v>
      </c>
      <c r="C700" s="832" t="s">
        <v>1495</v>
      </c>
      <c r="D700" s="832" t="s">
        <v>1496</v>
      </c>
      <c r="E700" s="832" t="s">
        <v>1497</v>
      </c>
      <c r="F700" s="849"/>
      <c r="G700" s="849"/>
      <c r="H700" s="837">
        <v>0</v>
      </c>
      <c r="I700" s="849">
        <v>3</v>
      </c>
      <c r="J700" s="849">
        <v>664.31999999999994</v>
      </c>
      <c r="K700" s="837">
        <v>1</v>
      </c>
      <c r="L700" s="849">
        <v>3</v>
      </c>
      <c r="M700" s="850">
        <v>664.31999999999994</v>
      </c>
    </row>
    <row r="701" spans="1:13" ht="14.4" customHeight="1" x14ac:dyDescent="0.3">
      <c r="A701" s="831" t="s">
        <v>1841</v>
      </c>
      <c r="B701" s="832" t="s">
        <v>1494</v>
      </c>
      <c r="C701" s="832" t="s">
        <v>1640</v>
      </c>
      <c r="D701" s="832" t="s">
        <v>1496</v>
      </c>
      <c r="E701" s="832" t="s">
        <v>1641</v>
      </c>
      <c r="F701" s="849"/>
      <c r="G701" s="849"/>
      <c r="H701" s="837">
        <v>0</v>
      </c>
      <c r="I701" s="849">
        <v>21</v>
      </c>
      <c r="J701" s="849">
        <v>10850.91</v>
      </c>
      <c r="K701" s="837">
        <v>1</v>
      </c>
      <c r="L701" s="849">
        <v>21</v>
      </c>
      <c r="M701" s="850">
        <v>10850.91</v>
      </c>
    </row>
    <row r="702" spans="1:13" ht="14.4" customHeight="1" x14ac:dyDescent="0.3">
      <c r="A702" s="831" t="s">
        <v>1841</v>
      </c>
      <c r="B702" s="832" t="s">
        <v>1494</v>
      </c>
      <c r="C702" s="832" t="s">
        <v>1500</v>
      </c>
      <c r="D702" s="832" t="s">
        <v>1496</v>
      </c>
      <c r="E702" s="832" t="s">
        <v>1501</v>
      </c>
      <c r="F702" s="849"/>
      <c r="G702" s="849"/>
      <c r="H702" s="837">
        <v>0</v>
      </c>
      <c r="I702" s="849">
        <v>9</v>
      </c>
      <c r="J702" s="849">
        <v>996.56999999999994</v>
      </c>
      <c r="K702" s="837">
        <v>1</v>
      </c>
      <c r="L702" s="849">
        <v>9</v>
      </c>
      <c r="M702" s="850">
        <v>996.56999999999994</v>
      </c>
    </row>
    <row r="703" spans="1:13" ht="14.4" customHeight="1" x14ac:dyDescent="0.3">
      <c r="A703" s="831" t="s">
        <v>1841</v>
      </c>
      <c r="B703" s="832" t="s">
        <v>1506</v>
      </c>
      <c r="C703" s="832" t="s">
        <v>2102</v>
      </c>
      <c r="D703" s="832" t="s">
        <v>2103</v>
      </c>
      <c r="E703" s="832" t="s">
        <v>1184</v>
      </c>
      <c r="F703" s="849">
        <v>1</v>
      </c>
      <c r="G703" s="849">
        <v>597.88</v>
      </c>
      <c r="H703" s="837">
        <v>1</v>
      </c>
      <c r="I703" s="849"/>
      <c r="J703" s="849"/>
      <c r="K703" s="837">
        <v>0</v>
      </c>
      <c r="L703" s="849">
        <v>1</v>
      </c>
      <c r="M703" s="850">
        <v>597.88</v>
      </c>
    </row>
    <row r="704" spans="1:13" ht="14.4" customHeight="1" x14ac:dyDescent="0.3">
      <c r="A704" s="831" t="s">
        <v>1841</v>
      </c>
      <c r="B704" s="832" t="s">
        <v>1506</v>
      </c>
      <c r="C704" s="832" t="s">
        <v>2104</v>
      </c>
      <c r="D704" s="832" t="s">
        <v>2103</v>
      </c>
      <c r="E704" s="832" t="s">
        <v>2105</v>
      </c>
      <c r="F704" s="849">
        <v>30</v>
      </c>
      <c r="G704" s="849">
        <v>35872.5</v>
      </c>
      <c r="H704" s="837">
        <v>1</v>
      </c>
      <c r="I704" s="849"/>
      <c r="J704" s="849"/>
      <c r="K704" s="837">
        <v>0</v>
      </c>
      <c r="L704" s="849">
        <v>30</v>
      </c>
      <c r="M704" s="850">
        <v>35872.5</v>
      </c>
    </row>
    <row r="705" spans="1:13" ht="14.4" customHeight="1" x14ac:dyDescent="0.3">
      <c r="A705" s="831" t="s">
        <v>1841</v>
      </c>
      <c r="B705" s="832" t="s">
        <v>1506</v>
      </c>
      <c r="C705" s="832" t="s">
        <v>2106</v>
      </c>
      <c r="D705" s="832" t="s">
        <v>1648</v>
      </c>
      <c r="E705" s="832" t="s">
        <v>1184</v>
      </c>
      <c r="F705" s="849">
        <v>6</v>
      </c>
      <c r="G705" s="849">
        <v>3587.2799999999997</v>
      </c>
      <c r="H705" s="837">
        <v>1</v>
      </c>
      <c r="I705" s="849"/>
      <c r="J705" s="849"/>
      <c r="K705" s="837">
        <v>0</v>
      </c>
      <c r="L705" s="849">
        <v>6</v>
      </c>
      <c r="M705" s="850">
        <v>3587.2799999999997</v>
      </c>
    </row>
    <row r="706" spans="1:13" ht="14.4" customHeight="1" x14ac:dyDescent="0.3">
      <c r="A706" s="831" t="s">
        <v>1841</v>
      </c>
      <c r="B706" s="832" t="s">
        <v>1506</v>
      </c>
      <c r="C706" s="832" t="s">
        <v>1647</v>
      </c>
      <c r="D706" s="832" t="s">
        <v>1648</v>
      </c>
      <c r="E706" s="832" t="s">
        <v>1649</v>
      </c>
      <c r="F706" s="849">
        <v>2</v>
      </c>
      <c r="G706" s="849">
        <v>588.4</v>
      </c>
      <c r="H706" s="837">
        <v>1</v>
      </c>
      <c r="I706" s="849"/>
      <c r="J706" s="849"/>
      <c r="K706" s="837">
        <v>0</v>
      </c>
      <c r="L706" s="849">
        <v>2</v>
      </c>
      <c r="M706" s="850">
        <v>588.4</v>
      </c>
    </row>
    <row r="707" spans="1:13" ht="14.4" customHeight="1" x14ac:dyDescent="0.3">
      <c r="A707" s="831" t="s">
        <v>1841</v>
      </c>
      <c r="B707" s="832" t="s">
        <v>1506</v>
      </c>
      <c r="C707" s="832" t="s">
        <v>1763</v>
      </c>
      <c r="D707" s="832" t="s">
        <v>1183</v>
      </c>
      <c r="E707" s="832" t="s">
        <v>1184</v>
      </c>
      <c r="F707" s="849">
        <v>6</v>
      </c>
      <c r="G707" s="849">
        <v>7717.14</v>
      </c>
      <c r="H707" s="837">
        <v>1</v>
      </c>
      <c r="I707" s="849"/>
      <c r="J707" s="849"/>
      <c r="K707" s="837">
        <v>0</v>
      </c>
      <c r="L707" s="849">
        <v>6</v>
      </c>
      <c r="M707" s="850">
        <v>7717.14</v>
      </c>
    </row>
    <row r="708" spans="1:13" ht="14.4" customHeight="1" x14ac:dyDescent="0.3">
      <c r="A708" s="831" t="s">
        <v>1841</v>
      </c>
      <c r="B708" s="832" t="s">
        <v>1512</v>
      </c>
      <c r="C708" s="832" t="s">
        <v>1516</v>
      </c>
      <c r="D708" s="832" t="s">
        <v>1514</v>
      </c>
      <c r="E708" s="832" t="s">
        <v>1517</v>
      </c>
      <c r="F708" s="849"/>
      <c r="G708" s="849"/>
      <c r="H708" s="837">
        <v>0</v>
      </c>
      <c r="I708" s="849">
        <v>5</v>
      </c>
      <c r="J708" s="849">
        <v>1536.3999999999999</v>
      </c>
      <c r="K708" s="837">
        <v>1</v>
      </c>
      <c r="L708" s="849">
        <v>5</v>
      </c>
      <c r="M708" s="850">
        <v>1536.3999999999999</v>
      </c>
    </row>
    <row r="709" spans="1:13" ht="14.4" customHeight="1" x14ac:dyDescent="0.3">
      <c r="A709" s="831" t="s">
        <v>1841</v>
      </c>
      <c r="B709" s="832" t="s">
        <v>1518</v>
      </c>
      <c r="C709" s="832" t="s">
        <v>2605</v>
      </c>
      <c r="D709" s="832" t="s">
        <v>2606</v>
      </c>
      <c r="E709" s="832" t="s">
        <v>1574</v>
      </c>
      <c r="F709" s="849">
        <v>20</v>
      </c>
      <c r="G709" s="849">
        <v>18693.2</v>
      </c>
      <c r="H709" s="837">
        <v>1</v>
      </c>
      <c r="I709" s="849"/>
      <c r="J709" s="849"/>
      <c r="K709" s="837">
        <v>0</v>
      </c>
      <c r="L709" s="849">
        <v>20</v>
      </c>
      <c r="M709" s="850">
        <v>18693.2</v>
      </c>
    </row>
    <row r="710" spans="1:13" ht="14.4" customHeight="1" x14ac:dyDescent="0.3">
      <c r="A710" s="831" t="s">
        <v>1841</v>
      </c>
      <c r="B710" s="832" t="s">
        <v>1518</v>
      </c>
      <c r="C710" s="832" t="s">
        <v>2607</v>
      </c>
      <c r="D710" s="832" t="s">
        <v>2608</v>
      </c>
      <c r="E710" s="832" t="s">
        <v>1108</v>
      </c>
      <c r="F710" s="849">
        <v>15</v>
      </c>
      <c r="G710" s="849">
        <v>4239</v>
      </c>
      <c r="H710" s="837">
        <v>1</v>
      </c>
      <c r="I710" s="849"/>
      <c r="J710" s="849"/>
      <c r="K710" s="837">
        <v>0</v>
      </c>
      <c r="L710" s="849">
        <v>15</v>
      </c>
      <c r="M710" s="850">
        <v>4239</v>
      </c>
    </row>
    <row r="711" spans="1:13" ht="14.4" customHeight="1" x14ac:dyDescent="0.3">
      <c r="A711" s="831" t="s">
        <v>1841</v>
      </c>
      <c r="B711" s="832" t="s">
        <v>1518</v>
      </c>
      <c r="C711" s="832" t="s">
        <v>2301</v>
      </c>
      <c r="D711" s="832" t="s">
        <v>2087</v>
      </c>
      <c r="E711" s="832" t="s">
        <v>700</v>
      </c>
      <c r="F711" s="849">
        <v>24</v>
      </c>
      <c r="G711" s="849">
        <v>5087.04</v>
      </c>
      <c r="H711" s="837">
        <v>1</v>
      </c>
      <c r="I711" s="849"/>
      <c r="J711" s="849"/>
      <c r="K711" s="837">
        <v>0</v>
      </c>
      <c r="L711" s="849">
        <v>24</v>
      </c>
      <c r="M711" s="850">
        <v>5087.04</v>
      </c>
    </row>
    <row r="712" spans="1:13" ht="14.4" customHeight="1" x14ac:dyDescent="0.3">
      <c r="A712" s="831" t="s">
        <v>1841</v>
      </c>
      <c r="B712" s="832" t="s">
        <v>1518</v>
      </c>
      <c r="C712" s="832" t="s">
        <v>2302</v>
      </c>
      <c r="D712" s="832" t="s">
        <v>2087</v>
      </c>
      <c r="E712" s="832" t="s">
        <v>1574</v>
      </c>
      <c r="F712" s="849">
        <v>4</v>
      </c>
      <c r="G712" s="849">
        <v>1130.4000000000001</v>
      </c>
      <c r="H712" s="837">
        <v>1</v>
      </c>
      <c r="I712" s="849"/>
      <c r="J712" s="849"/>
      <c r="K712" s="837">
        <v>0</v>
      </c>
      <c r="L712" s="849">
        <v>4</v>
      </c>
      <c r="M712" s="850">
        <v>1130.4000000000001</v>
      </c>
    </row>
    <row r="713" spans="1:13" ht="14.4" customHeight="1" x14ac:dyDescent="0.3">
      <c r="A713" s="831" t="s">
        <v>1841</v>
      </c>
      <c r="B713" s="832" t="s">
        <v>1518</v>
      </c>
      <c r="C713" s="832" t="s">
        <v>2086</v>
      </c>
      <c r="D713" s="832" t="s">
        <v>2087</v>
      </c>
      <c r="E713" s="832" t="s">
        <v>712</v>
      </c>
      <c r="F713" s="849">
        <v>26</v>
      </c>
      <c r="G713" s="849">
        <v>48602.58</v>
      </c>
      <c r="H713" s="837">
        <v>1</v>
      </c>
      <c r="I713" s="849"/>
      <c r="J713" s="849"/>
      <c r="K713" s="837">
        <v>0</v>
      </c>
      <c r="L713" s="849">
        <v>26</v>
      </c>
      <c r="M713" s="850">
        <v>48602.58</v>
      </c>
    </row>
    <row r="714" spans="1:13" ht="14.4" customHeight="1" x14ac:dyDescent="0.3">
      <c r="A714" s="831" t="s">
        <v>1841</v>
      </c>
      <c r="B714" s="832" t="s">
        <v>1518</v>
      </c>
      <c r="C714" s="832" t="s">
        <v>2609</v>
      </c>
      <c r="D714" s="832" t="s">
        <v>2087</v>
      </c>
      <c r="E714" s="832" t="s">
        <v>1617</v>
      </c>
      <c r="F714" s="849">
        <v>6</v>
      </c>
      <c r="G714" s="849">
        <v>9483.119999999999</v>
      </c>
      <c r="H714" s="837">
        <v>1</v>
      </c>
      <c r="I714" s="849"/>
      <c r="J714" s="849"/>
      <c r="K714" s="837">
        <v>0</v>
      </c>
      <c r="L714" s="849">
        <v>6</v>
      </c>
      <c r="M714" s="850">
        <v>9483.119999999999</v>
      </c>
    </row>
    <row r="715" spans="1:13" ht="14.4" customHeight="1" x14ac:dyDescent="0.3">
      <c r="A715" s="831" t="s">
        <v>1841</v>
      </c>
      <c r="B715" s="832" t="s">
        <v>1518</v>
      </c>
      <c r="C715" s="832" t="s">
        <v>2492</v>
      </c>
      <c r="D715" s="832" t="s">
        <v>2484</v>
      </c>
      <c r="E715" s="832" t="s">
        <v>1574</v>
      </c>
      <c r="F715" s="849">
        <v>1</v>
      </c>
      <c r="G715" s="849">
        <v>934.66</v>
      </c>
      <c r="H715" s="837">
        <v>1</v>
      </c>
      <c r="I715" s="849"/>
      <c r="J715" s="849"/>
      <c r="K715" s="837">
        <v>0</v>
      </c>
      <c r="L715" s="849">
        <v>1</v>
      </c>
      <c r="M715" s="850">
        <v>934.66</v>
      </c>
    </row>
    <row r="716" spans="1:13" ht="14.4" customHeight="1" x14ac:dyDescent="0.3">
      <c r="A716" s="831" t="s">
        <v>1841</v>
      </c>
      <c r="B716" s="832" t="s">
        <v>1518</v>
      </c>
      <c r="C716" s="832" t="s">
        <v>2483</v>
      </c>
      <c r="D716" s="832" t="s">
        <v>2484</v>
      </c>
      <c r="E716" s="832" t="s">
        <v>700</v>
      </c>
      <c r="F716" s="849">
        <v>11</v>
      </c>
      <c r="G716" s="849">
        <v>7704.73</v>
      </c>
      <c r="H716" s="837">
        <v>1</v>
      </c>
      <c r="I716" s="849"/>
      <c r="J716" s="849"/>
      <c r="K716" s="837">
        <v>0</v>
      </c>
      <c r="L716" s="849">
        <v>11</v>
      </c>
      <c r="M716" s="850">
        <v>7704.73</v>
      </c>
    </row>
    <row r="717" spans="1:13" ht="14.4" customHeight="1" x14ac:dyDescent="0.3">
      <c r="A717" s="831" t="s">
        <v>1841</v>
      </c>
      <c r="B717" s="832" t="s">
        <v>1518</v>
      </c>
      <c r="C717" s="832" t="s">
        <v>2611</v>
      </c>
      <c r="D717" s="832" t="s">
        <v>2612</v>
      </c>
      <c r="E717" s="832" t="s">
        <v>636</v>
      </c>
      <c r="F717" s="849">
        <v>9</v>
      </c>
      <c r="G717" s="849">
        <v>8411.94</v>
      </c>
      <c r="H717" s="837">
        <v>1</v>
      </c>
      <c r="I717" s="849"/>
      <c r="J717" s="849"/>
      <c r="K717" s="837">
        <v>0</v>
      </c>
      <c r="L717" s="849">
        <v>9</v>
      </c>
      <c r="M717" s="850">
        <v>8411.94</v>
      </c>
    </row>
    <row r="718" spans="1:13" ht="14.4" customHeight="1" x14ac:dyDescent="0.3">
      <c r="A718" s="831" t="s">
        <v>1841</v>
      </c>
      <c r="B718" s="832" t="s">
        <v>1518</v>
      </c>
      <c r="C718" s="832" t="s">
        <v>1522</v>
      </c>
      <c r="D718" s="832" t="s">
        <v>1520</v>
      </c>
      <c r="E718" s="832" t="s">
        <v>1108</v>
      </c>
      <c r="F718" s="849"/>
      <c r="G718" s="849"/>
      <c r="H718" s="837">
        <v>0</v>
      </c>
      <c r="I718" s="849">
        <v>32</v>
      </c>
      <c r="J718" s="849">
        <v>29909.119999999999</v>
      </c>
      <c r="K718" s="837">
        <v>1</v>
      </c>
      <c r="L718" s="849">
        <v>32</v>
      </c>
      <c r="M718" s="850">
        <v>29909.119999999999</v>
      </c>
    </row>
    <row r="719" spans="1:13" ht="14.4" customHeight="1" x14ac:dyDescent="0.3">
      <c r="A719" s="831" t="s">
        <v>1841</v>
      </c>
      <c r="B719" s="832" t="s">
        <v>1518</v>
      </c>
      <c r="C719" s="832" t="s">
        <v>2088</v>
      </c>
      <c r="D719" s="832" t="s">
        <v>1520</v>
      </c>
      <c r="E719" s="832" t="s">
        <v>700</v>
      </c>
      <c r="F719" s="849"/>
      <c r="G719" s="849"/>
      <c r="H719" s="837">
        <v>0</v>
      </c>
      <c r="I719" s="849">
        <v>19</v>
      </c>
      <c r="J719" s="849">
        <v>13308.17</v>
      </c>
      <c r="K719" s="837">
        <v>1</v>
      </c>
      <c r="L719" s="849">
        <v>19</v>
      </c>
      <c r="M719" s="850">
        <v>13308.17</v>
      </c>
    </row>
    <row r="720" spans="1:13" ht="14.4" customHeight="1" x14ac:dyDescent="0.3">
      <c r="A720" s="831" t="s">
        <v>1841</v>
      </c>
      <c r="B720" s="832" t="s">
        <v>1518</v>
      </c>
      <c r="C720" s="832" t="s">
        <v>1766</v>
      </c>
      <c r="D720" s="832" t="s">
        <v>1520</v>
      </c>
      <c r="E720" s="832" t="s">
        <v>1574</v>
      </c>
      <c r="F720" s="849"/>
      <c r="G720" s="849"/>
      <c r="H720" s="837">
        <v>0</v>
      </c>
      <c r="I720" s="849">
        <v>24</v>
      </c>
      <c r="J720" s="849">
        <v>22431.840000000004</v>
      </c>
      <c r="K720" s="837">
        <v>1</v>
      </c>
      <c r="L720" s="849">
        <v>24</v>
      </c>
      <c r="M720" s="850">
        <v>22431.840000000004</v>
      </c>
    </row>
    <row r="721" spans="1:13" ht="14.4" customHeight="1" x14ac:dyDescent="0.3">
      <c r="A721" s="831" t="s">
        <v>1841</v>
      </c>
      <c r="B721" s="832" t="s">
        <v>1518</v>
      </c>
      <c r="C721" s="832" t="s">
        <v>1519</v>
      </c>
      <c r="D721" s="832" t="s">
        <v>1520</v>
      </c>
      <c r="E721" s="832" t="s">
        <v>1521</v>
      </c>
      <c r="F721" s="849"/>
      <c r="G721" s="849"/>
      <c r="H721" s="837">
        <v>0</v>
      </c>
      <c r="I721" s="849">
        <v>8</v>
      </c>
      <c r="J721" s="849">
        <v>5603.28</v>
      </c>
      <c r="K721" s="837">
        <v>1</v>
      </c>
      <c r="L721" s="849">
        <v>8</v>
      </c>
      <c r="M721" s="850">
        <v>5603.28</v>
      </c>
    </row>
    <row r="722" spans="1:13" ht="14.4" customHeight="1" x14ac:dyDescent="0.3">
      <c r="A722" s="831" t="s">
        <v>1841</v>
      </c>
      <c r="B722" s="832" t="s">
        <v>1523</v>
      </c>
      <c r="C722" s="832" t="s">
        <v>2582</v>
      </c>
      <c r="D722" s="832" t="s">
        <v>2583</v>
      </c>
      <c r="E722" s="832" t="s">
        <v>2584</v>
      </c>
      <c r="F722" s="849">
        <v>3</v>
      </c>
      <c r="G722" s="849">
        <v>110.72999999999999</v>
      </c>
      <c r="H722" s="837">
        <v>1</v>
      </c>
      <c r="I722" s="849"/>
      <c r="J722" s="849"/>
      <c r="K722" s="837">
        <v>0</v>
      </c>
      <c r="L722" s="849">
        <v>3</v>
      </c>
      <c r="M722" s="850">
        <v>110.72999999999999</v>
      </c>
    </row>
    <row r="723" spans="1:13" ht="14.4" customHeight="1" x14ac:dyDescent="0.3">
      <c r="A723" s="831" t="s">
        <v>1841</v>
      </c>
      <c r="B723" s="832" t="s">
        <v>1523</v>
      </c>
      <c r="C723" s="832" t="s">
        <v>2430</v>
      </c>
      <c r="D723" s="832" t="s">
        <v>2431</v>
      </c>
      <c r="E723" s="832" t="s">
        <v>2432</v>
      </c>
      <c r="F723" s="849">
        <v>5</v>
      </c>
      <c r="G723" s="849">
        <v>8523</v>
      </c>
      <c r="H723" s="837">
        <v>1</v>
      </c>
      <c r="I723" s="849"/>
      <c r="J723" s="849"/>
      <c r="K723" s="837">
        <v>0</v>
      </c>
      <c r="L723" s="849">
        <v>5</v>
      </c>
      <c r="M723" s="850">
        <v>8523</v>
      </c>
    </row>
    <row r="724" spans="1:13" ht="14.4" customHeight="1" x14ac:dyDescent="0.3">
      <c r="A724" s="831" t="s">
        <v>1841</v>
      </c>
      <c r="B724" s="832" t="s">
        <v>1523</v>
      </c>
      <c r="C724" s="832" t="s">
        <v>2433</v>
      </c>
      <c r="D724" s="832" t="s">
        <v>2026</v>
      </c>
      <c r="E724" s="832" t="s">
        <v>2021</v>
      </c>
      <c r="F724" s="849">
        <v>3</v>
      </c>
      <c r="G724" s="849">
        <v>366.75</v>
      </c>
      <c r="H724" s="837">
        <v>1</v>
      </c>
      <c r="I724" s="849"/>
      <c r="J724" s="849"/>
      <c r="K724" s="837">
        <v>0</v>
      </c>
      <c r="L724" s="849">
        <v>3</v>
      </c>
      <c r="M724" s="850">
        <v>366.75</v>
      </c>
    </row>
    <row r="725" spans="1:13" ht="14.4" customHeight="1" x14ac:dyDescent="0.3">
      <c r="A725" s="831" t="s">
        <v>1841</v>
      </c>
      <c r="B725" s="832" t="s">
        <v>1523</v>
      </c>
      <c r="C725" s="832" t="s">
        <v>2585</v>
      </c>
      <c r="D725" s="832" t="s">
        <v>2442</v>
      </c>
      <c r="E725" s="832" t="s">
        <v>2029</v>
      </c>
      <c r="F725" s="849">
        <v>2</v>
      </c>
      <c r="G725" s="849">
        <v>787.26</v>
      </c>
      <c r="H725" s="837">
        <v>1</v>
      </c>
      <c r="I725" s="849"/>
      <c r="J725" s="849"/>
      <c r="K725" s="837">
        <v>0</v>
      </c>
      <c r="L725" s="849">
        <v>2</v>
      </c>
      <c r="M725" s="850">
        <v>787.26</v>
      </c>
    </row>
    <row r="726" spans="1:13" ht="14.4" customHeight="1" x14ac:dyDescent="0.3">
      <c r="A726" s="831" t="s">
        <v>1841</v>
      </c>
      <c r="B726" s="832" t="s">
        <v>1523</v>
      </c>
      <c r="C726" s="832" t="s">
        <v>2586</v>
      </c>
      <c r="D726" s="832" t="s">
        <v>2023</v>
      </c>
      <c r="E726" s="832" t="s">
        <v>2021</v>
      </c>
      <c r="F726" s="849">
        <v>8</v>
      </c>
      <c r="G726" s="849">
        <v>978</v>
      </c>
      <c r="H726" s="837">
        <v>1</v>
      </c>
      <c r="I726" s="849"/>
      <c r="J726" s="849"/>
      <c r="K726" s="837">
        <v>0</v>
      </c>
      <c r="L726" s="849">
        <v>8</v>
      </c>
      <c r="M726" s="850">
        <v>978</v>
      </c>
    </row>
    <row r="727" spans="1:13" ht="14.4" customHeight="1" x14ac:dyDescent="0.3">
      <c r="A727" s="831" t="s">
        <v>1841</v>
      </c>
      <c r="B727" s="832" t="s">
        <v>1523</v>
      </c>
      <c r="C727" s="832" t="s">
        <v>2022</v>
      </c>
      <c r="D727" s="832" t="s">
        <v>2023</v>
      </c>
      <c r="E727" s="832" t="s">
        <v>2024</v>
      </c>
      <c r="F727" s="849">
        <v>3</v>
      </c>
      <c r="G727" s="849">
        <v>885.66000000000008</v>
      </c>
      <c r="H727" s="837">
        <v>1</v>
      </c>
      <c r="I727" s="849"/>
      <c r="J727" s="849"/>
      <c r="K727" s="837">
        <v>0</v>
      </c>
      <c r="L727" s="849">
        <v>3</v>
      </c>
      <c r="M727" s="850">
        <v>885.66000000000008</v>
      </c>
    </row>
    <row r="728" spans="1:13" ht="14.4" customHeight="1" x14ac:dyDescent="0.3">
      <c r="A728" s="831" t="s">
        <v>1841</v>
      </c>
      <c r="B728" s="832" t="s">
        <v>1523</v>
      </c>
      <c r="C728" s="832" t="s">
        <v>2032</v>
      </c>
      <c r="D728" s="832" t="s">
        <v>2023</v>
      </c>
      <c r="E728" s="832" t="s">
        <v>2033</v>
      </c>
      <c r="F728" s="849">
        <v>2</v>
      </c>
      <c r="G728" s="849">
        <v>147.62</v>
      </c>
      <c r="H728" s="837">
        <v>1</v>
      </c>
      <c r="I728" s="849"/>
      <c r="J728" s="849"/>
      <c r="K728" s="837">
        <v>0</v>
      </c>
      <c r="L728" s="849">
        <v>2</v>
      </c>
      <c r="M728" s="850">
        <v>147.62</v>
      </c>
    </row>
    <row r="729" spans="1:13" ht="14.4" customHeight="1" x14ac:dyDescent="0.3">
      <c r="A729" s="831" t="s">
        <v>1841</v>
      </c>
      <c r="B729" s="832" t="s">
        <v>1523</v>
      </c>
      <c r="C729" s="832" t="s">
        <v>2587</v>
      </c>
      <c r="D729" s="832" t="s">
        <v>2026</v>
      </c>
      <c r="E729" s="832" t="s">
        <v>2033</v>
      </c>
      <c r="F729" s="849">
        <v>6</v>
      </c>
      <c r="G729" s="849">
        <v>442.86</v>
      </c>
      <c r="H729" s="837">
        <v>1</v>
      </c>
      <c r="I729" s="849"/>
      <c r="J729" s="849"/>
      <c r="K729" s="837">
        <v>0</v>
      </c>
      <c r="L729" s="849">
        <v>6</v>
      </c>
      <c r="M729" s="850">
        <v>442.86</v>
      </c>
    </row>
    <row r="730" spans="1:13" ht="14.4" customHeight="1" x14ac:dyDescent="0.3">
      <c r="A730" s="831" t="s">
        <v>1841</v>
      </c>
      <c r="B730" s="832" t="s">
        <v>1523</v>
      </c>
      <c r="C730" s="832" t="s">
        <v>2588</v>
      </c>
      <c r="D730" s="832" t="s">
        <v>2589</v>
      </c>
      <c r="E730" s="832" t="s">
        <v>2590</v>
      </c>
      <c r="F730" s="849">
        <v>3</v>
      </c>
      <c r="G730" s="849">
        <v>1180.8899999999999</v>
      </c>
      <c r="H730" s="837">
        <v>1</v>
      </c>
      <c r="I730" s="849"/>
      <c r="J730" s="849"/>
      <c r="K730" s="837">
        <v>0</v>
      </c>
      <c r="L730" s="849">
        <v>3</v>
      </c>
      <c r="M730" s="850">
        <v>1180.8899999999999</v>
      </c>
    </row>
    <row r="731" spans="1:13" ht="14.4" customHeight="1" x14ac:dyDescent="0.3">
      <c r="A731" s="831" t="s">
        <v>1841</v>
      </c>
      <c r="B731" s="832" t="s">
        <v>1523</v>
      </c>
      <c r="C731" s="832" t="s">
        <v>2025</v>
      </c>
      <c r="D731" s="832" t="s">
        <v>2026</v>
      </c>
      <c r="E731" s="832" t="s">
        <v>2024</v>
      </c>
      <c r="F731" s="849">
        <v>7</v>
      </c>
      <c r="G731" s="849">
        <v>2066.54</v>
      </c>
      <c r="H731" s="837">
        <v>1</v>
      </c>
      <c r="I731" s="849"/>
      <c r="J731" s="849"/>
      <c r="K731" s="837">
        <v>0</v>
      </c>
      <c r="L731" s="849">
        <v>7</v>
      </c>
      <c r="M731" s="850">
        <v>2066.54</v>
      </c>
    </row>
    <row r="732" spans="1:13" ht="14.4" customHeight="1" x14ac:dyDescent="0.3">
      <c r="A732" s="831" t="s">
        <v>1841</v>
      </c>
      <c r="B732" s="832" t="s">
        <v>1523</v>
      </c>
      <c r="C732" s="832" t="s">
        <v>2027</v>
      </c>
      <c r="D732" s="832" t="s">
        <v>2028</v>
      </c>
      <c r="E732" s="832" t="s">
        <v>2029</v>
      </c>
      <c r="F732" s="849">
        <v>2</v>
      </c>
      <c r="G732" s="849">
        <v>787.26</v>
      </c>
      <c r="H732" s="837">
        <v>1</v>
      </c>
      <c r="I732" s="849"/>
      <c r="J732" s="849"/>
      <c r="K732" s="837">
        <v>0</v>
      </c>
      <c r="L732" s="849">
        <v>2</v>
      </c>
      <c r="M732" s="850">
        <v>787.26</v>
      </c>
    </row>
    <row r="733" spans="1:13" ht="14.4" customHeight="1" x14ac:dyDescent="0.3">
      <c r="A733" s="831" t="s">
        <v>1841</v>
      </c>
      <c r="B733" s="832" t="s">
        <v>1523</v>
      </c>
      <c r="C733" s="832" t="s">
        <v>2591</v>
      </c>
      <c r="D733" s="832" t="s">
        <v>2026</v>
      </c>
      <c r="E733" s="832" t="s">
        <v>2033</v>
      </c>
      <c r="F733" s="849">
        <v>4</v>
      </c>
      <c r="G733" s="849">
        <v>295.24</v>
      </c>
      <c r="H733" s="837">
        <v>1</v>
      </c>
      <c r="I733" s="849"/>
      <c r="J733" s="849"/>
      <c r="K733" s="837">
        <v>0</v>
      </c>
      <c r="L733" s="849">
        <v>4</v>
      </c>
      <c r="M733" s="850">
        <v>295.24</v>
      </c>
    </row>
    <row r="734" spans="1:13" ht="14.4" customHeight="1" x14ac:dyDescent="0.3">
      <c r="A734" s="831" t="s">
        <v>1841</v>
      </c>
      <c r="B734" s="832" t="s">
        <v>1523</v>
      </c>
      <c r="C734" s="832" t="s">
        <v>1529</v>
      </c>
      <c r="D734" s="832" t="s">
        <v>1525</v>
      </c>
      <c r="E734" s="832" t="s">
        <v>1530</v>
      </c>
      <c r="F734" s="849"/>
      <c r="G734" s="849"/>
      <c r="H734" s="837">
        <v>0</v>
      </c>
      <c r="I734" s="849">
        <v>2</v>
      </c>
      <c r="J734" s="849">
        <v>1827.96</v>
      </c>
      <c r="K734" s="837">
        <v>1</v>
      </c>
      <c r="L734" s="849">
        <v>2</v>
      </c>
      <c r="M734" s="850">
        <v>1827.96</v>
      </c>
    </row>
    <row r="735" spans="1:13" ht="14.4" customHeight="1" x14ac:dyDescent="0.3">
      <c r="A735" s="831" t="s">
        <v>1841</v>
      </c>
      <c r="B735" s="832" t="s">
        <v>1523</v>
      </c>
      <c r="C735" s="832" t="s">
        <v>1524</v>
      </c>
      <c r="D735" s="832" t="s">
        <v>1525</v>
      </c>
      <c r="E735" s="832" t="s">
        <v>1526</v>
      </c>
      <c r="F735" s="849"/>
      <c r="G735" s="849"/>
      <c r="H735" s="837">
        <v>0</v>
      </c>
      <c r="I735" s="849">
        <v>39</v>
      </c>
      <c r="J735" s="849">
        <v>3467.88</v>
      </c>
      <c r="K735" s="837">
        <v>1</v>
      </c>
      <c r="L735" s="849">
        <v>39</v>
      </c>
      <c r="M735" s="850">
        <v>3467.88</v>
      </c>
    </row>
    <row r="736" spans="1:13" ht="14.4" customHeight="1" x14ac:dyDescent="0.3">
      <c r="A736" s="831" t="s">
        <v>1841</v>
      </c>
      <c r="B736" s="832" t="s">
        <v>1523</v>
      </c>
      <c r="C736" s="832" t="s">
        <v>2593</v>
      </c>
      <c r="D736" s="832" t="s">
        <v>2020</v>
      </c>
      <c r="E736" s="832" t="s">
        <v>2024</v>
      </c>
      <c r="F736" s="849">
        <v>2</v>
      </c>
      <c r="G736" s="849">
        <v>1639.38</v>
      </c>
      <c r="H736" s="837">
        <v>1</v>
      </c>
      <c r="I736" s="849"/>
      <c r="J736" s="849"/>
      <c r="K736" s="837">
        <v>0</v>
      </c>
      <c r="L736" s="849">
        <v>2</v>
      </c>
      <c r="M736" s="850">
        <v>1639.38</v>
      </c>
    </row>
    <row r="737" spans="1:13" ht="14.4" customHeight="1" x14ac:dyDescent="0.3">
      <c r="A737" s="831" t="s">
        <v>1841</v>
      </c>
      <c r="B737" s="832" t="s">
        <v>1523</v>
      </c>
      <c r="C737" s="832" t="s">
        <v>2443</v>
      </c>
      <c r="D737" s="832" t="s">
        <v>2026</v>
      </c>
      <c r="E737" s="832" t="s">
        <v>2444</v>
      </c>
      <c r="F737" s="849">
        <v>3</v>
      </c>
      <c r="G737" s="849">
        <v>0</v>
      </c>
      <c r="H737" s="837"/>
      <c r="I737" s="849"/>
      <c r="J737" s="849"/>
      <c r="K737" s="837"/>
      <c r="L737" s="849">
        <v>3</v>
      </c>
      <c r="M737" s="850">
        <v>0</v>
      </c>
    </row>
    <row r="738" spans="1:13" ht="14.4" customHeight="1" x14ac:dyDescent="0.3">
      <c r="A738" s="831" t="s">
        <v>1841</v>
      </c>
      <c r="B738" s="832" t="s">
        <v>1523</v>
      </c>
      <c r="C738" s="832" t="s">
        <v>1527</v>
      </c>
      <c r="D738" s="832" t="s">
        <v>1525</v>
      </c>
      <c r="E738" s="832" t="s">
        <v>1528</v>
      </c>
      <c r="F738" s="849"/>
      <c r="G738" s="849"/>
      <c r="H738" s="837">
        <v>0</v>
      </c>
      <c r="I738" s="849">
        <v>7</v>
      </c>
      <c r="J738" s="849">
        <v>3270.9599999999996</v>
      </c>
      <c r="K738" s="837">
        <v>1</v>
      </c>
      <c r="L738" s="849">
        <v>7</v>
      </c>
      <c r="M738" s="850">
        <v>3270.9599999999996</v>
      </c>
    </row>
    <row r="739" spans="1:13" ht="14.4" customHeight="1" x14ac:dyDescent="0.3">
      <c r="A739" s="831" t="s">
        <v>1841</v>
      </c>
      <c r="B739" s="832" t="s">
        <v>1523</v>
      </c>
      <c r="C739" s="832" t="s">
        <v>2594</v>
      </c>
      <c r="D739" s="832" t="s">
        <v>2020</v>
      </c>
      <c r="E739" s="832" t="s">
        <v>2033</v>
      </c>
      <c r="F739" s="849">
        <v>9</v>
      </c>
      <c r="G739" s="849">
        <v>2200.5</v>
      </c>
      <c r="H739" s="837">
        <v>1</v>
      </c>
      <c r="I739" s="849"/>
      <c r="J739" s="849"/>
      <c r="K739" s="837">
        <v>0</v>
      </c>
      <c r="L739" s="849">
        <v>9</v>
      </c>
      <c r="M739" s="850">
        <v>2200.5</v>
      </c>
    </row>
    <row r="740" spans="1:13" ht="14.4" customHeight="1" x14ac:dyDescent="0.3">
      <c r="A740" s="831" t="s">
        <v>1841</v>
      </c>
      <c r="B740" s="832" t="s">
        <v>1523</v>
      </c>
      <c r="C740" s="832" t="s">
        <v>2595</v>
      </c>
      <c r="D740" s="832" t="s">
        <v>2442</v>
      </c>
      <c r="E740" s="832" t="s">
        <v>2033</v>
      </c>
      <c r="F740" s="849">
        <v>8</v>
      </c>
      <c r="G740" s="849">
        <v>1956</v>
      </c>
      <c r="H740" s="837">
        <v>1</v>
      </c>
      <c r="I740" s="849"/>
      <c r="J740" s="849"/>
      <c r="K740" s="837">
        <v>0</v>
      </c>
      <c r="L740" s="849">
        <v>8</v>
      </c>
      <c r="M740" s="850">
        <v>1956</v>
      </c>
    </row>
    <row r="741" spans="1:13" ht="14.4" customHeight="1" x14ac:dyDescent="0.3">
      <c r="A741" s="831" t="s">
        <v>1841</v>
      </c>
      <c r="B741" s="832" t="s">
        <v>1531</v>
      </c>
      <c r="C741" s="832" t="s">
        <v>1652</v>
      </c>
      <c r="D741" s="832" t="s">
        <v>1191</v>
      </c>
      <c r="E741" s="832" t="s">
        <v>1653</v>
      </c>
      <c r="F741" s="849"/>
      <c r="G741" s="849"/>
      <c r="H741" s="837">
        <v>0</v>
      </c>
      <c r="I741" s="849">
        <v>4</v>
      </c>
      <c r="J741" s="849">
        <v>580.6</v>
      </c>
      <c r="K741" s="837">
        <v>1</v>
      </c>
      <c r="L741" s="849">
        <v>4</v>
      </c>
      <c r="M741" s="850">
        <v>580.6</v>
      </c>
    </row>
    <row r="742" spans="1:13" ht="14.4" customHeight="1" x14ac:dyDescent="0.3">
      <c r="A742" s="831" t="s">
        <v>1841</v>
      </c>
      <c r="B742" s="832" t="s">
        <v>1531</v>
      </c>
      <c r="C742" s="832" t="s">
        <v>2631</v>
      </c>
      <c r="D742" s="832" t="s">
        <v>2632</v>
      </c>
      <c r="E742" s="832" t="s">
        <v>2633</v>
      </c>
      <c r="F742" s="849">
        <v>11</v>
      </c>
      <c r="G742" s="849">
        <v>798.38</v>
      </c>
      <c r="H742" s="837">
        <v>1</v>
      </c>
      <c r="I742" s="849"/>
      <c r="J742" s="849"/>
      <c r="K742" s="837">
        <v>0</v>
      </c>
      <c r="L742" s="849">
        <v>11</v>
      </c>
      <c r="M742" s="850">
        <v>798.38</v>
      </c>
    </row>
    <row r="743" spans="1:13" ht="14.4" customHeight="1" x14ac:dyDescent="0.3">
      <c r="A743" s="831" t="s">
        <v>1841</v>
      </c>
      <c r="B743" s="832" t="s">
        <v>1534</v>
      </c>
      <c r="C743" s="832" t="s">
        <v>1851</v>
      </c>
      <c r="D743" s="832" t="s">
        <v>1852</v>
      </c>
      <c r="E743" s="832" t="s">
        <v>1653</v>
      </c>
      <c r="F743" s="849">
        <v>7</v>
      </c>
      <c r="G743" s="849">
        <v>1425.69</v>
      </c>
      <c r="H743" s="837">
        <v>1</v>
      </c>
      <c r="I743" s="849"/>
      <c r="J743" s="849"/>
      <c r="K743" s="837">
        <v>0</v>
      </c>
      <c r="L743" s="849">
        <v>7</v>
      </c>
      <c r="M743" s="850">
        <v>1425.69</v>
      </c>
    </row>
    <row r="744" spans="1:13" ht="14.4" customHeight="1" x14ac:dyDescent="0.3">
      <c r="A744" s="831" t="s">
        <v>1841</v>
      </c>
      <c r="B744" s="832" t="s">
        <v>1534</v>
      </c>
      <c r="C744" s="832" t="s">
        <v>1853</v>
      </c>
      <c r="D744" s="832" t="s">
        <v>1539</v>
      </c>
      <c r="E744" s="832" t="s">
        <v>1854</v>
      </c>
      <c r="F744" s="849"/>
      <c r="G744" s="849"/>
      <c r="H744" s="837">
        <v>0</v>
      </c>
      <c r="I744" s="849">
        <v>11</v>
      </c>
      <c r="J744" s="849">
        <v>16237.54</v>
      </c>
      <c r="K744" s="837">
        <v>1</v>
      </c>
      <c r="L744" s="849">
        <v>11</v>
      </c>
      <c r="M744" s="850">
        <v>16237.54</v>
      </c>
    </row>
    <row r="745" spans="1:13" ht="14.4" customHeight="1" x14ac:dyDescent="0.3">
      <c r="A745" s="831" t="s">
        <v>1841</v>
      </c>
      <c r="B745" s="832" t="s">
        <v>1534</v>
      </c>
      <c r="C745" s="832" t="s">
        <v>1538</v>
      </c>
      <c r="D745" s="832" t="s">
        <v>1539</v>
      </c>
      <c r="E745" s="832" t="s">
        <v>1540</v>
      </c>
      <c r="F745" s="849"/>
      <c r="G745" s="849"/>
      <c r="H745" s="837">
        <v>0</v>
      </c>
      <c r="I745" s="849">
        <v>13</v>
      </c>
      <c r="J745" s="849">
        <v>3837.8600000000006</v>
      </c>
      <c r="K745" s="837">
        <v>1</v>
      </c>
      <c r="L745" s="849">
        <v>13</v>
      </c>
      <c r="M745" s="850">
        <v>3837.8600000000006</v>
      </c>
    </row>
    <row r="746" spans="1:13" ht="14.4" customHeight="1" x14ac:dyDescent="0.3">
      <c r="A746" s="831" t="s">
        <v>1841</v>
      </c>
      <c r="B746" s="832" t="s">
        <v>1534</v>
      </c>
      <c r="C746" s="832" t="s">
        <v>1535</v>
      </c>
      <c r="D746" s="832" t="s">
        <v>1536</v>
      </c>
      <c r="E746" s="832" t="s">
        <v>1537</v>
      </c>
      <c r="F746" s="849">
        <v>2</v>
      </c>
      <c r="G746" s="849">
        <v>611</v>
      </c>
      <c r="H746" s="837">
        <v>1</v>
      </c>
      <c r="I746" s="849"/>
      <c r="J746" s="849"/>
      <c r="K746" s="837">
        <v>0</v>
      </c>
      <c r="L746" s="849">
        <v>2</v>
      </c>
      <c r="M746" s="850">
        <v>611</v>
      </c>
    </row>
    <row r="747" spans="1:13" ht="14.4" customHeight="1" x14ac:dyDescent="0.3">
      <c r="A747" s="831" t="s">
        <v>1841</v>
      </c>
      <c r="B747" s="832" t="s">
        <v>1541</v>
      </c>
      <c r="C747" s="832" t="s">
        <v>1547</v>
      </c>
      <c r="D747" s="832" t="s">
        <v>1548</v>
      </c>
      <c r="E747" s="832" t="s">
        <v>1544</v>
      </c>
      <c r="F747" s="849">
        <v>18</v>
      </c>
      <c r="G747" s="849">
        <v>3303.72</v>
      </c>
      <c r="H747" s="837">
        <v>1</v>
      </c>
      <c r="I747" s="849"/>
      <c r="J747" s="849"/>
      <c r="K747" s="837">
        <v>0</v>
      </c>
      <c r="L747" s="849">
        <v>18</v>
      </c>
      <c r="M747" s="850">
        <v>3303.72</v>
      </c>
    </row>
    <row r="748" spans="1:13" ht="14.4" customHeight="1" x14ac:dyDescent="0.3">
      <c r="A748" s="831" t="s">
        <v>1841</v>
      </c>
      <c r="B748" s="832" t="s">
        <v>1541</v>
      </c>
      <c r="C748" s="832" t="s">
        <v>2618</v>
      </c>
      <c r="D748" s="832" t="s">
        <v>1548</v>
      </c>
      <c r="E748" s="832" t="s">
        <v>1546</v>
      </c>
      <c r="F748" s="849">
        <v>9</v>
      </c>
      <c r="G748" s="849">
        <v>3042</v>
      </c>
      <c r="H748" s="837">
        <v>1</v>
      </c>
      <c r="I748" s="849"/>
      <c r="J748" s="849"/>
      <c r="K748" s="837">
        <v>0</v>
      </c>
      <c r="L748" s="849">
        <v>9</v>
      </c>
      <c r="M748" s="850">
        <v>3042</v>
      </c>
    </row>
    <row r="749" spans="1:13" ht="14.4" customHeight="1" x14ac:dyDescent="0.3">
      <c r="A749" s="831" t="s">
        <v>1841</v>
      </c>
      <c r="B749" s="832" t="s">
        <v>1541</v>
      </c>
      <c r="C749" s="832" t="s">
        <v>1542</v>
      </c>
      <c r="D749" s="832" t="s">
        <v>1543</v>
      </c>
      <c r="E749" s="832" t="s">
        <v>1544</v>
      </c>
      <c r="F749" s="849"/>
      <c r="G749" s="849"/>
      <c r="H749" s="837">
        <v>0</v>
      </c>
      <c r="I749" s="849">
        <v>12</v>
      </c>
      <c r="J749" s="849">
        <v>2202.48</v>
      </c>
      <c r="K749" s="837">
        <v>1</v>
      </c>
      <c r="L749" s="849">
        <v>12</v>
      </c>
      <c r="M749" s="850">
        <v>2202.48</v>
      </c>
    </row>
    <row r="750" spans="1:13" ht="14.4" customHeight="1" x14ac:dyDescent="0.3">
      <c r="A750" s="831" t="s">
        <v>1841</v>
      </c>
      <c r="B750" s="832" t="s">
        <v>1541</v>
      </c>
      <c r="C750" s="832" t="s">
        <v>2260</v>
      </c>
      <c r="D750" s="832" t="s">
        <v>1543</v>
      </c>
      <c r="E750" s="832" t="s">
        <v>2261</v>
      </c>
      <c r="F750" s="849"/>
      <c r="G750" s="849"/>
      <c r="H750" s="837">
        <v>0</v>
      </c>
      <c r="I750" s="849">
        <v>3</v>
      </c>
      <c r="J750" s="849">
        <v>1521.06</v>
      </c>
      <c r="K750" s="837">
        <v>1</v>
      </c>
      <c r="L750" s="849">
        <v>3</v>
      </c>
      <c r="M750" s="850">
        <v>1521.06</v>
      </c>
    </row>
    <row r="751" spans="1:13" ht="14.4" customHeight="1" x14ac:dyDescent="0.3">
      <c r="A751" s="831" t="s">
        <v>1841</v>
      </c>
      <c r="B751" s="832" t="s">
        <v>1541</v>
      </c>
      <c r="C751" s="832" t="s">
        <v>1545</v>
      </c>
      <c r="D751" s="832" t="s">
        <v>1543</v>
      </c>
      <c r="E751" s="832" t="s">
        <v>1546</v>
      </c>
      <c r="F751" s="849"/>
      <c r="G751" s="849"/>
      <c r="H751" s="837">
        <v>0</v>
      </c>
      <c r="I751" s="849">
        <v>13</v>
      </c>
      <c r="J751" s="849">
        <v>4394</v>
      </c>
      <c r="K751" s="837">
        <v>1</v>
      </c>
      <c r="L751" s="849">
        <v>13</v>
      </c>
      <c r="M751" s="850">
        <v>4394</v>
      </c>
    </row>
    <row r="752" spans="1:13" ht="14.4" customHeight="1" x14ac:dyDescent="0.3">
      <c r="A752" s="831" t="s">
        <v>1841</v>
      </c>
      <c r="B752" s="832" t="s">
        <v>1541</v>
      </c>
      <c r="C752" s="832" t="s">
        <v>2513</v>
      </c>
      <c r="D752" s="832" t="s">
        <v>2514</v>
      </c>
      <c r="E752" s="832" t="s">
        <v>2515</v>
      </c>
      <c r="F752" s="849">
        <v>1</v>
      </c>
      <c r="G752" s="849">
        <v>152.96</v>
      </c>
      <c r="H752" s="837">
        <v>1</v>
      </c>
      <c r="I752" s="849"/>
      <c r="J752" s="849"/>
      <c r="K752" s="837">
        <v>0</v>
      </c>
      <c r="L752" s="849">
        <v>1</v>
      </c>
      <c r="M752" s="850">
        <v>152.96</v>
      </c>
    </row>
    <row r="753" spans="1:13" ht="14.4" customHeight="1" x14ac:dyDescent="0.3">
      <c r="A753" s="831" t="s">
        <v>1841</v>
      </c>
      <c r="B753" s="832" t="s">
        <v>1541</v>
      </c>
      <c r="C753" s="832" t="s">
        <v>2619</v>
      </c>
      <c r="D753" s="832" t="s">
        <v>2620</v>
      </c>
      <c r="E753" s="832" t="s">
        <v>2621</v>
      </c>
      <c r="F753" s="849">
        <v>1</v>
      </c>
      <c r="G753" s="849">
        <v>338</v>
      </c>
      <c r="H753" s="837">
        <v>1</v>
      </c>
      <c r="I753" s="849"/>
      <c r="J753" s="849"/>
      <c r="K753" s="837">
        <v>0</v>
      </c>
      <c r="L753" s="849">
        <v>1</v>
      </c>
      <c r="M753" s="850">
        <v>338</v>
      </c>
    </row>
    <row r="754" spans="1:13" ht="14.4" customHeight="1" x14ac:dyDescent="0.3">
      <c r="A754" s="831" t="s">
        <v>1841</v>
      </c>
      <c r="B754" s="832" t="s">
        <v>1549</v>
      </c>
      <c r="C754" s="832" t="s">
        <v>1552</v>
      </c>
      <c r="D754" s="832" t="s">
        <v>1553</v>
      </c>
      <c r="E754" s="832" t="s">
        <v>1554</v>
      </c>
      <c r="F754" s="849"/>
      <c r="G754" s="849"/>
      <c r="H754" s="837">
        <v>0</v>
      </c>
      <c r="I754" s="849">
        <v>15</v>
      </c>
      <c r="J754" s="849">
        <v>19450.500000000004</v>
      </c>
      <c r="K754" s="837">
        <v>1</v>
      </c>
      <c r="L754" s="849">
        <v>15</v>
      </c>
      <c r="M754" s="850">
        <v>19450.500000000004</v>
      </c>
    </row>
    <row r="755" spans="1:13" ht="14.4" customHeight="1" x14ac:dyDescent="0.3">
      <c r="A755" s="831" t="s">
        <v>1841</v>
      </c>
      <c r="B755" s="832" t="s">
        <v>1549</v>
      </c>
      <c r="C755" s="832" t="s">
        <v>2331</v>
      </c>
      <c r="D755" s="832" t="s">
        <v>1553</v>
      </c>
      <c r="E755" s="832" t="s">
        <v>2332</v>
      </c>
      <c r="F755" s="849"/>
      <c r="G755" s="849"/>
      <c r="H755" s="837">
        <v>0</v>
      </c>
      <c r="I755" s="849">
        <v>31</v>
      </c>
      <c r="J755" s="849">
        <v>60296.239999999991</v>
      </c>
      <c r="K755" s="837">
        <v>1</v>
      </c>
      <c r="L755" s="849">
        <v>31</v>
      </c>
      <c r="M755" s="850">
        <v>60296.239999999991</v>
      </c>
    </row>
    <row r="756" spans="1:13" ht="14.4" customHeight="1" x14ac:dyDescent="0.3">
      <c r="A756" s="831" t="s">
        <v>1841</v>
      </c>
      <c r="B756" s="832" t="s">
        <v>1549</v>
      </c>
      <c r="C756" s="832" t="s">
        <v>2333</v>
      </c>
      <c r="D756" s="832" t="s">
        <v>2334</v>
      </c>
      <c r="E756" s="832" t="s">
        <v>2335</v>
      </c>
      <c r="F756" s="849">
        <v>6</v>
      </c>
      <c r="G756" s="849">
        <v>8335.92</v>
      </c>
      <c r="H756" s="837">
        <v>1</v>
      </c>
      <c r="I756" s="849"/>
      <c r="J756" s="849"/>
      <c r="K756" s="837">
        <v>0</v>
      </c>
      <c r="L756" s="849">
        <v>6</v>
      </c>
      <c r="M756" s="850">
        <v>8335.92</v>
      </c>
    </row>
    <row r="757" spans="1:13" ht="14.4" customHeight="1" x14ac:dyDescent="0.3">
      <c r="A757" s="831" t="s">
        <v>1841</v>
      </c>
      <c r="B757" s="832" t="s">
        <v>1549</v>
      </c>
      <c r="C757" s="832" t="s">
        <v>1550</v>
      </c>
      <c r="D757" s="832" t="s">
        <v>1551</v>
      </c>
      <c r="E757" s="832" t="s">
        <v>636</v>
      </c>
      <c r="F757" s="849">
        <v>2</v>
      </c>
      <c r="G757" s="849">
        <v>2593.4</v>
      </c>
      <c r="H757" s="837">
        <v>1</v>
      </c>
      <c r="I757" s="849"/>
      <c r="J757" s="849"/>
      <c r="K757" s="837">
        <v>0</v>
      </c>
      <c r="L757" s="849">
        <v>2</v>
      </c>
      <c r="M757" s="850">
        <v>2593.4</v>
      </c>
    </row>
    <row r="758" spans="1:13" ht="14.4" customHeight="1" x14ac:dyDescent="0.3">
      <c r="A758" s="831" t="s">
        <v>1841</v>
      </c>
      <c r="B758" s="832" t="s">
        <v>1549</v>
      </c>
      <c r="C758" s="832" t="s">
        <v>1654</v>
      </c>
      <c r="D758" s="832" t="s">
        <v>1551</v>
      </c>
      <c r="E758" s="832" t="s">
        <v>980</v>
      </c>
      <c r="F758" s="849">
        <v>9</v>
      </c>
      <c r="G758" s="849">
        <v>17505.36</v>
      </c>
      <c r="H758" s="837">
        <v>1</v>
      </c>
      <c r="I758" s="849"/>
      <c r="J758" s="849"/>
      <c r="K758" s="837">
        <v>0</v>
      </c>
      <c r="L758" s="849">
        <v>9</v>
      </c>
      <c r="M758" s="850">
        <v>17505.36</v>
      </c>
    </row>
    <row r="759" spans="1:13" ht="14.4" customHeight="1" x14ac:dyDescent="0.3">
      <c r="A759" s="831" t="s">
        <v>1841</v>
      </c>
      <c r="B759" s="832" t="s">
        <v>1549</v>
      </c>
      <c r="C759" s="832" t="s">
        <v>2280</v>
      </c>
      <c r="D759" s="832" t="s">
        <v>2281</v>
      </c>
      <c r="E759" s="832" t="s">
        <v>980</v>
      </c>
      <c r="F759" s="849">
        <v>4</v>
      </c>
      <c r="G759" s="849">
        <v>7780.16</v>
      </c>
      <c r="H759" s="837">
        <v>1</v>
      </c>
      <c r="I759" s="849"/>
      <c r="J759" s="849"/>
      <c r="K759" s="837">
        <v>0</v>
      </c>
      <c r="L759" s="849">
        <v>4</v>
      </c>
      <c r="M759" s="850">
        <v>7780.16</v>
      </c>
    </row>
    <row r="760" spans="1:13" ht="14.4" customHeight="1" x14ac:dyDescent="0.3">
      <c r="A760" s="831" t="s">
        <v>1841</v>
      </c>
      <c r="B760" s="832" t="s">
        <v>1549</v>
      </c>
      <c r="C760" s="832" t="s">
        <v>2336</v>
      </c>
      <c r="D760" s="832" t="s">
        <v>2337</v>
      </c>
      <c r="E760" s="832" t="s">
        <v>2338</v>
      </c>
      <c r="F760" s="849">
        <v>9</v>
      </c>
      <c r="G760" s="849">
        <v>11670.300000000001</v>
      </c>
      <c r="H760" s="837">
        <v>1</v>
      </c>
      <c r="I760" s="849"/>
      <c r="J760" s="849"/>
      <c r="K760" s="837">
        <v>0</v>
      </c>
      <c r="L760" s="849">
        <v>9</v>
      </c>
      <c r="M760" s="850">
        <v>11670.300000000001</v>
      </c>
    </row>
    <row r="761" spans="1:13" ht="14.4" customHeight="1" x14ac:dyDescent="0.3">
      <c r="A761" s="831" t="s">
        <v>1841</v>
      </c>
      <c r="B761" s="832" t="s">
        <v>1549</v>
      </c>
      <c r="C761" s="832" t="s">
        <v>2543</v>
      </c>
      <c r="D761" s="832" t="s">
        <v>2544</v>
      </c>
      <c r="E761" s="832" t="s">
        <v>2545</v>
      </c>
      <c r="F761" s="849">
        <v>5</v>
      </c>
      <c r="G761" s="849">
        <v>10419.849999999999</v>
      </c>
      <c r="H761" s="837">
        <v>1</v>
      </c>
      <c r="I761" s="849"/>
      <c r="J761" s="849"/>
      <c r="K761" s="837">
        <v>0</v>
      </c>
      <c r="L761" s="849">
        <v>5</v>
      </c>
      <c r="M761" s="850">
        <v>10419.849999999999</v>
      </c>
    </row>
    <row r="762" spans="1:13" ht="14.4" customHeight="1" x14ac:dyDescent="0.3">
      <c r="A762" s="831" t="s">
        <v>1841</v>
      </c>
      <c r="B762" s="832" t="s">
        <v>1555</v>
      </c>
      <c r="C762" s="832" t="s">
        <v>2538</v>
      </c>
      <c r="D762" s="832" t="s">
        <v>2539</v>
      </c>
      <c r="E762" s="832" t="s">
        <v>1558</v>
      </c>
      <c r="F762" s="849">
        <v>6</v>
      </c>
      <c r="G762" s="849">
        <v>28.200000000000003</v>
      </c>
      <c r="H762" s="837">
        <v>1</v>
      </c>
      <c r="I762" s="849"/>
      <c r="J762" s="849"/>
      <c r="K762" s="837">
        <v>0</v>
      </c>
      <c r="L762" s="849">
        <v>6</v>
      </c>
      <c r="M762" s="850">
        <v>28.200000000000003</v>
      </c>
    </row>
    <row r="763" spans="1:13" ht="14.4" customHeight="1" x14ac:dyDescent="0.3">
      <c r="A763" s="831" t="s">
        <v>1841</v>
      </c>
      <c r="B763" s="832" t="s">
        <v>1555</v>
      </c>
      <c r="C763" s="832" t="s">
        <v>1768</v>
      </c>
      <c r="D763" s="832" t="s">
        <v>1769</v>
      </c>
      <c r="E763" s="832" t="s">
        <v>1770</v>
      </c>
      <c r="F763" s="849"/>
      <c r="G763" s="849"/>
      <c r="H763" s="837">
        <v>0</v>
      </c>
      <c r="I763" s="849">
        <v>11</v>
      </c>
      <c r="J763" s="849">
        <v>103.4</v>
      </c>
      <c r="K763" s="837">
        <v>1</v>
      </c>
      <c r="L763" s="849">
        <v>11</v>
      </c>
      <c r="M763" s="850">
        <v>103.4</v>
      </c>
    </row>
    <row r="764" spans="1:13" ht="14.4" customHeight="1" x14ac:dyDescent="0.3">
      <c r="A764" s="831" t="s">
        <v>1841</v>
      </c>
      <c r="B764" s="832" t="s">
        <v>1555</v>
      </c>
      <c r="C764" s="832" t="s">
        <v>1655</v>
      </c>
      <c r="D764" s="832" t="s">
        <v>1656</v>
      </c>
      <c r="E764" s="832" t="s">
        <v>1657</v>
      </c>
      <c r="F764" s="849"/>
      <c r="G764" s="849"/>
      <c r="H764" s="837">
        <v>0</v>
      </c>
      <c r="I764" s="849">
        <v>25</v>
      </c>
      <c r="J764" s="849">
        <v>470.24999999999994</v>
      </c>
      <c r="K764" s="837">
        <v>1</v>
      </c>
      <c r="L764" s="849">
        <v>25</v>
      </c>
      <c r="M764" s="850">
        <v>470.24999999999994</v>
      </c>
    </row>
    <row r="765" spans="1:13" ht="14.4" customHeight="1" x14ac:dyDescent="0.3">
      <c r="A765" s="831" t="s">
        <v>1841</v>
      </c>
      <c r="B765" s="832" t="s">
        <v>1555</v>
      </c>
      <c r="C765" s="832" t="s">
        <v>2540</v>
      </c>
      <c r="D765" s="832" t="s">
        <v>1849</v>
      </c>
      <c r="E765" s="832" t="s">
        <v>1558</v>
      </c>
      <c r="F765" s="849">
        <v>6</v>
      </c>
      <c r="G765" s="849">
        <v>28.200000000000003</v>
      </c>
      <c r="H765" s="837">
        <v>1</v>
      </c>
      <c r="I765" s="849"/>
      <c r="J765" s="849"/>
      <c r="K765" s="837">
        <v>0</v>
      </c>
      <c r="L765" s="849">
        <v>6</v>
      </c>
      <c r="M765" s="850">
        <v>28.200000000000003</v>
      </c>
    </row>
    <row r="766" spans="1:13" ht="14.4" customHeight="1" x14ac:dyDescent="0.3">
      <c r="A766" s="831" t="s">
        <v>1841</v>
      </c>
      <c r="B766" s="832" t="s">
        <v>1555</v>
      </c>
      <c r="C766" s="832" t="s">
        <v>1848</v>
      </c>
      <c r="D766" s="832" t="s">
        <v>1849</v>
      </c>
      <c r="E766" s="832" t="s">
        <v>1770</v>
      </c>
      <c r="F766" s="849">
        <v>7</v>
      </c>
      <c r="G766" s="849">
        <v>65.800000000000011</v>
      </c>
      <c r="H766" s="837">
        <v>1</v>
      </c>
      <c r="I766" s="849"/>
      <c r="J766" s="849"/>
      <c r="K766" s="837">
        <v>0</v>
      </c>
      <c r="L766" s="849">
        <v>7</v>
      </c>
      <c r="M766" s="850">
        <v>65.800000000000011</v>
      </c>
    </row>
    <row r="767" spans="1:13" ht="14.4" customHeight="1" x14ac:dyDescent="0.3">
      <c r="A767" s="831" t="s">
        <v>1841</v>
      </c>
      <c r="B767" s="832" t="s">
        <v>1555</v>
      </c>
      <c r="C767" s="832" t="s">
        <v>1556</v>
      </c>
      <c r="D767" s="832" t="s">
        <v>1557</v>
      </c>
      <c r="E767" s="832" t="s">
        <v>1558</v>
      </c>
      <c r="F767" s="849"/>
      <c r="G767" s="849"/>
      <c r="H767" s="837">
        <v>0</v>
      </c>
      <c r="I767" s="849">
        <v>4</v>
      </c>
      <c r="J767" s="849">
        <v>18.8</v>
      </c>
      <c r="K767" s="837">
        <v>1</v>
      </c>
      <c r="L767" s="849">
        <v>4</v>
      </c>
      <c r="M767" s="850">
        <v>18.8</v>
      </c>
    </row>
    <row r="768" spans="1:13" ht="14.4" customHeight="1" x14ac:dyDescent="0.3">
      <c r="A768" s="831" t="s">
        <v>1841</v>
      </c>
      <c r="B768" s="832" t="s">
        <v>1555</v>
      </c>
      <c r="C768" s="832" t="s">
        <v>2279</v>
      </c>
      <c r="D768" s="832" t="s">
        <v>1849</v>
      </c>
      <c r="E768" s="832" t="s">
        <v>1657</v>
      </c>
      <c r="F768" s="849">
        <v>4</v>
      </c>
      <c r="G768" s="849">
        <v>75.239999999999995</v>
      </c>
      <c r="H768" s="837">
        <v>1</v>
      </c>
      <c r="I768" s="849"/>
      <c r="J768" s="849"/>
      <c r="K768" s="837">
        <v>0</v>
      </c>
      <c r="L768" s="849">
        <v>4</v>
      </c>
      <c r="M768" s="850">
        <v>75.239999999999995</v>
      </c>
    </row>
    <row r="769" spans="1:13" ht="14.4" customHeight="1" x14ac:dyDescent="0.3">
      <c r="A769" s="831" t="s">
        <v>1841</v>
      </c>
      <c r="B769" s="832" t="s">
        <v>1555</v>
      </c>
      <c r="C769" s="832" t="s">
        <v>2541</v>
      </c>
      <c r="D769" s="832" t="s">
        <v>2539</v>
      </c>
      <c r="E769" s="832" t="s">
        <v>2542</v>
      </c>
      <c r="F769" s="849">
        <v>3</v>
      </c>
      <c r="G769" s="849">
        <v>47.01</v>
      </c>
      <c r="H769" s="837">
        <v>1</v>
      </c>
      <c r="I769" s="849"/>
      <c r="J769" s="849"/>
      <c r="K769" s="837">
        <v>0</v>
      </c>
      <c r="L769" s="849">
        <v>3</v>
      </c>
      <c r="M769" s="850">
        <v>47.01</v>
      </c>
    </row>
    <row r="770" spans="1:13" ht="14.4" customHeight="1" x14ac:dyDescent="0.3">
      <c r="A770" s="831" t="s">
        <v>1841</v>
      </c>
      <c r="B770" s="832" t="s">
        <v>1559</v>
      </c>
      <c r="C770" s="832" t="s">
        <v>2645</v>
      </c>
      <c r="D770" s="832" t="s">
        <v>2646</v>
      </c>
      <c r="E770" s="832" t="s">
        <v>2189</v>
      </c>
      <c r="F770" s="849">
        <v>2</v>
      </c>
      <c r="G770" s="849">
        <v>0</v>
      </c>
      <c r="H770" s="837"/>
      <c r="I770" s="849"/>
      <c r="J770" s="849"/>
      <c r="K770" s="837"/>
      <c r="L770" s="849">
        <v>2</v>
      </c>
      <c r="M770" s="850">
        <v>0</v>
      </c>
    </row>
    <row r="771" spans="1:13" ht="14.4" customHeight="1" x14ac:dyDescent="0.3">
      <c r="A771" s="831" t="s">
        <v>1841</v>
      </c>
      <c r="B771" s="832" t="s">
        <v>1559</v>
      </c>
      <c r="C771" s="832" t="s">
        <v>2183</v>
      </c>
      <c r="D771" s="832" t="s">
        <v>943</v>
      </c>
      <c r="E771" s="832" t="s">
        <v>2184</v>
      </c>
      <c r="F771" s="849"/>
      <c r="G771" s="849"/>
      <c r="H771" s="837"/>
      <c r="I771" s="849">
        <v>2</v>
      </c>
      <c r="J771" s="849">
        <v>0</v>
      </c>
      <c r="K771" s="837"/>
      <c r="L771" s="849">
        <v>2</v>
      </c>
      <c r="M771" s="850">
        <v>0</v>
      </c>
    </row>
    <row r="772" spans="1:13" ht="14.4" customHeight="1" x14ac:dyDescent="0.3">
      <c r="A772" s="831" t="s">
        <v>1841</v>
      </c>
      <c r="B772" s="832" t="s">
        <v>1559</v>
      </c>
      <c r="C772" s="832" t="s">
        <v>2185</v>
      </c>
      <c r="D772" s="832" t="s">
        <v>2186</v>
      </c>
      <c r="E772" s="832" t="s">
        <v>2184</v>
      </c>
      <c r="F772" s="849">
        <v>3</v>
      </c>
      <c r="G772" s="849">
        <v>0</v>
      </c>
      <c r="H772" s="837"/>
      <c r="I772" s="849"/>
      <c r="J772" s="849"/>
      <c r="K772" s="837"/>
      <c r="L772" s="849">
        <v>3</v>
      </c>
      <c r="M772" s="850">
        <v>0</v>
      </c>
    </row>
    <row r="773" spans="1:13" ht="14.4" customHeight="1" x14ac:dyDescent="0.3">
      <c r="A773" s="831" t="s">
        <v>1841</v>
      </c>
      <c r="B773" s="832" t="s">
        <v>1559</v>
      </c>
      <c r="C773" s="832" t="s">
        <v>2640</v>
      </c>
      <c r="D773" s="832" t="s">
        <v>2192</v>
      </c>
      <c r="E773" s="832" t="s">
        <v>2189</v>
      </c>
      <c r="F773" s="849">
        <v>1</v>
      </c>
      <c r="G773" s="849">
        <v>0</v>
      </c>
      <c r="H773" s="837"/>
      <c r="I773" s="849"/>
      <c r="J773" s="849"/>
      <c r="K773" s="837"/>
      <c r="L773" s="849">
        <v>1</v>
      </c>
      <c r="M773" s="850">
        <v>0</v>
      </c>
    </row>
    <row r="774" spans="1:13" ht="14.4" customHeight="1" x14ac:dyDescent="0.3">
      <c r="A774" s="831" t="s">
        <v>1841</v>
      </c>
      <c r="B774" s="832" t="s">
        <v>1559</v>
      </c>
      <c r="C774" s="832" t="s">
        <v>2643</v>
      </c>
      <c r="D774" s="832" t="s">
        <v>2644</v>
      </c>
      <c r="E774" s="832" t="s">
        <v>2189</v>
      </c>
      <c r="F774" s="849">
        <v>1</v>
      </c>
      <c r="G774" s="849">
        <v>0</v>
      </c>
      <c r="H774" s="837"/>
      <c r="I774" s="849"/>
      <c r="J774" s="849"/>
      <c r="K774" s="837"/>
      <c r="L774" s="849">
        <v>1</v>
      </c>
      <c r="M774" s="850">
        <v>0</v>
      </c>
    </row>
    <row r="775" spans="1:13" ht="14.4" customHeight="1" x14ac:dyDescent="0.3">
      <c r="A775" s="831" t="s">
        <v>1841</v>
      </c>
      <c r="B775" s="832" t="s">
        <v>1559</v>
      </c>
      <c r="C775" s="832" t="s">
        <v>2641</v>
      </c>
      <c r="D775" s="832" t="s">
        <v>2195</v>
      </c>
      <c r="E775" s="832" t="s">
        <v>2184</v>
      </c>
      <c r="F775" s="849">
        <v>1</v>
      </c>
      <c r="G775" s="849">
        <v>0</v>
      </c>
      <c r="H775" s="837"/>
      <c r="I775" s="849"/>
      <c r="J775" s="849"/>
      <c r="K775" s="837"/>
      <c r="L775" s="849">
        <v>1</v>
      </c>
      <c r="M775" s="850">
        <v>0</v>
      </c>
    </row>
    <row r="776" spans="1:13" ht="14.4" customHeight="1" x14ac:dyDescent="0.3">
      <c r="A776" s="831" t="s">
        <v>1841</v>
      </c>
      <c r="B776" s="832" t="s">
        <v>1559</v>
      </c>
      <c r="C776" s="832" t="s">
        <v>2642</v>
      </c>
      <c r="D776" s="832" t="s">
        <v>2195</v>
      </c>
      <c r="E776" s="832" t="s">
        <v>1561</v>
      </c>
      <c r="F776" s="849">
        <v>1</v>
      </c>
      <c r="G776" s="849">
        <v>0</v>
      </c>
      <c r="H776" s="837"/>
      <c r="I776" s="849"/>
      <c r="J776" s="849"/>
      <c r="K776" s="837"/>
      <c r="L776" s="849">
        <v>1</v>
      </c>
      <c r="M776" s="850">
        <v>0</v>
      </c>
    </row>
    <row r="777" spans="1:13" ht="14.4" customHeight="1" x14ac:dyDescent="0.3">
      <c r="A777" s="831" t="s">
        <v>1841</v>
      </c>
      <c r="B777" s="832" t="s">
        <v>1559</v>
      </c>
      <c r="C777" s="832" t="s">
        <v>1560</v>
      </c>
      <c r="D777" s="832" t="s">
        <v>943</v>
      </c>
      <c r="E777" s="832" t="s">
        <v>1561</v>
      </c>
      <c r="F777" s="849"/>
      <c r="G777" s="849"/>
      <c r="H777" s="837"/>
      <c r="I777" s="849">
        <v>4</v>
      </c>
      <c r="J777" s="849">
        <v>0</v>
      </c>
      <c r="K777" s="837"/>
      <c r="L777" s="849">
        <v>4</v>
      </c>
      <c r="M777" s="850">
        <v>0</v>
      </c>
    </row>
    <row r="778" spans="1:13" ht="14.4" customHeight="1" x14ac:dyDescent="0.3">
      <c r="A778" s="831" t="s">
        <v>1841</v>
      </c>
      <c r="B778" s="832" t="s">
        <v>1559</v>
      </c>
      <c r="C778" s="832" t="s">
        <v>2187</v>
      </c>
      <c r="D778" s="832" t="s">
        <v>2188</v>
      </c>
      <c r="E778" s="832" t="s">
        <v>2189</v>
      </c>
      <c r="F778" s="849">
        <v>2</v>
      </c>
      <c r="G778" s="849">
        <v>0</v>
      </c>
      <c r="H778" s="837"/>
      <c r="I778" s="849"/>
      <c r="J778" s="849"/>
      <c r="K778" s="837"/>
      <c r="L778" s="849">
        <v>2</v>
      </c>
      <c r="M778" s="850">
        <v>0</v>
      </c>
    </row>
    <row r="779" spans="1:13" ht="14.4" customHeight="1" x14ac:dyDescent="0.3">
      <c r="A779" s="831" t="s">
        <v>1841</v>
      </c>
      <c r="B779" s="832" t="s">
        <v>1559</v>
      </c>
      <c r="C779" s="832" t="s">
        <v>2190</v>
      </c>
      <c r="D779" s="832" t="s">
        <v>2188</v>
      </c>
      <c r="E779" s="832" t="s">
        <v>2184</v>
      </c>
      <c r="F779" s="849">
        <v>1</v>
      </c>
      <c r="G779" s="849">
        <v>0</v>
      </c>
      <c r="H779" s="837"/>
      <c r="I779" s="849"/>
      <c r="J779" s="849"/>
      <c r="K779" s="837"/>
      <c r="L779" s="849">
        <v>1</v>
      </c>
      <c r="M779" s="850">
        <v>0</v>
      </c>
    </row>
    <row r="780" spans="1:13" ht="14.4" customHeight="1" x14ac:dyDescent="0.3">
      <c r="A780" s="831" t="s">
        <v>1841</v>
      </c>
      <c r="B780" s="832" t="s">
        <v>1559</v>
      </c>
      <c r="C780" s="832" t="s">
        <v>2191</v>
      </c>
      <c r="D780" s="832" t="s">
        <v>2192</v>
      </c>
      <c r="E780" s="832" t="s">
        <v>2189</v>
      </c>
      <c r="F780" s="849">
        <v>3</v>
      </c>
      <c r="G780" s="849">
        <v>0</v>
      </c>
      <c r="H780" s="837"/>
      <c r="I780" s="849"/>
      <c r="J780" s="849"/>
      <c r="K780" s="837"/>
      <c r="L780" s="849">
        <v>3</v>
      </c>
      <c r="M780" s="850">
        <v>0</v>
      </c>
    </row>
    <row r="781" spans="1:13" ht="14.4" customHeight="1" x14ac:dyDescent="0.3">
      <c r="A781" s="831" t="s">
        <v>1841</v>
      </c>
      <c r="B781" s="832" t="s">
        <v>1559</v>
      </c>
      <c r="C781" s="832" t="s">
        <v>2647</v>
      </c>
      <c r="D781" s="832" t="s">
        <v>2192</v>
      </c>
      <c r="E781" s="832" t="s">
        <v>2184</v>
      </c>
      <c r="F781" s="849">
        <v>2</v>
      </c>
      <c r="G781" s="849">
        <v>0</v>
      </c>
      <c r="H781" s="837"/>
      <c r="I781" s="849"/>
      <c r="J781" s="849"/>
      <c r="K781" s="837"/>
      <c r="L781" s="849">
        <v>2</v>
      </c>
      <c r="M781" s="850">
        <v>0</v>
      </c>
    </row>
    <row r="782" spans="1:13" ht="14.4" customHeight="1" x14ac:dyDescent="0.3">
      <c r="A782" s="831" t="s">
        <v>1841</v>
      </c>
      <c r="B782" s="832" t="s">
        <v>1562</v>
      </c>
      <c r="C782" s="832" t="s">
        <v>1900</v>
      </c>
      <c r="D782" s="832" t="s">
        <v>673</v>
      </c>
      <c r="E782" s="832" t="s">
        <v>1565</v>
      </c>
      <c r="F782" s="849"/>
      <c r="G782" s="849"/>
      <c r="H782" s="837">
        <v>0</v>
      </c>
      <c r="I782" s="849">
        <v>28</v>
      </c>
      <c r="J782" s="849">
        <v>3696</v>
      </c>
      <c r="K782" s="837">
        <v>1</v>
      </c>
      <c r="L782" s="849">
        <v>28</v>
      </c>
      <c r="M782" s="850">
        <v>3696</v>
      </c>
    </row>
    <row r="783" spans="1:13" ht="14.4" customHeight="1" x14ac:dyDescent="0.3">
      <c r="A783" s="831" t="s">
        <v>1841</v>
      </c>
      <c r="B783" s="832" t="s">
        <v>1562</v>
      </c>
      <c r="C783" s="832" t="s">
        <v>1901</v>
      </c>
      <c r="D783" s="832" t="s">
        <v>673</v>
      </c>
      <c r="E783" s="832" t="s">
        <v>1902</v>
      </c>
      <c r="F783" s="849"/>
      <c r="G783" s="849"/>
      <c r="H783" s="837">
        <v>0</v>
      </c>
      <c r="I783" s="849">
        <v>1</v>
      </c>
      <c r="J783" s="849">
        <v>264</v>
      </c>
      <c r="K783" s="837">
        <v>1</v>
      </c>
      <c r="L783" s="849">
        <v>1</v>
      </c>
      <c r="M783" s="850">
        <v>264</v>
      </c>
    </row>
    <row r="784" spans="1:13" ht="14.4" customHeight="1" x14ac:dyDescent="0.3">
      <c r="A784" s="831" t="s">
        <v>1841</v>
      </c>
      <c r="B784" s="832" t="s">
        <v>1562</v>
      </c>
      <c r="C784" s="832" t="s">
        <v>1563</v>
      </c>
      <c r="D784" s="832" t="s">
        <v>671</v>
      </c>
      <c r="E784" s="832" t="s">
        <v>1078</v>
      </c>
      <c r="F784" s="849"/>
      <c r="G784" s="849"/>
      <c r="H784" s="837">
        <v>0</v>
      </c>
      <c r="I784" s="849">
        <v>8</v>
      </c>
      <c r="J784" s="849">
        <v>527.91999999999996</v>
      </c>
      <c r="K784" s="837">
        <v>1</v>
      </c>
      <c r="L784" s="849">
        <v>8</v>
      </c>
      <c r="M784" s="850">
        <v>527.91999999999996</v>
      </c>
    </row>
    <row r="785" spans="1:13" ht="14.4" customHeight="1" x14ac:dyDescent="0.3">
      <c r="A785" s="831" t="s">
        <v>1841</v>
      </c>
      <c r="B785" s="832" t="s">
        <v>1562</v>
      </c>
      <c r="C785" s="832" t="s">
        <v>1564</v>
      </c>
      <c r="D785" s="832" t="s">
        <v>673</v>
      </c>
      <c r="E785" s="832" t="s">
        <v>1565</v>
      </c>
      <c r="F785" s="849"/>
      <c r="G785" s="849"/>
      <c r="H785" s="837">
        <v>0</v>
      </c>
      <c r="I785" s="849">
        <v>95</v>
      </c>
      <c r="J785" s="849">
        <v>12540</v>
      </c>
      <c r="K785" s="837">
        <v>1</v>
      </c>
      <c r="L785" s="849">
        <v>95</v>
      </c>
      <c r="M785" s="850">
        <v>12540</v>
      </c>
    </row>
    <row r="786" spans="1:13" ht="14.4" customHeight="1" x14ac:dyDescent="0.3">
      <c r="A786" s="831" t="s">
        <v>1841</v>
      </c>
      <c r="B786" s="832" t="s">
        <v>1562</v>
      </c>
      <c r="C786" s="832" t="s">
        <v>1903</v>
      </c>
      <c r="D786" s="832" t="s">
        <v>673</v>
      </c>
      <c r="E786" s="832" t="s">
        <v>1902</v>
      </c>
      <c r="F786" s="849"/>
      <c r="G786" s="849"/>
      <c r="H786" s="837">
        <v>0</v>
      </c>
      <c r="I786" s="849">
        <v>4</v>
      </c>
      <c r="J786" s="849">
        <v>1056</v>
      </c>
      <c r="K786" s="837">
        <v>1</v>
      </c>
      <c r="L786" s="849">
        <v>4</v>
      </c>
      <c r="M786" s="850">
        <v>1056</v>
      </c>
    </row>
    <row r="787" spans="1:13" ht="14.4" customHeight="1" x14ac:dyDescent="0.3">
      <c r="A787" s="831" t="s">
        <v>1841</v>
      </c>
      <c r="B787" s="832" t="s">
        <v>1562</v>
      </c>
      <c r="C787" s="832" t="s">
        <v>1904</v>
      </c>
      <c r="D787" s="832" t="s">
        <v>1905</v>
      </c>
      <c r="E787" s="832" t="s">
        <v>1617</v>
      </c>
      <c r="F787" s="849">
        <v>17</v>
      </c>
      <c r="G787" s="849">
        <v>2094.4</v>
      </c>
      <c r="H787" s="837">
        <v>1</v>
      </c>
      <c r="I787" s="849"/>
      <c r="J787" s="849"/>
      <c r="K787" s="837">
        <v>0</v>
      </c>
      <c r="L787" s="849">
        <v>17</v>
      </c>
      <c r="M787" s="850">
        <v>2094.4</v>
      </c>
    </row>
    <row r="788" spans="1:13" ht="14.4" customHeight="1" x14ac:dyDescent="0.3">
      <c r="A788" s="831" t="s">
        <v>1841</v>
      </c>
      <c r="B788" s="832" t="s">
        <v>1562</v>
      </c>
      <c r="C788" s="832" t="s">
        <v>2550</v>
      </c>
      <c r="D788" s="832" t="s">
        <v>673</v>
      </c>
      <c r="E788" s="832" t="s">
        <v>1565</v>
      </c>
      <c r="F788" s="849"/>
      <c r="G788" s="849"/>
      <c r="H788" s="837">
        <v>0</v>
      </c>
      <c r="I788" s="849">
        <v>5</v>
      </c>
      <c r="J788" s="849">
        <v>660</v>
      </c>
      <c r="K788" s="837">
        <v>1</v>
      </c>
      <c r="L788" s="849">
        <v>5</v>
      </c>
      <c r="M788" s="850">
        <v>660</v>
      </c>
    </row>
    <row r="789" spans="1:13" ht="14.4" customHeight="1" x14ac:dyDescent="0.3">
      <c r="A789" s="831" t="s">
        <v>1841</v>
      </c>
      <c r="B789" s="832" t="s">
        <v>1562</v>
      </c>
      <c r="C789" s="832" t="s">
        <v>1906</v>
      </c>
      <c r="D789" s="832" t="s">
        <v>1905</v>
      </c>
      <c r="E789" s="832" t="s">
        <v>1907</v>
      </c>
      <c r="F789" s="849">
        <v>5</v>
      </c>
      <c r="G789" s="849">
        <v>660</v>
      </c>
      <c r="H789" s="837">
        <v>1</v>
      </c>
      <c r="I789" s="849"/>
      <c r="J789" s="849"/>
      <c r="K789" s="837">
        <v>0</v>
      </c>
      <c r="L789" s="849">
        <v>5</v>
      </c>
      <c r="M789" s="850">
        <v>660</v>
      </c>
    </row>
    <row r="790" spans="1:13" ht="14.4" customHeight="1" x14ac:dyDescent="0.3">
      <c r="A790" s="831" t="s">
        <v>1841</v>
      </c>
      <c r="B790" s="832" t="s">
        <v>1562</v>
      </c>
      <c r="C790" s="832" t="s">
        <v>2551</v>
      </c>
      <c r="D790" s="832" t="s">
        <v>673</v>
      </c>
      <c r="E790" s="832" t="s">
        <v>1902</v>
      </c>
      <c r="F790" s="849"/>
      <c r="G790" s="849"/>
      <c r="H790" s="837">
        <v>0</v>
      </c>
      <c r="I790" s="849">
        <v>3</v>
      </c>
      <c r="J790" s="849">
        <v>792</v>
      </c>
      <c r="K790" s="837">
        <v>1</v>
      </c>
      <c r="L790" s="849">
        <v>3</v>
      </c>
      <c r="M790" s="850">
        <v>792</v>
      </c>
    </row>
    <row r="791" spans="1:13" ht="14.4" customHeight="1" x14ac:dyDescent="0.3">
      <c r="A791" s="831" t="s">
        <v>1841</v>
      </c>
      <c r="B791" s="832" t="s">
        <v>1566</v>
      </c>
      <c r="C791" s="832" t="s">
        <v>1567</v>
      </c>
      <c r="D791" s="832" t="s">
        <v>631</v>
      </c>
      <c r="E791" s="832" t="s">
        <v>1565</v>
      </c>
      <c r="F791" s="849"/>
      <c r="G791" s="849"/>
      <c r="H791" s="837">
        <v>0</v>
      </c>
      <c r="I791" s="849">
        <v>7</v>
      </c>
      <c r="J791" s="849">
        <v>924</v>
      </c>
      <c r="K791" s="837">
        <v>1</v>
      </c>
      <c r="L791" s="849">
        <v>7</v>
      </c>
      <c r="M791" s="850">
        <v>924</v>
      </c>
    </row>
    <row r="792" spans="1:13" ht="14.4" customHeight="1" x14ac:dyDescent="0.3">
      <c r="A792" s="831" t="s">
        <v>1841</v>
      </c>
      <c r="B792" s="832" t="s">
        <v>1566</v>
      </c>
      <c r="C792" s="832" t="s">
        <v>1658</v>
      </c>
      <c r="D792" s="832" t="s">
        <v>631</v>
      </c>
      <c r="E792" s="832" t="s">
        <v>1659</v>
      </c>
      <c r="F792" s="849"/>
      <c r="G792" s="849"/>
      <c r="H792" s="837">
        <v>0</v>
      </c>
      <c r="I792" s="849">
        <v>3</v>
      </c>
      <c r="J792" s="849">
        <v>1319.94</v>
      </c>
      <c r="K792" s="837">
        <v>1</v>
      </c>
      <c r="L792" s="849">
        <v>3</v>
      </c>
      <c r="M792" s="850">
        <v>1319.94</v>
      </c>
    </row>
    <row r="793" spans="1:13" ht="14.4" customHeight="1" x14ac:dyDescent="0.3">
      <c r="A793" s="831" t="s">
        <v>1841</v>
      </c>
      <c r="B793" s="832" t="s">
        <v>1566</v>
      </c>
      <c r="C793" s="832" t="s">
        <v>2613</v>
      </c>
      <c r="D793" s="832" t="s">
        <v>2614</v>
      </c>
      <c r="E793" s="832" t="s">
        <v>1565</v>
      </c>
      <c r="F793" s="849">
        <v>7</v>
      </c>
      <c r="G793" s="849">
        <v>924</v>
      </c>
      <c r="H793" s="837">
        <v>1</v>
      </c>
      <c r="I793" s="849"/>
      <c r="J793" s="849"/>
      <c r="K793" s="837">
        <v>0</v>
      </c>
      <c r="L793" s="849">
        <v>7</v>
      </c>
      <c r="M793" s="850">
        <v>924</v>
      </c>
    </row>
    <row r="794" spans="1:13" ht="14.4" customHeight="1" x14ac:dyDescent="0.3">
      <c r="A794" s="831" t="s">
        <v>1841</v>
      </c>
      <c r="B794" s="832" t="s">
        <v>1568</v>
      </c>
      <c r="C794" s="832" t="s">
        <v>2626</v>
      </c>
      <c r="D794" s="832" t="s">
        <v>2232</v>
      </c>
      <c r="E794" s="832" t="s">
        <v>1772</v>
      </c>
      <c r="F794" s="849">
        <v>15</v>
      </c>
      <c r="G794" s="849">
        <v>3960</v>
      </c>
      <c r="H794" s="837">
        <v>1</v>
      </c>
      <c r="I794" s="849"/>
      <c r="J794" s="849"/>
      <c r="K794" s="837">
        <v>0</v>
      </c>
      <c r="L794" s="849">
        <v>15</v>
      </c>
      <c r="M794" s="850">
        <v>3960</v>
      </c>
    </row>
    <row r="795" spans="1:13" ht="14.4" customHeight="1" x14ac:dyDescent="0.3">
      <c r="A795" s="831" t="s">
        <v>1841</v>
      </c>
      <c r="B795" s="832" t="s">
        <v>1568</v>
      </c>
      <c r="C795" s="832" t="s">
        <v>2624</v>
      </c>
      <c r="D795" s="832" t="s">
        <v>2625</v>
      </c>
      <c r="E795" s="832" t="s">
        <v>1571</v>
      </c>
      <c r="F795" s="849">
        <v>4</v>
      </c>
      <c r="G795" s="849">
        <v>492.8</v>
      </c>
      <c r="H795" s="837">
        <v>1</v>
      </c>
      <c r="I795" s="849"/>
      <c r="J795" s="849"/>
      <c r="K795" s="837">
        <v>0</v>
      </c>
      <c r="L795" s="849">
        <v>4</v>
      </c>
      <c r="M795" s="850">
        <v>492.8</v>
      </c>
    </row>
    <row r="796" spans="1:13" ht="14.4" customHeight="1" x14ac:dyDescent="0.3">
      <c r="A796" s="831" t="s">
        <v>1841</v>
      </c>
      <c r="B796" s="832" t="s">
        <v>1568</v>
      </c>
      <c r="C796" s="832" t="s">
        <v>1569</v>
      </c>
      <c r="D796" s="832" t="s">
        <v>1570</v>
      </c>
      <c r="E796" s="832" t="s">
        <v>1571</v>
      </c>
      <c r="F796" s="849"/>
      <c r="G796" s="849"/>
      <c r="H796" s="837">
        <v>0</v>
      </c>
      <c r="I796" s="849">
        <v>119</v>
      </c>
      <c r="J796" s="849">
        <v>14632.240000000002</v>
      </c>
      <c r="K796" s="837">
        <v>1</v>
      </c>
      <c r="L796" s="849">
        <v>119</v>
      </c>
      <c r="M796" s="850">
        <v>14632.240000000002</v>
      </c>
    </row>
    <row r="797" spans="1:13" ht="14.4" customHeight="1" x14ac:dyDescent="0.3">
      <c r="A797" s="831" t="s">
        <v>1841</v>
      </c>
      <c r="B797" s="832" t="s">
        <v>1568</v>
      </c>
      <c r="C797" s="832" t="s">
        <v>1660</v>
      </c>
      <c r="D797" s="832" t="s">
        <v>1570</v>
      </c>
      <c r="E797" s="832" t="s">
        <v>1661</v>
      </c>
      <c r="F797" s="849"/>
      <c r="G797" s="849"/>
      <c r="H797" s="837">
        <v>0</v>
      </c>
      <c r="I797" s="849">
        <v>247</v>
      </c>
      <c r="J797" s="849">
        <v>60739.77</v>
      </c>
      <c r="K797" s="837">
        <v>1</v>
      </c>
      <c r="L797" s="849">
        <v>247</v>
      </c>
      <c r="M797" s="850">
        <v>60739.77</v>
      </c>
    </row>
    <row r="798" spans="1:13" ht="14.4" customHeight="1" x14ac:dyDescent="0.3">
      <c r="A798" s="831" t="s">
        <v>1841</v>
      </c>
      <c r="B798" s="832" t="s">
        <v>1568</v>
      </c>
      <c r="C798" s="832" t="s">
        <v>2629</v>
      </c>
      <c r="D798" s="832" t="s">
        <v>2630</v>
      </c>
      <c r="E798" s="832" t="s">
        <v>1661</v>
      </c>
      <c r="F798" s="849">
        <v>13</v>
      </c>
      <c r="G798" s="849">
        <v>3202.94</v>
      </c>
      <c r="H798" s="837">
        <v>1</v>
      </c>
      <c r="I798" s="849"/>
      <c r="J798" s="849"/>
      <c r="K798" s="837">
        <v>0</v>
      </c>
      <c r="L798" s="849">
        <v>13</v>
      </c>
      <c r="M798" s="850">
        <v>3202.94</v>
      </c>
    </row>
    <row r="799" spans="1:13" ht="14.4" customHeight="1" x14ac:dyDescent="0.3">
      <c r="A799" s="831" t="s">
        <v>1841</v>
      </c>
      <c r="B799" s="832" t="s">
        <v>1568</v>
      </c>
      <c r="C799" s="832" t="s">
        <v>2627</v>
      </c>
      <c r="D799" s="832" t="s">
        <v>2625</v>
      </c>
      <c r="E799" s="832" t="s">
        <v>2628</v>
      </c>
      <c r="F799" s="849">
        <v>1</v>
      </c>
      <c r="G799" s="849">
        <v>369.59</v>
      </c>
      <c r="H799" s="837">
        <v>1</v>
      </c>
      <c r="I799" s="849"/>
      <c r="J799" s="849"/>
      <c r="K799" s="837">
        <v>0</v>
      </c>
      <c r="L799" s="849">
        <v>1</v>
      </c>
      <c r="M799" s="850">
        <v>369.59</v>
      </c>
    </row>
    <row r="800" spans="1:13" ht="14.4" customHeight="1" x14ac:dyDescent="0.3">
      <c r="A800" s="831" t="s">
        <v>1841</v>
      </c>
      <c r="B800" s="832" t="s">
        <v>1568</v>
      </c>
      <c r="C800" s="832" t="s">
        <v>2141</v>
      </c>
      <c r="D800" s="832" t="s">
        <v>2142</v>
      </c>
      <c r="E800" s="832" t="s">
        <v>1665</v>
      </c>
      <c r="F800" s="849"/>
      <c r="G800" s="849"/>
      <c r="H800" s="837">
        <v>0</v>
      </c>
      <c r="I800" s="849">
        <v>3</v>
      </c>
      <c r="J800" s="849">
        <v>973.14</v>
      </c>
      <c r="K800" s="837">
        <v>1</v>
      </c>
      <c r="L800" s="849">
        <v>3</v>
      </c>
      <c r="M800" s="850">
        <v>973.14</v>
      </c>
    </row>
    <row r="801" spans="1:13" ht="14.4" customHeight="1" x14ac:dyDescent="0.3">
      <c r="A801" s="831" t="s">
        <v>1841</v>
      </c>
      <c r="B801" s="832" t="s">
        <v>1568</v>
      </c>
      <c r="C801" s="832" t="s">
        <v>2143</v>
      </c>
      <c r="D801" s="832" t="s">
        <v>2142</v>
      </c>
      <c r="E801" s="832" t="s">
        <v>2144</v>
      </c>
      <c r="F801" s="849"/>
      <c r="G801" s="849"/>
      <c r="H801" s="837">
        <v>0</v>
      </c>
      <c r="I801" s="849">
        <v>1</v>
      </c>
      <c r="J801" s="849">
        <v>918.92</v>
      </c>
      <c r="K801" s="837">
        <v>1</v>
      </c>
      <c r="L801" s="849">
        <v>1</v>
      </c>
      <c r="M801" s="850">
        <v>918.92</v>
      </c>
    </row>
    <row r="802" spans="1:13" ht="14.4" customHeight="1" x14ac:dyDescent="0.3">
      <c r="A802" s="831" t="s">
        <v>1841</v>
      </c>
      <c r="B802" s="832" t="s">
        <v>1662</v>
      </c>
      <c r="C802" s="832" t="s">
        <v>2569</v>
      </c>
      <c r="D802" s="832" t="s">
        <v>1110</v>
      </c>
      <c r="E802" s="832" t="s">
        <v>1772</v>
      </c>
      <c r="F802" s="849">
        <v>15</v>
      </c>
      <c r="G802" s="849">
        <v>1980</v>
      </c>
      <c r="H802" s="837">
        <v>1</v>
      </c>
      <c r="I802" s="849"/>
      <c r="J802" s="849"/>
      <c r="K802" s="837">
        <v>0</v>
      </c>
      <c r="L802" s="849">
        <v>15</v>
      </c>
      <c r="M802" s="850">
        <v>1980</v>
      </c>
    </row>
    <row r="803" spans="1:13" ht="14.4" customHeight="1" x14ac:dyDescent="0.3">
      <c r="A803" s="831" t="s">
        <v>1841</v>
      </c>
      <c r="B803" s="832" t="s">
        <v>1662</v>
      </c>
      <c r="C803" s="832" t="s">
        <v>1771</v>
      </c>
      <c r="D803" s="832" t="s">
        <v>1664</v>
      </c>
      <c r="E803" s="832" t="s">
        <v>1772</v>
      </c>
      <c r="F803" s="849"/>
      <c r="G803" s="849"/>
      <c r="H803" s="837">
        <v>0</v>
      </c>
      <c r="I803" s="849">
        <v>11</v>
      </c>
      <c r="J803" s="849">
        <v>1452</v>
      </c>
      <c r="K803" s="837">
        <v>1</v>
      </c>
      <c r="L803" s="849">
        <v>11</v>
      </c>
      <c r="M803" s="850">
        <v>1452</v>
      </c>
    </row>
    <row r="804" spans="1:13" ht="14.4" customHeight="1" x14ac:dyDescent="0.3">
      <c r="A804" s="831" t="s">
        <v>1841</v>
      </c>
      <c r="B804" s="832" t="s">
        <v>1662</v>
      </c>
      <c r="C804" s="832" t="s">
        <v>1663</v>
      </c>
      <c r="D804" s="832" t="s">
        <v>1664</v>
      </c>
      <c r="E804" s="832" t="s">
        <v>1665</v>
      </c>
      <c r="F804" s="849"/>
      <c r="G804" s="849"/>
      <c r="H804" s="837">
        <v>0</v>
      </c>
      <c r="I804" s="849">
        <v>4</v>
      </c>
      <c r="J804" s="849">
        <v>263.95999999999998</v>
      </c>
      <c r="K804" s="837">
        <v>1</v>
      </c>
      <c r="L804" s="849">
        <v>4</v>
      </c>
      <c r="M804" s="850">
        <v>263.95999999999998</v>
      </c>
    </row>
    <row r="805" spans="1:13" ht="14.4" customHeight="1" x14ac:dyDescent="0.3">
      <c r="A805" s="831" t="s">
        <v>1841</v>
      </c>
      <c r="B805" s="832" t="s">
        <v>1572</v>
      </c>
      <c r="C805" s="832" t="s">
        <v>2559</v>
      </c>
      <c r="D805" s="832" t="s">
        <v>1945</v>
      </c>
      <c r="E805" s="832" t="s">
        <v>2061</v>
      </c>
      <c r="F805" s="849">
        <v>9</v>
      </c>
      <c r="G805" s="849">
        <v>2217.5099999999998</v>
      </c>
      <c r="H805" s="837">
        <v>1</v>
      </c>
      <c r="I805" s="849"/>
      <c r="J805" s="849"/>
      <c r="K805" s="837">
        <v>0</v>
      </c>
      <c r="L805" s="849">
        <v>9</v>
      </c>
      <c r="M805" s="850">
        <v>2217.5099999999998</v>
      </c>
    </row>
    <row r="806" spans="1:13" ht="14.4" customHeight="1" x14ac:dyDescent="0.3">
      <c r="A806" s="831" t="s">
        <v>1841</v>
      </c>
      <c r="B806" s="832" t="s">
        <v>1572</v>
      </c>
      <c r="C806" s="832" t="s">
        <v>1573</v>
      </c>
      <c r="D806" s="832" t="s">
        <v>711</v>
      </c>
      <c r="E806" s="832" t="s">
        <v>1574</v>
      </c>
      <c r="F806" s="849"/>
      <c r="G806" s="849"/>
      <c r="H806" s="837">
        <v>0</v>
      </c>
      <c r="I806" s="849">
        <v>25</v>
      </c>
      <c r="J806" s="849">
        <v>3080.0000000000005</v>
      </c>
      <c r="K806" s="837">
        <v>1</v>
      </c>
      <c r="L806" s="849">
        <v>25</v>
      </c>
      <c r="M806" s="850">
        <v>3080.0000000000005</v>
      </c>
    </row>
    <row r="807" spans="1:13" ht="14.4" customHeight="1" x14ac:dyDescent="0.3">
      <c r="A807" s="831" t="s">
        <v>1841</v>
      </c>
      <c r="B807" s="832" t="s">
        <v>1572</v>
      </c>
      <c r="C807" s="832" t="s">
        <v>1668</v>
      </c>
      <c r="D807" s="832" t="s">
        <v>711</v>
      </c>
      <c r="E807" s="832" t="s">
        <v>1617</v>
      </c>
      <c r="F807" s="849"/>
      <c r="G807" s="849"/>
      <c r="H807" s="837">
        <v>0</v>
      </c>
      <c r="I807" s="849">
        <v>6</v>
      </c>
      <c r="J807" s="849">
        <v>1478.34</v>
      </c>
      <c r="K807" s="837">
        <v>1</v>
      </c>
      <c r="L807" s="849">
        <v>6</v>
      </c>
      <c r="M807" s="850">
        <v>1478.34</v>
      </c>
    </row>
    <row r="808" spans="1:13" ht="14.4" customHeight="1" x14ac:dyDescent="0.3">
      <c r="A808" s="831" t="s">
        <v>1841</v>
      </c>
      <c r="B808" s="832" t="s">
        <v>1572</v>
      </c>
      <c r="C808" s="832" t="s">
        <v>1949</v>
      </c>
      <c r="D808" s="832" t="s">
        <v>1950</v>
      </c>
      <c r="E808" s="832" t="s">
        <v>1078</v>
      </c>
      <c r="F808" s="849">
        <v>190</v>
      </c>
      <c r="G808" s="849">
        <v>25080</v>
      </c>
      <c r="H808" s="837">
        <v>1</v>
      </c>
      <c r="I808" s="849"/>
      <c r="J808" s="849"/>
      <c r="K808" s="837">
        <v>0</v>
      </c>
      <c r="L808" s="849">
        <v>190</v>
      </c>
      <c r="M808" s="850">
        <v>25080</v>
      </c>
    </row>
    <row r="809" spans="1:13" ht="14.4" customHeight="1" x14ac:dyDescent="0.3">
      <c r="A809" s="831" t="s">
        <v>1841</v>
      </c>
      <c r="B809" s="832" t="s">
        <v>1572</v>
      </c>
      <c r="C809" s="832" t="s">
        <v>2286</v>
      </c>
      <c r="D809" s="832" t="s">
        <v>1945</v>
      </c>
      <c r="E809" s="832" t="s">
        <v>2287</v>
      </c>
      <c r="F809" s="849">
        <v>33</v>
      </c>
      <c r="G809" s="849">
        <v>4065.6000000000004</v>
      </c>
      <c r="H809" s="837">
        <v>1</v>
      </c>
      <c r="I809" s="849"/>
      <c r="J809" s="849"/>
      <c r="K809" s="837">
        <v>0</v>
      </c>
      <c r="L809" s="849">
        <v>33</v>
      </c>
      <c r="M809" s="850">
        <v>4065.6000000000004</v>
      </c>
    </row>
    <row r="810" spans="1:13" ht="14.4" customHeight="1" x14ac:dyDescent="0.3">
      <c r="A810" s="831" t="s">
        <v>1841</v>
      </c>
      <c r="B810" s="832" t="s">
        <v>1572</v>
      </c>
      <c r="C810" s="832" t="s">
        <v>1666</v>
      </c>
      <c r="D810" s="832" t="s">
        <v>711</v>
      </c>
      <c r="E810" s="832" t="s">
        <v>1667</v>
      </c>
      <c r="F810" s="849"/>
      <c r="G810" s="849"/>
      <c r="H810" s="837">
        <v>0</v>
      </c>
      <c r="I810" s="849">
        <v>5</v>
      </c>
      <c r="J810" s="849">
        <v>3631.35</v>
      </c>
      <c r="K810" s="837">
        <v>1</v>
      </c>
      <c r="L810" s="849">
        <v>5</v>
      </c>
      <c r="M810" s="850">
        <v>3631.35</v>
      </c>
    </row>
    <row r="811" spans="1:13" ht="14.4" customHeight="1" x14ac:dyDescent="0.3">
      <c r="A811" s="831" t="s">
        <v>1841</v>
      </c>
      <c r="B811" s="832" t="s">
        <v>1572</v>
      </c>
      <c r="C811" s="832" t="s">
        <v>2562</v>
      </c>
      <c r="D811" s="832" t="s">
        <v>2563</v>
      </c>
      <c r="E811" s="832" t="s">
        <v>1098</v>
      </c>
      <c r="F811" s="849">
        <v>3</v>
      </c>
      <c r="G811" s="849">
        <v>666.99</v>
      </c>
      <c r="H811" s="837">
        <v>1</v>
      </c>
      <c r="I811" s="849"/>
      <c r="J811" s="849"/>
      <c r="K811" s="837">
        <v>0</v>
      </c>
      <c r="L811" s="849">
        <v>3</v>
      </c>
      <c r="M811" s="850">
        <v>666.99</v>
      </c>
    </row>
    <row r="812" spans="1:13" ht="14.4" customHeight="1" x14ac:dyDescent="0.3">
      <c r="A812" s="831" t="s">
        <v>1841</v>
      </c>
      <c r="B812" s="832" t="s">
        <v>1572</v>
      </c>
      <c r="C812" s="832" t="s">
        <v>1953</v>
      </c>
      <c r="D812" s="832" t="s">
        <v>1945</v>
      </c>
      <c r="E812" s="832" t="s">
        <v>1954</v>
      </c>
      <c r="F812" s="849">
        <v>4</v>
      </c>
      <c r="G812" s="849">
        <v>2964.4</v>
      </c>
      <c r="H812" s="837">
        <v>1</v>
      </c>
      <c r="I812" s="849"/>
      <c r="J812" s="849"/>
      <c r="K812" s="837">
        <v>0</v>
      </c>
      <c r="L812" s="849">
        <v>4</v>
      </c>
      <c r="M812" s="850">
        <v>2964.4</v>
      </c>
    </row>
    <row r="813" spans="1:13" ht="14.4" customHeight="1" x14ac:dyDescent="0.3">
      <c r="A813" s="831" t="s">
        <v>1841</v>
      </c>
      <c r="B813" s="832" t="s">
        <v>1572</v>
      </c>
      <c r="C813" s="832" t="s">
        <v>1575</v>
      </c>
      <c r="D813" s="832" t="s">
        <v>711</v>
      </c>
      <c r="E813" s="832" t="s">
        <v>712</v>
      </c>
      <c r="F813" s="849"/>
      <c r="G813" s="849"/>
      <c r="H813" s="837">
        <v>0</v>
      </c>
      <c r="I813" s="849">
        <v>7</v>
      </c>
      <c r="J813" s="849">
        <v>1724.7299999999998</v>
      </c>
      <c r="K813" s="837">
        <v>1</v>
      </c>
      <c r="L813" s="849">
        <v>7</v>
      </c>
      <c r="M813" s="850">
        <v>1724.7299999999998</v>
      </c>
    </row>
    <row r="814" spans="1:13" ht="14.4" customHeight="1" x14ac:dyDescent="0.3">
      <c r="A814" s="831" t="s">
        <v>1841</v>
      </c>
      <c r="B814" s="832" t="s">
        <v>1572</v>
      </c>
      <c r="C814" s="832" t="s">
        <v>2564</v>
      </c>
      <c r="D814" s="832" t="s">
        <v>2373</v>
      </c>
      <c r="E814" s="832" t="s">
        <v>2565</v>
      </c>
      <c r="F814" s="849"/>
      <c r="G814" s="849"/>
      <c r="H814" s="837">
        <v>0</v>
      </c>
      <c r="I814" s="849">
        <v>7</v>
      </c>
      <c r="J814" s="849">
        <v>1724.73</v>
      </c>
      <c r="K814" s="837">
        <v>1</v>
      </c>
      <c r="L814" s="849">
        <v>7</v>
      </c>
      <c r="M814" s="850">
        <v>1724.73</v>
      </c>
    </row>
    <row r="815" spans="1:13" ht="14.4" customHeight="1" x14ac:dyDescent="0.3">
      <c r="A815" s="831" t="s">
        <v>1841</v>
      </c>
      <c r="B815" s="832" t="s">
        <v>1572</v>
      </c>
      <c r="C815" s="832" t="s">
        <v>2566</v>
      </c>
      <c r="D815" s="832" t="s">
        <v>2567</v>
      </c>
      <c r="E815" s="832" t="s">
        <v>1574</v>
      </c>
      <c r="F815" s="849">
        <v>4</v>
      </c>
      <c r="G815" s="849">
        <v>492.8</v>
      </c>
      <c r="H815" s="837">
        <v>1</v>
      </c>
      <c r="I815" s="849"/>
      <c r="J815" s="849"/>
      <c r="K815" s="837">
        <v>0</v>
      </c>
      <c r="L815" s="849">
        <v>4</v>
      </c>
      <c r="M815" s="850">
        <v>492.8</v>
      </c>
    </row>
    <row r="816" spans="1:13" ht="14.4" customHeight="1" x14ac:dyDescent="0.3">
      <c r="A816" s="831" t="s">
        <v>1841</v>
      </c>
      <c r="B816" s="832" t="s">
        <v>1572</v>
      </c>
      <c r="C816" s="832" t="s">
        <v>2568</v>
      </c>
      <c r="D816" s="832" t="s">
        <v>1958</v>
      </c>
      <c r="E816" s="832" t="s">
        <v>1574</v>
      </c>
      <c r="F816" s="849">
        <v>2</v>
      </c>
      <c r="G816" s="849">
        <v>246.4</v>
      </c>
      <c r="H816" s="837">
        <v>1</v>
      </c>
      <c r="I816" s="849"/>
      <c r="J816" s="849"/>
      <c r="K816" s="837">
        <v>0</v>
      </c>
      <c r="L816" s="849">
        <v>2</v>
      </c>
      <c r="M816" s="850">
        <v>246.4</v>
      </c>
    </row>
    <row r="817" spans="1:13" ht="14.4" customHeight="1" x14ac:dyDescent="0.3">
      <c r="A817" s="831" t="s">
        <v>1841</v>
      </c>
      <c r="B817" s="832" t="s">
        <v>1572</v>
      </c>
      <c r="C817" s="832" t="s">
        <v>2560</v>
      </c>
      <c r="D817" s="832" t="s">
        <v>2561</v>
      </c>
      <c r="E817" s="832" t="s">
        <v>1078</v>
      </c>
      <c r="F817" s="849">
        <v>3</v>
      </c>
      <c r="G817" s="849">
        <v>396</v>
      </c>
      <c r="H817" s="837">
        <v>1</v>
      </c>
      <c r="I817" s="849"/>
      <c r="J817" s="849"/>
      <c r="K817" s="837">
        <v>0</v>
      </c>
      <c r="L817" s="849">
        <v>3</v>
      </c>
      <c r="M817" s="850">
        <v>396</v>
      </c>
    </row>
    <row r="818" spans="1:13" ht="14.4" customHeight="1" x14ac:dyDescent="0.3">
      <c r="A818" s="831" t="s">
        <v>1841</v>
      </c>
      <c r="B818" s="832" t="s">
        <v>1576</v>
      </c>
      <c r="C818" s="832" t="s">
        <v>2604</v>
      </c>
      <c r="D818" s="832" t="s">
        <v>1778</v>
      </c>
      <c r="E818" s="832" t="s">
        <v>2078</v>
      </c>
      <c r="F818" s="849">
        <v>3</v>
      </c>
      <c r="G818" s="849">
        <v>241.59</v>
      </c>
      <c r="H818" s="837">
        <v>1</v>
      </c>
      <c r="I818" s="849"/>
      <c r="J818" s="849"/>
      <c r="K818" s="837">
        <v>0</v>
      </c>
      <c r="L818" s="849">
        <v>3</v>
      </c>
      <c r="M818" s="850">
        <v>241.59</v>
      </c>
    </row>
    <row r="819" spans="1:13" ht="14.4" customHeight="1" x14ac:dyDescent="0.3">
      <c r="A819" s="831" t="s">
        <v>1841</v>
      </c>
      <c r="B819" s="832" t="s">
        <v>1576</v>
      </c>
      <c r="C819" s="832" t="s">
        <v>2071</v>
      </c>
      <c r="D819" s="832" t="s">
        <v>2072</v>
      </c>
      <c r="E819" s="832" t="s">
        <v>1994</v>
      </c>
      <c r="F819" s="849">
        <v>9</v>
      </c>
      <c r="G819" s="849">
        <v>724.77</v>
      </c>
      <c r="H819" s="837">
        <v>1</v>
      </c>
      <c r="I819" s="849"/>
      <c r="J819" s="849"/>
      <c r="K819" s="837">
        <v>0</v>
      </c>
      <c r="L819" s="849">
        <v>9</v>
      </c>
      <c r="M819" s="850">
        <v>724.77</v>
      </c>
    </row>
    <row r="820" spans="1:13" ht="14.4" customHeight="1" x14ac:dyDescent="0.3">
      <c r="A820" s="831" t="s">
        <v>1841</v>
      </c>
      <c r="B820" s="832" t="s">
        <v>1576</v>
      </c>
      <c r="C820" s="832" t="s">
        <v>2476</v>
      </c>
      <c r="D820" s="832" t="s">
        <v>2074</v>
      </c>
      <c r="E820" s="832" t="s">
        <v>2477</v>
      </c>
      <c r="F820" s="849">
        <v>10</v>
      </c>
      <c r="G820" s="849">
        <v>2415.9</v>
      </c>
      <c r="H820" s="837">
        <v>1</v>
      </c>
      <c r="I820" s="849"/>
      <c r="J820" s="849"/>
      <c r="K820" s="837">
        <v>0</v>
      </c>
      <c r="L820" s="849">
        <v>10</v>
      </c>
      <c r="M820" s="850">
        <v>2415.9</v>
      </c>
    </row>
    <row r="821" spans="1:13" ht="14.4" customHeight="1" x14ac:dyDescent="0.3">
      <c r="A821" s="831" t="s">
        <v>1841</v>
      </c>
      <c r="B821" s="832" t="s">
        <v>1576</v>
      </c>
      <c r="C821" s="832" t="s">
        <v>2073</v>
      </c>
      <c r="D821" s="832" t="s">
        <v>2074</v>
      </c>
      <c r="E821" s="832" t="s">
        <v>2075</v>
      </c>
      <c r="F821" s="849">
        <v>71</v>
      </c>
      <c r="G821" s="849">
        <v>11435.259999999998</v>
      </c>
      <c r="H821" s="837">
        <v>1</v>
      </c>
      <c r="I821" s="849"/>
      <c r="J821" s="849"/>
      <c r="K821" s="837">
        <v>0</v>
      </c>
      <c r="L821" s="849">
        <v>71</v>
      </c>
      <c r="M821" s="850">
        <v>11435.259999999998</v>
      </c>
    </row>
    <row r="822" spans="1:13" ht="14.4" customHeight="1" x14ac:dyDescent="0.3">
      <c r="A822" s="831" t="s">
        <v>1841</v>
      </c>
      <c r="B822" s="832" t="s">
        <v>1576</v>
      </c>
      <c r="C822" s="832" t="s">
        <v>1577</v>
      </c>
      <c r="D822" s="832" t="s">
        <v>1578</v>
      </c>
      <c r="E822" s="832" t="s">
        <v>1579</v>
      </c>
      <c r="F822" s="849">
        <v>8</v>
      </c>
      <c r="G822" s="849">
        <v>1288.48</v>
      </c>
      <c r="H822" s="837">
        <v>1</v>
      </c>
      <c r="I822" s="849"/>
      <c r="J822" s="849"/>
      <c r="K822" s="837">
        <v>0</v>
      </c>
      <c r="L822" s="849">
        <v>8</v>
      </c>
      <c r="M822" s="850">
        <v>1288.48</v>
      </c>
    </row>
    <row r="823" spans="1:13" ht="14.4" customHeight="1" x14ac:dyDescent="0.3">
      <c r="A823" s="831" t="s">
        <v>1841</v>
      </c>
      <c r="B823" s="832" t="s">
        <v>1576</v>
      </c>
      <c r="C823" s="832" t="s">
        <v>2076</v>
      </c>
      <c r="D823" s="832" t="s">
        <v>2072</v>
      </c>
      <c r="E823" s="832" t="s">
        <v>2075</v>
      </c>
      <c r="F823" s="849">
        <v>12</v>
      </c>
      <c r="G823" s="849">
        <v>1932.7199999999998</v>
      </c>
      <c r="H823" s="837">
        <v>1</v>
      </c>
      <c r="I823" s="849"/>
      <c r="J823" s="849"/>
      <c r="K823" s="837">
        <v>0</v>
      </c>
      <c r="L823" s="849">
        <v>12</v>
      </c>
      <c r="M823" s="850">
        <v>1932.7199999999998</v>
      </c>
    </row>
    <row r="824" spans="1:13" ht="14.4" customHeight="1" x14ac:dyDescent="0.3">
      <c r="A824" s="831" t="s">
        <v>1841</v>
      </c>
      <c r="B824" s="832" t="s">
        <v>1576</v>
      </c>
      <c r="C824" s="832" t="s">
        <v>2079</v>
      </c>
      <c r="D824" s="832" t="s">
        <v>1581</v>
      </c>
      <c r="E824" s="832" t="s">
        <v>1579</v>
      </c>
      <c r="F824" s="849"/>
      <c r="G824" s="849"/>
      <c r="H824" s="837">
        <v>0</v>
      </c>
      <c r="I824" s="849">
        <v>22</v>
      </c>
      <c r="J824" s="849">
        <v>3543.3199999999997</v>
      </c>
      <c r="K824" s="837">
        <v>1</v>
      </c>
      <c r="L824" s="849">
        <v>22</v>
      </c>
      <c r="M824" s="850">
        <v>3543.3199999999997</v>
      </c>
    </row>
    <row r="825" spans="1:13" ht="14.4" customHeight="1" x14ac:dyDescent="0.3">
      <c r="A825" s="831" t="s">
        <v>1841</v>
      </c>
      <c r="B825" s="832" t="s">
        <v>1576</v>
      </c>
      <c r="C825" s="832" t="s">
        <v>1580</v>
      </c>
      <c r="D825" s="832" t="s">
        <v>1581</v>
      </c>
      <c r="E825" s="832" t="s">
        <v>1582</v>
      </c>
      <c r="F825" s="849"/>
      <c r="G825" s="849"/>
      <c r="H825" s="837">
        <v>0</v>
      </c>
      <c r="I825" s="849">
        <v>15</v>
      </c>
      <c r="J825" s="849">
        <v>3623.85</v>
      </c>
      <c r="K825" s="837">
        <v>1</v>
      </c>
      <c r="L825" s="849">
        <v>15</v>
      </c>
      <c r="M825" s="850">
        <v>3623.85</v>
      </c>
    </row>
    <row r="826" spans="1:13" ht="14.4" customHeight="1" x14ac:dyDescent="0.3">
      <c r="A826" s="831" t="s">
        <v>1841</v>
      </c>
      <c r="B826" s="832" t="s">
        <v>1583</v>
      </c>
      <c r="C826" s="832" t="s">
        <v>1779</v>
      </c>
      <c r="D826" s="832" t="s">
        <v>1780</v>
      </c>
      <c r="E826" s="832" t="s">
        <v>1781</v>
      </c>
      <c r="F826" s="849">
        <v>4</v>
      </c>
      <c r="G826" s="849">
        <v>429.52</v>
      </c>
      <c r="H826" s="837">
        <v>1</v>
      </c>
      <c r="I826" s="849"/>
      <c r="J826" s="849"/>
      <c r="K826" s="837">
        <v>0</v>
      </c>
      <c r="L826" s="849">
        <v>4</v>
      </c>
      <c r="M826" s="850">
        <v>429.52</v>
      </c>
    </row>
    <row r="827" spans="1:13" ht="14.4" customHeight="1" x14ac:dyDescent="0.3">
      <c r="A827" s="831" t="s">
        <v>1841</v>
      </c>
      <c r="B827" s="832" t="s">
        <v>1583</v>
      </c>
      <c r="C827" s="832" t="s">
        <v>2175</v>
      </c>
      <c r="D827" s="832" t="s">
        <v>2173</v>
      </c>
      <c r="E827" s="832" t="s">
        <v>2176</v>
      </c>
      <c r="F827" s="849">
        <v>10</v>
      </c>
      <c r="G827" s="849">
        <v>751.59999999999991</v>
      </c>
      <c r="H827" s="837">
        <v>1</v>
      </c>
      <c r="I827" s="849"/>
      <c r="J827" s="849"/>
      <c r="K827" s="837">
        <v>0</v>
      </c>
      <c r="L827" s="849">
        <v>10</v>
      </c>
      <c r="M827" s="850">
        <v>751.59999999999991</v>
      </c>
    </row>
    <row r="828" spans="1:13" ht="14.4" customHeight="1" x14ac:dyDescent="0.3">
      <c r="A828" s="831" t="s">
        <v>1841</v>
      </c>
      <c r="B828" s="832" t="s">
        <v>1583</v>
      </c>
      <c r="C828" s="832" t="s">
        <v>2527</v>
      </c>
      <c r="D828" s="832" t="s">
        <v>2173</v>
      </c>
      <c r="E828" s="832" t="s">
        <v>1586</v>
      </c>
      <c r="F828" s="849">
        <v>3</v>
      </c>
      <c r="G828" s="849">
        <v>0</v>
      </c>
      <c r="H828" s="837"/>
      <c r="I828" s="849"/>
      <c r="J828" s="849"/>
      <c r="K828" s="837"/>
      <c r="L828" s="849">
        <v>3</v>
      </c>
      <c r="M828" s="850">
        <v>0</v>
      </c>
    </row>
    <row r="829" spans="1:13" ht="14.4" customHeight="1" x14ac:dyDescent="0.3">
      <c r="A829" s="831" t="s">
        <v>1841</v>
      </c>
      <c r="B829" s="832" t="s">
        <v>1583</v>
      </c>
      <c r="C829" s="832" t="s">
        <v>2528</v>
      </c>
      <c r="D829" s="832" t="s">
        <v>2173</v>
      </c>
      <c r="E829" s="832" t="s">
        <v>1588</v>
      </c>
      <c r="F829" s="849">
        <v>3</v>
      </c>
      <c r="G829" s="849">
        <v>0</v>
      </c>
      <c r="H829" s="837"/>
      <c r="I829" s="849"/>
      <c r="J829" s="849"/>
      <c r="K829" s="837"/>
      <c r="L829" s="849">
        <v>3</v>
      </c>
      <c r="M829" s="850">
        <v>0</v>
      </c>
    </row>
    <row r="830" spans="1:13" ht="14.4" customHeight="1" x14ac:dyDescent="0.3">
      <c r="A830" s="831" t="s">
        <v>1841</v>
      </c>
      <c r="B830" s="832" t="s">
        <v>1583</v>
      </c>
      <c r="C830" s="832" t="s">
        <v>1672</v>
      </c>
      <c r="D830" s="832" t="s">
        <v>977</v>
      </c>
      <c r="E830" s="832" t="s">
        <v>1673</v>
      </c>
      <c r="F830" s="849">
        <v>6</v>
      </c>
      <c r="G830" s="849">
        <v>483.18</v>
      </c>
      <c r="H830" s="837">
        <v>1</v>
      </c>
      <c r="I830" s="849"/>
      <c r="J830" s="849"/>
      <c r="K830" s="837">
        <v>0</v>
      </c>
      <c r="L830" s="849">
        <v>6</v>
      </c>
      <c r="M830" s="850">
        <v>483.18</v>
      </c>
    </row>
    <row r="831" spans="1:13" ht="14.4" customHeight="1" x14ac:dyDescent="0.3">
      <c r="A831" s="831" t="s">
        <v>1841</v>
      </c>
      <c r="B831" s="832" t="s">
        <v>1583</v>
      </c>
      <c r="C831" s="832" t="s">
        <v>1674</v>
      </c>
      <c r="D831" s="832" t="s">
        <v>975</v>
      </c>
      <c r="E831" s="832" t="s">
        <v>1675</v>
      </c>
      <c r="F831" s="849">
        <v>24</v>
      </c>
      <c r="G831" s="849">
        <v>3865.4400000000005</v>
      </c>
      <c r="H831" s="837">
        <v>1</v>
      </c>
      <c r="I831" s="849"/>
      <c r="J831" s="849"/>
      <c r="K831" s="837">
        <v>0</v>
      </c>
      <c r="L831" s="849">
        <v>24</v>
      </c>
      <c r="M831" s="850">
        <v>3865.4400000000005</v>
      </c>
    </row>
    <row r="832" spans="1:13" ht="14.4" customHeight="1" x14ac:dyDescent="0.3">
      <c r="A832" s="831" t="s">
        <v>1841</v>
      </c>
      <c r="B832" s="832" t="s">
        <v>1583</v>
      </c>
      <c r="C832" s="832" t="s">
        <v>2172</v>
      </c>
      <c r="D832" s="832" t="s">
        <v>2173</v>
      </c>
      <c r="E832" s="832" t="s">
        <v>2174</v>
      </c>
      <c r="F832" s="849">
        <v>26</v>
      </c>
      <c r="G832" s="849">
        <v>3908.3199999999997</v>
      </c>
      <c r="H832" s="837">
        <v>1</v>
      </c>
      <c r="I832" s="849"/>
      <c r="J832" s="849"/>
      <c r="K832" s="837">
        <v>0</v>
      </c>
      <c r="L832" s="849">
        <v>26</v>
      </c>
      <c r="M832" s="850">
        <v>3908.3199999999997</v>
      </c>
    </row>
    <row r="833" spans="1:13" ht="14.4" customHeight="1" x14ac:dyDescent="0.3">
      <c r="A833" s="831" t="s">
        <v>1841</v>
      </c>
      <c r="B833" s="832" t="s">
        <v>1583</v>
      </c>
      <c r="C833" s="832" t="s">
        <v>1584</v>
      </c>
      <c r="D833" s="832" t="s">
        <v>1585</v>
      </c>
      <c r="E833" s="832" t="s">
        <v>1586</v>
      </c>
      <c r="F833" s="849"/>
      <c r="G833" s="849"/>
      <c r="H833" s="837">
        <v>0</v>
      </c>
      <c r="I833" s="849">
        <v>36</v>
      </c>
      <c r="J833" s="849">
        <v>2899.08</v>
      </c>
      <c r="K833" s="837">
        <v>1</v>
      </c>
      <c r="L833" s="849">
        <v>36</v>
      </c>
      <c r="M833" s="850">
        <v>2899.08</v>
      </c>
    </row>
    <row r="834" spans="1:13" ht="14.4" customHeight="1" x14ac:dyDescent="0.3">
      <c r="A834" s="831" t="s">
        <v>1841</v>
      </c>
      <c r="B834" s="832" t="s">
        <v>1583</v>
      </c>
      <c r="C834" s="832" t="s">
        <v>1587</v>
      </c>
      <c r="D834" s="832" t="s">
        <v>1585</v>
      </c>
      <c r="E834" s="832" t="s">
        <v>1588</v>
      </c>
      <c r="F834" s="849"/>
      <c r="G834" s="849"/>
      <c r="H834" s="837">
        <v>0</v>
      </c>
      <c r="I834" s="849">
        <v>81</v>
      </c>
      <c r="J834" s="849">
        <v>13045.86</v>
      </c>
      <c r="K834" s="837">
        <v>1</v>
      </c>
      <c r="L834" s="849">
        <v>81</v>
      </c>
      <c r="M834" s="850">
        <v>13045.86</v>
      </c>
    </row>
    <row r="835" spans="1:13" ht="14.4" customHeight="1" x14ac:dyDescent="0.3">
      <c r="A835" s="831" t="s">
        <v>1841</v>
      </c>
      <c r="B835" s="832" t="s">
        <v>1583</v>
      </c>
      <c r="C835" s="832" t="s">
        <v>2177</v>
      </c>
      <c r="D835" s="832" t="s">
        <v>2178</v>
      </c>
      <c r="E835" s="832" t="s">
        <v>2179</v>
      </c>
      <c r="F835" s="849">
        <v>2</v>
      </c>
      <c r="G835" s="849">
        <v>300.64</v>
      </c>
      <c r="H835" s="837">
        <v>1</v>
      </c>
      <c r="I835" s="849"/>
      <c r="J835" s="849"/>
      <c r="K835" s="837">
        <v>0</v>
      </c>
      <c r="L835" s="849">
        <v>2</v>
      </c>
      <c r="M835" s="850">
        <v>300.64</v>
      </c>
    </row>
    <row r="836" spans="1:13" ht="14.4" customHeight="1" x14ac:dyDescent="0.3">
      <c r="A836" s="831" t="s">
        <v>1841</v>
      </c>
      <c r="B836" s="832" t="s">
        <v>1583</v>
      </c>
      <c r="C836" s="832" t="s">
        <v>2180</v>
      </c>
      <c r="D836" s="832" t="s">
        <v>1585</v>
      </c>
      <c r="E836" s="832" t="s">
        <v>2181</v>
      </c>
      <c r="F836" s="849"/>
      <c r="G836" s="849"/>
      <c r="H836" s="837">
        <v>0</v>
      </c>
      <c r="I836" s="849">
        <v>4</v>
      </c>
      <c r="J836" s="849">
        <v>1600.68</v>
      </c>
      <c r="K836" s="837">
        <v>1</v>
      </c>
      <c r="L836" s="849">
        <v>4</v>
      </c>
      <c r="M836" s="850">
        <v>1600.68</v>
      </c>
    </row>
    <row r="837" spans="1:13" ht="14.4" customHeight="1" x14ac:dyDescent="0.3">
      <c r="A837" s="831" t="s">
        <v>1841</v>
      </c>
      <c r="B837" s="832" t="s">
        <v>1583</v>
      </c>
      <c r="C837" s="832" t="s">
        <v>2634</v>
      </c>
      <c r="D837" s="832" t="s">
        <v>2178</v>
      </c>
      <c r="E837" s="832" t="s">
        <v>2635</v>
      </c>
      <c r="F837" s="849">
        <v>1</v>
      </c>
      <c r="G837" s="849">
        <v>75.16</v>
      </c>
      <c r="H837" s="837">
        <v>1</v>
      </c>
      <c r="I837" s="849"/>
      <c r="J837" s="849"/>
      <c r="K837" s="837">
        <v>0</v>
      </c>
      <c r="L837" s="849">
        <v>1</v>
      </c>
      <c r="M837" s="850">
        <v>75.16</v>
      </c>
    </row>
    <row r="838" spans="1:13" ht="14.4" customHeight="1" x14ac:dyDescent="0.3">
      <c r="A838" s="831" t="s">
        <v>1841</v>
      </c>
      <c r="B838" s="832" t="s">
        <v>3140</v>
      </c>
      <c r="C838" s="832" t="s">
        <v>2556</v>
      </c>
      <c r="D838" s="832" t="s">
        <v>2557</v>
      </c>
      <c r="E838" s="832" t="s">
        <v>2558</v>
      </c>
      <c r="F838" s="849">
        <v>3</v>
      </c>
      <c r="G838" s="849">
        <v>1685.28</v>
      </c>
      <c r="H838" s="837">
        <v>1</v>
      </c>
      <c r="I838" s="849"/>
      <c r="J838" s="849"/>
      <c r="K838" s="837">
        <v>0</v>
      </c>
      <c r="L838" s="849">
        <v>3</v>
      </c>
      <c r="M838" s="850">
        <v>1685.28</v>
      </c>
    </row>
    <row r="839" spans="1:13" ht="14.4" customHeight="1" x14ac:dyDescent="0.3">
      <c r="A839" s="831" t="s">
        <v>1841</v>
      </c>
      <c r="B839" s="832" t="s">
        <v>3144</v>
      </c>
      <c r="C839" s="832" t="s">
        <v>2637</v>
      </c>
      <c r="D839" s="832" t="s">
        <v>2638</v>
      </c>
      <c r="E839" s="832" t="s">
        <v>2639</v>
      </c>
      <c r="F839" s="849"/>
      <c r="G839" s="849"/>
      <c r="H839" s="837"/>
      <c r="I839" s="849">
        <v>7</v>
      </c>
      <c r="J839" s="849">
        <v>0</v>
      </c>
      <c r="K839" s="837"/>
      <c r="L839" s="849">
        <v>7</v>
      </c>
      <c r="M839" s="850">
        <v>0</v>
      </c>
    </row>
    <row r="840" spans="1:13" ht="14.4" customHeight="1" x14ac:dyDescent="0.3">
      <c r="A840" s="831" t="s">
        <v>1841</v>
      </c>
      <c r="B840" s="832" t="s">
        <v>1589</v>
      </c>
      <c r="C840" s="832" t="s">
        <v>1925</v>
      </c>
      <c r="D840" s="832" t="s">
        <v>1921</v>
      </c>
      <c r="E840" s="832" t="s">
        <v>1667</v>
      </c>
      <c r="F840" s="849">
        <v>1</v>
      </c>
      <c r="G840" s="849">
        <v>1849.56</v>
      </c>
      <c r="H840" s="837">
        <v>1</v>
      </c>
      <c r="I840" s="849"/>
      <c r="J840" s="849"/>
      <c r="K840" s="837">
        <v>0</v>
      </c>
      <c r="L840" s="849">
        <v>1</v>
      </c>
      <c r="M840" s="850">
        <v>1849.56</v>
      </c>
    </row>
    <row r="841" spans="1:13" ht="14.4" customHeight="1" x14ac:dyDescent="0.3">
      <c r="A841" s="831" t="s">
        <v>1841</v>
      </c>
      <c r="B841" s="832" t="s">
        <v>1589</v>
      </c>
      <c r="C841" s="832" t="s">
        <v>2365</v>
      </c>
      <c r="D841" s="832" t="s">
        <v>1924</v>
      </c>
      <c r="E841" s="832" t="s">
        <v>1574</v>
      </c>
      <c r="F841" s="849">
        <v>16</v>
      </c>
      <c r="G841" s="849">
        <v>8455.0400000000009</v>
      </c>
      <c r="H841" s="837">
        <v>1</v>
      </c>
      <c r="I841" s="849"/>
      <c r="J841" s="849"/>
      <c r="K841" s="837">
        <v>0</v>
      </c>
      <c r="L841" s="849">
        <v>16</v>
      </c>
      <c r="M841" s="850">
        <v>8455.0400000000009</v>
      </c>
    </row>
    <row r="842" spans="1:13" ht="14.4" customHeight="1" x14ac:dyDescent="0.3">
      <c r="A842" s="831" t="s">
        <v>1841</v>
      </c>
      <c r="B842" s="832" t="s">
        <v>1589</v>
      </c>
      <c r="C842" s="832" t="s">
        <v>2554</v>
      </c>
      <c r="D842" s="832" t="s">
        <v>699</v>
      </c>
      <c r="E842" s="832" t="s">
        <v>1574</v>
      </c>
      <c r="F842" s="849">
        <v>4</v>
      </c>
      <c r="G842" s="849">
        <v>2113.7600000000002</v>
      </c>
      <c r="H842" s="837">
        <v>1</v>
      </c>
      <c r="I842" s="849"/>
      <c r="J842" s="849"/>
      <c r="K842" s="837">
        <v>0</v>
      </c>
      <c r="L842" s="849">
        <v>4</v>
      </c>
      <c r="M842" s="850">
        <v>2113.7600000000002</v>
      </c>
    </row>
    <row r="843" spans="1:13" ht="14.4" customHeight="1" x14ac:dyDescent="0.3">
      <c r="A843" s="831" t="s">
        <v>1841</v>
      </c>
      <c r="B843" s="832" t="s">
        <v>1589</v>
      </c>
      <c r="C843" s="832" t="s">
        <v>1928</v>
      </c>
      <c r="D843" s="832" t="s">
        <v>1924</v>
      </c>
      <c r="E843" s="832" t="s">
        <v>1667</v>
      </c>
      <c r="F843" s="849">
        <v>2</v>
      </c>
      <c r="G843" s="849">
        <v>3699.12</v>
      </c>
      <c r="H843" s="837">
        <v>1</v>
      </c>
      <c r="I843" s="849"/>
      <c r="J843" s="849"/>
      <c r="K843" s="837">
        <v>0</v>
      </c>
      <c r="L843" s="849">
        <v>2</v>
      </c>
      <c r="M843" s="850">
        <v>3699.12</v>
      </c>
    </row>
    <row r="844" spans="1:13" ht="14.4" customHeight="1" x14ac:dyDescent="0.3">
      <c r="A844" s="831" t="s">
        <v>1841</v>
      </c>
      <c r="B844" s="832" t="s">
        <v>3134</v>
      </c>
      <c r="C844" s="832" t="s">
        <v>2463</v>
      </c>
      <c r="D844" s="832" t="s">
        <v>2060</v>
      </c>
      <c r="E844" s="832" t="s">
        <v>2464</v>
      </c>
      <c r="F844" s="849">
        <v>3</v>
      </c>
      <c r="G844" s="849">
        <v>0</v>
      </c>
      <c r="H844" s="837"/>
      <c r="I844" s="849"/>
      <c r="J844" s="849"/>
      <c r="K844" s="837"/>
      <c r="L844" s="849">
        <v>3</v>
      </c>
      <c r="M844" s="850">
        <v>0</v>
      </c>
    </row>
    <row r="845" spans="1:13" ht="14.4" customHeight="1" x14ac:dyDescent="0.3">
      <c r="A845" s="831" t="s">
        <v>1842</v>
      </c>
      <c r="B845" s="832" t="s">
        <v>1463</v>
      </c>
      <c r="C845" s="832" t="s">
        <v>2807</v>
      </c>
      <c r="D845" s="832" t="s">
        <v>1742</v>
      </c>
      <c r="E845" s="832" t="s">
        <v>1748</v>
      </c>
      <c r="F845" s="849"/>
      <c r="G845" s="849"/>
      <c r="H845" s="837">
        <v>0</v>
      </c>
      <c r="I845" s="849">
        <v>1</v>
      </c>
      <c r="J845" s="849">
        <v>63.14</v>
      </c>
      <c r="K845" s="837">
        <v>1</v>
      </c>
      <c r="L845" s="849">
        <v>1</v>
      </c>
      <c r="M845" s="850">
        <v>63.14</v>
      </c>
    </row>
    <row r="846" spans="1:13" ht="14.4" customHeight="1" x14ac:dyDescent="0.3">
      <c r="A846" s="831" t="s">
        <v>1842</v>
      </c>
      <c r="B846" s="832" t="s">
        <v>1555</v>
      </c>
      <c r="C846" s="832" t="s">
        <v>1556</v>
      </c>
      <c r="D846" s="832" t="s">
        <v>1557</v>
      </c>
      <c r="E846" s="832" t="s">
        <v>1558</v>
      </c>
      <c r="F846" s="849"/>
      <c r="G846" s="849"/>
      <c r="H846" s="837">
        <v>0</v>
      </c>
      <c r="I846" s="849">
        <v>1</v>
      </c>
      <c r="J846" s="849">
        <v>4.7</v>
      </c>
      <c r="K846" s="837">
        <v>1</v>
      </c>
      <c r="L846" s="849">
        <v>1</v>
      </c>
      <c r="M846" s="850">
        <v>4.7</v>
      </c>
    </row>
    <row r="847" spans="1:13" ht="14.4" customHeight="1" x14ac:dyDescent="0.3">
      <c r="A847" s="831" t="s">
        <v>1842</v>
      </c>
      <c r="B847" s="832" t="s">
        <v>1568</v>
      </c>
      <c r="C847" s="832" t="s">
        <v>1569</v>
      </c>
      <c r="D847" s="832" t="s">
        <v>1570</v>
      </c>
      <c r="E847" s="832" t="s">
        <v>1571</v>
      </c>
      <c r="F847" s="849"/>
      <c r="G847" s="849"/>
      <c r="H847" s="837">
        <v>0</v>
      </c>
      <c r="I847" s="849">
        <v>3</v>
      </c>
      <c r="J847" s="849">
        <v>368.88</v>
      </c>
      <c r="K847" s="837">
        <v>1</v>
      </c>
      <c r="L847" s="849">
        <v>3</v>
      </c>
      <c r="M847" s="850">
        <v>368.88</v>
      </c>
    </row>
    <row r="848" spans="1:13" ht="14.4" customHeight="1" thickBot="1" x14ac:dyDescent="0.35">
      <c r="A848" s="839" t="s">
        <v>1842</v>
      </c>
      <c r="B848" s="840" t="s">
        <v>1662</v>
      </c>
      <c r="C848" s="840" t="s">
        <v>1663</v>
      </c>
      <c r="D848" s="840" t="s">
        <v>1664</v>
      </c>
      <c r="E848" s="840" t="s">
        <v>1665</v>
      </c>
      <c r="F848" s="851"/>
      <c r="G848" s="851"/>
      <c r="H848" s="845">
        <v>0</v>
      </c>
      <c r="I848" s="851">
        <v>1</v>
      </c>
      <c r="J848" s="851">
        <v>65.989999999999995</v>
      </c>
      <c r="K848" s="845">
        <v>1</v>
      </c>
      <c r="L848" s="851">
        <v>1</v>
      </c>
      <c r="M848" s="852">
        <v>65.989999999999995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554</v>
      </c>
      <c r="B5" s="730" t="s">
        <v>555</v>
      </c>
      <c r="C5" s="731" t="s">
        <v>556</v>
      </c>
      <c r="D5" s="731" t="s">
        <v>556</v>
      </c>
      <c r="E5" s="731"/>
      <c r="F5" s="731" t="s">
        <v>556</v>
      </c>
      <c r="G5" s="731" t="s">
        <v>556</v>
      </c>
      <c r="H5" s="731" t="s">
        <v>556</v>
      </c>
      <c r="I5" s="732" t="s">
        <v>556</v>
      </c>
      <c r="J5" s="733" t="s">
        <v>73</v>
      </c>
    </row>
    <row r="6" spans="1:10" ht="14.4" customHeight="1" x14ac:dyDescent="0.3">
      <c r="A6" s="729" t="s">
        <v>554</v>
      </c>
      <c r="B6" s="730" t="s">
        <v>3146</v>
      </c>
      <c r="C6" s="731">
        <v>0</v>
      </c>
      <c r="D6" s="731">
        <v>0</v>
      </c>
      <c r="E6" s="731"/>
      <c r="F6" s="731">
        <v>0.58872000000000002</v>
      </c>
      <c r="G6" s="731">
        <v>0</v>
      </c>
      <c r="H6" s="731">
        <v>0.58872000000000002</v>
      </c>
      <c r="I6" s="732" t="s">
        <v>556</v>
      </c>
      <c r="J6" s="733" t="s">
        <v>1</v>
      </c>
    </row>
    <row r="7" spans="1:10" ht="14.4" customHeight="1" x14ac:dyDescent="0.3">
      <c r="A7" s="729" t="s">
        <v>554</v>
      </c>
      <c r="B7" s="730" t="s">
        <v>3147</v>
      </c>
      <c r="C7" s="731">
        <v>0</v>
      </c>
      <c r="D7" s="731">
        <v>0.22166999999999998</v>
      </c>
      <c r="E7" s="731"/>
      <c r="F7" s="731">
        <v>0</v>
      </c>
      <c r="G7" s="731">
        <v>0</v>
      </c>
      <c r="H7" s="731">
        <v>0</v>
      </c>
      <c r="I7" s="732" t="s">
        <v>556</v>
      </c>
      <c r="J7" s="733" t="s">
        <v>1</v>
      </c>
    </row>
    <row r="8" spans="1:10" ht="14.4" customHeight="1" x14ac:dyDescent="0.3">
      <c r="A8" s="729" t="s">
        <v>554</v>
      </c>
      <c r="B8" s="730" t="s">
        <v>3148</v>
      </c>
      <c r="C8" s="731">
        <v>1.6951000000000001</v>
      </c>
      <c r="D8" s="731">
        <v>2.5097499999999999</v>
      </c>
      <c r="E8" s="731"/>
      <c r="F8" s="731">
        <v>2.8122400000000005</v>
      </c>
      <c r="G8" s="731">
        <v>4.166666549682617</v>
      </c>
      <c r="H8" s="731">
        <v>-1.3544265496826164</v>
      </c>
      <c r="I8" s="732">
        <v>0.67493761894966475</v>
      </c>
      <c r="J8" s="733" t="s">
        <v>1</v>
      </c>
    </row>
    <row r="9" spans="1:10" ht="14.4" customHeight="1" x14ac:dyDescent="0.3">
      <c r="A9" s="729" t="s">
        <v>554</v>
      </c>
      <c r="B9" s="730" t="s">
        <v>3149</v>
      </c>
      <c r="C9" s="731">
        <v>13.267229999999998</v>
      </c>
      <c r="D9" s="731">
        <v>12.109669999999999</v>
      </c>
      <c r="E9" s="731"/>
      <c r="F9" s="731">
        <v>20.607760000000003</v>
      </c>
      <c r="G9" s="731">
        <v>28.840603881835939</v>
      </c>
      <c r="H9" s="731">
        <v>-8.2328438818359366</v>
      </c>
      <c r="I9" s="732">
        <v>0.71453982324478815</v>
      </c>
      <c r="J9" s="733" t="s">
        <v>1</v>
      </c>
    </row>
    <row r="10" spans="1:10" ht="14.4" customHeight="1" x14ac:dyDescent="0.3">
      <c r="A10" s="729" t="s">
        <v>554</v>
      </c>
      <c r="B10" s="730" t="s">
        <v>3150</v>
      </c>
      <c r="C10" s="731">
        <v>0.73510000000000009</v>
      </c>
      <c r="D10" s="731">
        <v>0.54449999999999998</v>
      </c>
      <c r="E10" s="731"/>
      <c r="F10" s="731">
        <v>0.72609999999999997</v>
      </c>
      <c r="G10" s="731">
        <v>0.83333334350585941</v>
      </c>
      <c r="H10" s="731">
        <v>-0.10723334350585945</v>
      </c>
      <c r="I10" s="732">
        <v>0.87131998936376953</v>
      </c>
      <c r="J10" s="733" t="s">
        <v>1</v>
      </c>
    </row>
    <row r="11" spans="1:10" ht="14.4" customHeight="1" x14ac:dyDescent="0.3">
      <c r="A11" s="729" t="s">
        <v>554</v>
      </c>
      <c r="B11" s="730" t="s">
        <v>3151</v>
      </c>
      <c r="C11" s="731">
        <v>1.119</v>
      </c>
      <c r="D11" s="731">
        <v>1.1619999999999999</v>
      </c>
      <c r="E11" s="731"/>
      <c r="F11" s="731">
        <v>1.4485000000000001</v>
      </c>
      <c r="G11" s="731">
        <v>2.0833333892822266</v>
      </c>
      <c r="H11" s="731">
        <v>-0.63483338928222643</v>
      </c>
      <c r="I11" s="732">
        <v>0.69527998132793023</v>
      </c>
      <c r="J11" s="733" t="s">
        <v>1</v>
      </c>
    </row>
    <row r="12" spans="1:10" ht="14.4" customHeight="1" x14ac:dyDescent="0.3">
      <c r="A12" s="729" t="s">
        <v>554</v>
      </c>
      <c r="B12" s="730" t="s">
        <v>3152</v>
      </c>
      <c r="C12" s="731">
        <v>5.1023300000000003</v>
      </c>
      <c r="D12" s="731">
        <v>5.3439099999999993</v>
      </c>
      <c r="E12" s="731"/>
      <c r="F12" s="731">
        <v>3.9268599999999996</v>
      </c>
      <c r="G12" s="731">
        <v>6.2499999694824222</v>
      </c>
      <c r="H12" s="731">
        <v>-2.3231399694824226</v>
      </c>
      <c r="I12" s="732">
        <v>0.62829760306785931</v>
      </c>
      <c r="J12" s="733" t="s">
        <v>1</v>
      </c>
    </row>
    <row r="13" spans="1:10" ht="14.4" customHeight="1" x14ac:dyDescent="0.3">
      <c r="A13" s="729" t="s">
        <v>554</v>
      </c>
      <c r="B13" s="730" t="s">
        <v>3153</v>
      </c>
      <c r="C13" s="731">
        <v>0</v>
      </c>
      <c r="D13" s="731">
        <v>0</v>
      </c>
      <c r="E13" s="731"/>
      <c r="F13" s="731">
        <v>5.1979999999999998E-2</v>
      </c>
      <c r="G13" s="731">
        <v>0.41666664123535158</v>
      </c>
      <c r="H13" s="731">
        <v>-0.36468664123535155</v>
      </c>
      <c r="I13" s="732">
        <v>0.12475200761425827</v>
      </c>
      <c r="J13" s="733" t="s">
        <v>1</v>
      </c>
    </row>
    <row r="14" spans="1:10" ht="14.4" customHeight="1" x14ac:dyDescent="0.3">
      <c r="A14" s="729" t="s">
        <v>554</v>
      </c>
      <c r="B14" s="730" t="s">
        <v>563</v>
      </c>
      <c r="C14" s="731">
        <v>21.918759999999999</v>
      </c>
      <c r="D14" s="731">
        <v>21.891500000000001</v>
      </c>
      <c r="E14" s="731"/>
      <c r="F14" s="731">
        <v>30.16216</v>
      </c>
      <c r="G14" s="731">
        <v>42.590603775024412</v>
      </c>
      <c r="H14" s="731">
        <v>-12.428443775024412</v>
      </c>
      <c r="I14" s="732">
        <v>0.70818812899025896</v>
      </c>
      <c r="J14" s="733" t="s">
        <v>564</v>
      </c>
    </row>
    <row r="16" spans="1:10" ht="14.4" customHeight="1" x14ac:dyDescent="0.3">
      <c r="A16" s="729" t="s">
        <v>554</v>
      </c>
      <c r="B16" s="730" t="s">
        <v>555</v>
      </c>
      <c r="C16" s="731" t="s">
        <v>556</v>
      </c>
      <c r="D16" s="731" t="s">
        <v>556</v>
      </c>
      <c r="E16" s="731"/>
      <c r="F16" s="731" t="s">
        <v>556</v>
      </c>
      <c r="G16" s="731" t="s">
        <v>556</v>
      </c>
      <c r="H16" s="731" t="s">
        <v>556</v>
      </c>
      <c r="I16" s="732" t="s">
        <v>556</v>
      </c>
      <c r="J16" s="733" t="s">
        <v>73</v>
      </c>
    </row>
    <row r="17" spans="1:10" ht="14.4" customHeight="1" x14ac:dyDescent="0.3">
      <c r="A17" s="729" t="s">
        <v>565</v>
      </c>
      <c r="B17" s="730" t="s">
        <v>566</v>
      </c>
      <c r="C17" s="731" t="s">
        <v>556</v>
      </c>
      <c r="D17" s="731" t="s">
        <v>556</v>
      </c>
      <c r="E17" s="731"/>
      <c r="F17" s="731" t="s">
        <v>556</v>
      </c>
      <c r="G17" s="731" t="s">
        <v>556</v>
      </c>
      <c r="H17" s="731" t="s">
        <v>556</v>
      </c>
      <c r="I17" s="732" t="s">
        <v>556</v>
      </c>
      <c r="J17" s="733" t="s">
        <v>0</v>
      </c>
    </row>
    <row r="18" spans="1:10" ht="14.4" customHeight="1" x14ac:dyDescent="0.3">
      <c r="A18" s="729" t="s">
        <v>565</v>
      </c>
      <c r="B18" s="730" t="s">
        <v>3146</v>
      </c>
      <c r="C18" s="731">
        <v>0</v>
      </c>
      <c r="D18" s="731">
        <v>0</v>
      </c>
      <c r="E18" s="731"/>
      <c r="F18" s="731">
        <v>0.58872000000000002</v>
      </c>
      <c r="G18" s="731">
        <v>0</v>
      </c>
      <c r="H18" s="731">
        <v>0.58872000000000002</v>
      </c>
      <c r="I18" s="732" t="s">
        <v>556</v>
      </c>
      <c r="J18" s="733" t="s">
        <v>1</v>
      </c>
    </row>
    <row r="19" spans="1:10" ht="14.4" customHeight="1" x14ac:dyDescent="0.3">
      <c r="A19" s="729" t="s">
        <v>565</v>
      </c>
      <c r="B19" s="730" t="s">
        <v>3148</v>
      </c>
      <c r="C19" s="731">
        <v>0.7488499999999999</v>
      </c>
      <c r="D19" s="731">
        <v>0.83854999999999991</v>
      </c>
      <c r="E19" s="731"/>
      <c r="F19" s="731">
        <v>1.6356100000000002</v>
      </c>
      <c r="G19" s="731">
        <v>0</v>
      </c>
      <c r="H19" s="731">
        <v>1.6356100000000002</v>
      </c>
      <c r="I19" s="732" t="s">
        <v>556</v>
      </c>
      <c r="J19" s="733" t="s">
        <v>1</v>
      </c>
    </row>
    <row r="20" spans="1:10" ht="14.4" customHeight="1" x14ac:dyDescent="0.3">
      <c r="A20" s="729" t="s">
        <v>565</v>
      </c>
      <c r="B20" s="730" t="s">
        <v>3149</v>
      </c>
      <c r="C20" s="731">
        <v>8.5549099999999978</v>
      </c>
      <c r="D20" s="731">
        <v>6.8495599999999994</v>
      </c>
      <c r="E20" s="731"/>
      <c r="F20" s="731">
        <v>10.418190000000003</v>
      </c>
      <c r="G20" s="731">
        <v>17</v>
      </c>
      <c r="H20" s="731">
        <v>-6.5818099999999973</v>
      </c>
      <c r="I20" s="732">
        <v>0.61283470588235311</v>
      </c>
      <c r="J20" s="733" t="s">
        <v>1</v>
      </c>
    </row>
    <row r="21" spans="1:10" ht="14.4" customHeight="1" x14ac:dyDescent="0.3">
      <c r="A21" s="729" t="s">
        <v>565</v>
      </c>
      <c r="B21" s="730" t="s">
        <v>3150</v>
      </c>
      <c r="C21" s="731">
        <v>0.5717000000000001</v>
      </c>
      <c r="D21" s="731">
        <v>0.54449999999999998</v>
      </c>
      <c r="E21" s="731"/>
      <c r="F21" s="731">
        <v>0.72609999999999997</v>
      </c>
      <c r="G21" s="731">
        <v>0</v>
      </c>
      <c r="H21" s="731">
        <v>0.72609999999999997</v>
      </c>
      <c r="I21" s="732" t="s">
        <v>556</v>
      </c>
      <c r="J21" s="733" t="s">
        <v>1</v>
      </c>
    </row>
    <row r="22" spans="1:10" ht="14.4" customHeight="1" x14ac:dyDescent="0.3">
      <c r="A22" s="729" t="s">
        <v>565</v>
      </c>
      <c r="B22" s="730" t="s">
        <v>3151</v>
      </c>
      <c r="C22" s="731">
        <v>0.46800000000000003</v>
      </c>
      <c r="D22" s="731">
        <v>0.28999999999999998</v>
      </c>
      <c r="E22" s="731"/>
      <c r="F22" s="731">
        <v>0.69750000000000001</v>
      </c>
      <c r="G22" s="731">
        <v>1</v>
      </c>
      <c r="H22" s="731">
        <v>-0.30249999999999999</v>
      </c>
      <c r="I22" s="732">
        <v>0.69750000000000001</v>
      </c>
      <c r="J22" s="733" t="s">
        <v>1</v>
      </c>
    </row>
    <row r="23" spans="1:10" ht="14.4" customHeight="1" x14ac:dyDescent="0.3">
      <c r="A23" s="729" t="s">
        <v>565</v>
      </c>
      <c r="B23" s="730" t="s">
        <v>3152</v>
      </c>
      <c r="C23" s="731">
        <v>1.9028000000000003</v>
      </c>
      <c r="D23" s="731">
        <v>3.2328999999999999</v>
      </c>
      <c r="E23" s="731"/>
      <c r="F23" s="731">
        <v>2.2868599999999999</v>
      </c>
      <c r="G23" s="731">
        <v>3</v>
      </c>
      <c r="H23" s="731">
        <v>-0.71314000000000011</v>
      </c>
      <c r="I23" s="732">
        <v>0.76228666666666667</v>
      </c>
      <c r="J23" s="733" t="s">
        <v>1</v>
      </c>
    </row>
    <row r="24" spans="1:10" ht="14.4" customHeight="1" x14ac:dyDescent="0.3">
      <c r="A24" s="729" t="s">
        <v>565</v>
      </c>
      <c r="B24" s="730" t="s">
        <v>3153</v>
      </c>
      <c r="C24" s="731">
        <v>0</v>
      </c>
      <c r="D24" s="731">
        <v>0</v>
      </c>
      <c r="E24" s="731"/>
      <c r="F24" s="731">
        <v>0</v>
      </c>
      <c r="G24" s="731">
        <v>0</v>
      </c>
      <c r="H24" s="731">
        <v>0</v>
      </c>
      <c r="I24" s="732" t="s">
        <v>556</v>
      </c>
      <c r="J24" s="733" t="s">
        <v>1</v>
      </c>
    </row>
    <row r="25" spans="1:10" ht="14.4" customHeight="1" x14ac:dyDescent="0.3">
      <c r="A25" s="729" t="s">
        <v>565</v>
      </c>
      <c r="B25" s="730" t="s">
        <v>567</v>
      </c>
      <c r="C25" s="731">
        <v>12.246259999999998</v>
      </c>
      <c r="D25" s="731">
        <v>11.755509999999997</v>
      </c>
      <c r="E25" s="731"/>
      <c r="F25" s="731">
        <v>16.352980000000002</v>
      </c>
      <c r="G25" s="731">
        <v>21</v>
      </c>
      <c r="H25" s="731">
        <v>-4.6470199999999977</v>
      </c>
      <c r="I25" s="732">
        <v>0.77871333333333348</v>
      </c>
      <c r="J25" s="733" t="s">
        <v>568</v>
      </c>
    </row>
    <row r="26" spans="1:10" ht="14.4" customHeight="1" x14ac:dyDescent="0.3">
      <c r="A26" s="729" t="s">
        <v>556</v>
      </c>
      <c r="B26" s="730" t="s">
        <v>556</v>
      </c>
      <c r="C26" s="731" t="s">
        <v>556</v>
      </c>
      <c r="D26" s="731" t="s">
        <v>556</v>
      </c>
      <c r="E26" s="731"/>
      <c r="F26" s="731" t="s">
        <v>556</v>
      </c>
      <c r="G26" s="731" t="s">
        <v>556</v>
      </c>
      <c r="H26" s="731" t="s">
        <v>556</v>
      </c>
      <c r="I26" s="732" t="s">
        <v>556</v>
      </c>
      <c r="J26" s="733" t="s">
        <v>569</v>
      </c>
    </row>
    <row r="27" spans="1:10" ht="14.4" customHeight="1" x14ac:dyDescent="0.3">
      <c r="A27" s="729" t="s">
        <v>570</v>
      </c>
      <c r="B27" s="730" t="s">
        <v>571</v>
      </c>
      <c r="C27" s="731" t="s">
        <v>556</v>
      </c>
      <c r="D27" s="731" t="s">
        <v>556</v>
      </c>
      <c r="E27" s="731"/>
      <c r="F27" s="731" t="s">
        <v>556</v>
      </c>
      <c r="G27" s="731" t="s">
        <v>556</v>
      </c>
      <c r="H27" s="731" t="s">
        <v>556</v>
      </c>
      <c r="I27" s="732" t="s">
        <v>556</v>
      </c>
      <c r="J27" s="733" t="s">
        <v>0</v>
      </c>
    </row>
    <row r="28" spans="1:10" ht="14.4" customHeight="1" x14ac:dyDescent="0.3">
      <c r="A28" s="729" t="s">
        <v>570</v>
      </c>
      <c r="B28" s="730" t="s">
        <v>3148</v>
      </c>
      <c r="C28" s="731">
        <v>1.2760000000000001E-2</v>
      </c>
      <c r="D28" s="731">
        <v>0</v>
      </c>
      <c r="E28" s="731"/>
      <c r="F28" s="731">
        <v>0</v>
      </c>
      <c r="G28" s="731">
        <v>1</v>
      </c>
      <c r="H28" s="731">
        <v>-1</v>
      </c>
      <c r="I28" s="732">
        <v>0</v>
      </c>
      <c r="J28" s="733" t="s">
        <v>1</v>
      </c>
    </row>
    <row r="29" spans="1:10" ht="14.4" customHeight="1" x14ac:dyDescent="0.3">
      <c r="A29" s="729" t="s">
        <v>570</v>
      </c>
      <c r="B29" s="730" t="s">
        <v>3149</v>
      </c>
      <c r="C29" s="731">
        <v>0.23649999999999999</v>
      </c>
      <c r="D29" s="731">
        <v>0</v>
      </c>
      <c r="E29" s="731"/>
      <c r="F29" s="731">
        <v>0</v>
      </c>
      <c r="G29" s="731">
        <v>1</v>
      </c>
      <c r="H29" s="731">
        <v>-1</v>
      </c>
      <c r="I29" s="732">
        <v>0</v>
      </c>
      <c r="J29" s="733" t="s">
        <v>1</v>
      </c>
    </row>
    <row r="30" spans="1:10" ht="14.4" customHeight="1" x14ac:dyDescent="0.3">
      <c r="A30" s="729" t="s">
        <v>570</v>
      </c>
      <c r="B30" s="730" t="s">
        <v>3151</v>
      </c>
      <c r="C30" s="731">
        <v>0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556</v>
      </c>
      <c r="J30" s="733" t="s">
        <v>1</v>
      </c>
    </row>
    <row r="31" spans="1:10" ht="14.4" customHeight="1" x14ac:dyDescent="0.3">
      <c r="A31" s="729" t="s">
        <v>570</v>
      </c>
      <c r="B31" s="730" t="s">
        <v>3152</v>
      </c>
      <c r="C31" s="731">
        <v>0</v>
      </c>
      <c r="D31" s="731">
        <v>0.27600000000000002</v>
      </c>
      <c r="E31" s="731"/>
      <c r="F31" s="731">
        <v>0</v>
      </c>
      <c r="G31" s="731">
        <v>1</v>
      </c>
      <c r="H31" s="731">
        <v>-1</v>
      </c>
      <c r="I31" s="732">
        <v>0</v>
      </c>
      <c r="J31" s="733" t="s">
        <v>1</v>
      </c>
    </row>
    <row r="32" spans="1:10" ht="14.4" customHeight="1" x14ac:dyDescent="0.3">
      <c r="A32" s="729" t="s">
        <v>570</v>
      </c>
      <c r="B32" s="730" t="s">
        <v>572</v>
      </c>
      <c r="C32" s="731">
        <v>0.24925999999999998</v>
      </c>
      <c r="D32" s="731">
        <v>0.27600000000000002</v>
      </c>
      <c r="E32" s="731"/>
      <c r="F32" s="731">
        <v>0</v>
      </c>
      <c r="G32" s="731">
        <v>4</v>
      </c>
      <c r="H32" s="731">
        <v>-4</v>
      </c>
      <c r="I32" s="732">
        <v>0</v>
      </c>
      <c r="J32" s="733" t="s">
        <v>568</v>
      </c>
    </row>
    <row r="33" spans="1:10" ht="14.4" customHeight="1" x14ac:dyDescent="0.3">
      <c r="A33" s="729" t="s">
        <v>556</v>
      </c>
      <c r="B33" s="730" t="s">
        <v>556</v>
      </c>
      <c r="C33" s="731" t="s">
        <v>556</v>
      </c>
      <c r="D33" s="731" t="s">
        <v>556</v>
      </c>
      <c r="E33" s="731"/>
      <c r="F33" s="731" t="s">
        <v>556</v>
      </c>
      <c r="G33" s="731" t="s">
        <v>556</v>
      </c>
      <c r="H33" s="731" t="s">
        <v>556</v>
      </c>
      <c r="I33" s="732" t="s">
        <v>556</v>
      </c>
      <c r="J33" s="733" t="s">
        <v>569</v>
      </c>
    </row>
    <row r="34" spans="1:10" ht="14.4" customHeight="1" x14ac:dyDescent="0.3">
      <c r="A34" s="729" t="s">
        <v>573</v>
      </c>
      <c r="B34" s="730" t="s">
        <v>574</v>
      </c>
      <c r="C34" s="731" t="s">
        <v>556</v>
      </c>
      <c r="D34" s="731" t="s">
        <v>556</v>
      </c>
      <c r="E34" s="731"/>
      <c r="F34" s="731" t="s">
        <v>556</v>
      </c>
      <c r="G34" s="731" t="s">
        <v>556</v>
      </c>
      <c r="H34" s="731" t="s">
        <v>556</v>
      </c>
      <c r="I34" s="732" t="s">
        <v>556</v>
      </c>
      <c r="J34" s="733" t="s">
        <v>0</v>
      </c>
    </row>
    <row r="35" spans="1:10" ht="14.4" customHeight="1" x14ac:dyDescent="0.3">
      <c r="A35" s="729" t="s">
        <v>573</v>
      </c>
      <c r="B35" s="730" t="s">
        <v>3147</v>
      </c>
      <c r="C35" s="731">
        <v>0</v>
      </c>
      <c r="D35" s="731">
        <v>0.22166999999999998</v>
      </c>
      <c r="E35" s="731"/>
      <c r="F35" s="731">
        <v>0</v>
      </c>
      <c r="G35" s="731">
        <v>0</v>
      </c>
      <c r="H35" s="731">
        <v>0</v>
      </c>
      <c r="I35" s="732" t="s">
        <v>556</v>
      </c>
      <c r="J35" s="733" t="s">
        <v>1</v>
      </c>
    </row>
    <row r="36" spans="1:10" ht="14.4" customHeight="1" x14ac:dyDescent="0.3">
      <c r="A36" s="729" t="s">
        <v>573</v>
      </c>
      <c r="B36" s="730" t="s">
        <v>3148</v>
      </c>
      <c r="C36" s="731">
        <v>0.56914999999999993</v>
      </c>
      <c r="D36" s="731">
        <v>1.10866</v>
      </c>
      <c r="E36" s="731"/>
      <c r="F36" s="731">
        <v>0.68154999999999999</v>
      </c>
      <c r="G36" s="731">
        <v>2</v>
      </c>
      <c r="H36" s="731">
        <v>-1.3184499999999999</v>
      </c>
      <c r="I36" s="732">
        <v>0.34077499999999999</v>
      </c>
      <c r="J36" s="733" t="s">
        <v>1</v>
      </c>
    </row>
    <row r="37" spans="1:10" ht="14.4" customHeight="1" x14ac:dyDescent="0.3">
      <c r="A37" s="729" t="s">
        <v>573</v>
      </c>
      <c r="B37" s="730" t="s">
        <v>3149</v>
      </c>
      <c r="C37" s="731">
        <v>3.0097700000000001</v>
      </c>
      <c r="D37" s="731">
        <v>2.8063400000000001</v>
      </c>
      <c r="E37" s="731"/>
      <c r="F37" s="731">
        <v>6.9192499999999999</v>
      </c>
      <c r="G37" s="731">
        <v>7</v>
      </c>
      <c r="H37" s="731">
        <v>-8.0750000000000099E-2</v>
      </c>
      <c r="I37" s="732">
        <v>0.98846428571428568</v>
      </c>
      <c r="J37" s="733" t="s">
        <v>1</v>
      </c>
    </row>
    <row r="38" spans="1:10" ht="14.4" customHeight="1" x14ac:dyDescent="0.3">
      <c r="A38" s="729" t="s">
        <v>573</v>
      </c>
      <c r="B38" s="730" t="s">
        <v>3150</v>
      </c>
      <c r="C38" s="731">
        <v>0.16340000000000002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556</v>
      </c>
      <c r="J38" s="733" t="s">
        <v>1</v>
      </c>
    </row>
    <row r="39" spans="1:10" ht="14.4" customHeight="1" x14ac:dyDescent="0.3">
      <c r="A39" s="729" t="s">
        <v>573</v>
      </c>
      <c r="B39" s="730" t="s">
        <v>3151</v>
      </c>
      <c r="C39" s="731">
        <v>0.109</v>
      </c>
      <c r="D39" s="731">
        <v>0.18</v>
      </c>
      <c r="E39" s="731"/>
      <c r="F39" s="731">
        <v>0.36199999999999999</v>
      </c>
      <c r="G39" s="731">
        <v>0</v>
      </c>
      <c r="H39" s="731">
        <v>0.36199999999999999</v>
      </c>
      <c r="I39" s="732" t="s">
        <v>556</v>
      </c>
      <c r="J39" s="733" t="s">
        <v>1</v>
      </c>
    </row>
    <row r="40" spans="1:10" ht="14.4" customHeight="1" x14ac:dyDescent="0.3">
      <c r="A40" s="729" t="s">
        <v>573</v>
      </c>
      <c r="B40" s="730" t="s">
        <v>3152</v>
      </c>
      <c r="C40" s="731">
        <v>2.7735299999999996</v>
      </c>
      <c r="D40" s="731">
        <v>1.6872</v>
      </c>
      <c r="E40" s="731"/>
      <c r="F40" s="731">
        <v>1.1379999999999999</v>
      </c>
      <c r="G40" s="731">
        <v>2</v>
      </c>
      <c r="H40" s="731">
        <v>-0.8620000000000001</v>
      </c>
      <c r="I40" s="732">
        <v>0.56899999999999995</v>
      </c>
      <c r="J40" s="733" t="s">
        <v>1</v>
      </c>
    </row>
    <row r="41" spans="1:10" ht="14.4" customHeight="1" x14ac:dyDescent="0.3">
      <c r="A41" s="729" t="s">
        <v>573</v>
      </c>
      <c r="B41" s="730" t="s">
        <v>3153</v>
      </c>
      <c r="C41" s="731">
        <v>0</v>
      </c>
      <c r="D41" s="731">
        <v>0</v>
      </c>
      <c r="E41" s="731"/>
      <c r="F41" s="731">
        <v>0</v>
      </c>
      <c r="G41" s="731">
        <v>0</v>
      </c>
      <c r="H41" s="731">
        <v>0</v>
      </c>
      <c r="I41" s="732" t="s">
        <v>556</v>
      </c>
      <c r="J41" s="733" t="s">
        <v>1</v>
      </c>
    </row>
    <row r="42" spans="1:10" ht="14.4" customHeight="1" x14ac:dyDescent="0.3">
      <c r="A42" s="729" t="s">
        <v>573</v>
      </c>
      <c r="B42" s="730" t="s">
        <v>575</v>
      </c>
      <c r="C42" s="731">
        <v>6.6248500000000003</v>
      </c>
      <c r="D42" s="731">
        <v>6.00387</v>
      </c>
      <c r="E42" s="731"/>
      <c r="F42" s="731">
        <v>9.1007999999999996</v>
      </c>
      <c r="G42" s="731">
        <v>12</v>
      </c>
      <c r="H42" s="731">
        <v>-2.8992000000000004</v>
      </c>
      <c r="I42" s="732">
        <v>0.75839999999999996</v>
      </c>
      <c r="J42" s="733" t="s">
        <v>568</v>
      </c>
    </row>
    <row r="43" spans="1:10" ht="14.4" customHeight="1" x14ac:dyDescent="0.3">
      <c r="A43" s="729" t="s">
        <v>556</v>
      </c>
      <c r="B43" s="730" t="s">
        <v>556</v>
      </c>
      <c r="C43" s="731" t="s">
        <v>556</v>
      </c>
      <c r="D43" s="731" t="s">
        <v>556</v>
      </c>
      <c r="E43" s="731"/>
      <c r="F43" s="731" t="s">
        <v>556</v>
      </c>
      <c r="G43" s="731" t="s">
        <v>556</v>
      </c>
      <c r="H43" s="731" t="s">
        <v>556</v>
      </c>
      <c r="I43" s="732" t="s">
        <v>556</v>
      </c>
      <c r="J43" s="733" t="s">
        <v>569</v>
      </c>
    </row>
    <row r="44" spans="1:10" ht="14.4" customHeight="1" x14ac:dyDescent="0.3">
      <c r="A44" s="729" t="s">
        <v>576</v>
      </c>
      <c r="B44" s="730" t="s">
        <v>577</v>
      </c>
      <c r="C44" s="731" t="s">
        <v>556</v>
      </c>
      <c r="D44" s="731" t="s">
        <v>556</v>
      </c>
      <c r="E44" s="731"/>
      <c r="F44" s="731" t="s">
        <v>556</v>
      </c>
      <c r="G44" s="731" t="s">
        <v>556</v>
      </c>
      <c r="H44" s="731" t="s">
        <v>556</v>
      </c>
      <c r="I44" s="732" t="s">
        <v>556</v>
      </c>
      <c r="J44" s="733" t="s">
        <v>0</v>
      </c>
    </row>
    <row r="45" spans="1:10" ht="14.4" customHeight="1" x14ac:dyDescent="0.3">
      <c r="A45" s="729" t="s">
        <v>576</v>
      </c>
      <c r="B45" s="730" t="s">
        <v>3148</v>
      </c>
      <c r="C45" s="731">
        <v>0.36434000000000005</v>
      </c>
      <c r="D45" s="731">
        <v>0.56254000000000004</v>
      </c>
      <c r="E45" s="731"/>
      <c r="F45" s="731">
        <v>0.49508000000000002</v>
      </c>
      <c r="G45" s="731">
        <v>0</v>
      </c>
      <c r="H45" s="731">
        <v>0.49508000000000002</v>
      </c>
      <c r="I45" s="732" t="s">
        <v>556</v>
      </c>
      <c r="J45" s="733" t="s">
        <v>1</v>
      </c>
    </row>
    <row r="46" spans="1:10" ht="14.4" customHeight="1" x14ac:dyDescent="0.3">
      <c r="A46" s="729" t="s">
        <v>576</v>
      </c>
      <c r="B46" s="730" t="s">
        <v>3149</v>
      </c>
      <c r="C46" s="731">
        <v>1.4660499999999999</v>
      </c>
      <c r="D46" s="731">
        <v>2.45377</v>
      </c>
      <c r="E46" s="731"/>
      <c r="F46" s="731">
        <v>3.2703199999999999</v>
      </c>
      <c r="G46" s="731">
        <v>4</v>
      </c>
      <c r="H46" s="731">
        <v>-0.72968000000000011</v>
      </c>
      <c r="I46" s="732">
        <v>0.81757999999999997</v>
      </c>
      <c r="J46" s="733" t="s">
        <v>1</v>
      </c>
    </row>
    <row r="47" spans="1:10" ht="14.4" customHeight="1" x14ac:dyDescent="0.3">
      <c r="A47" s="729" t="s">
        <v>576</v>
      </c>
      <c r="B47" s="730" t="s">
        <v>3151</v>
      </c>
      <c r="C47" s="731">
        <v>0.54200000000000004</v>
      </c>
      <c r="D47" s="731">
        <v>0.69199999999999995</v>
      </c>
      <c r="E47" s="731"/>
      <c r="F47" s="731">
        <v>0.38900000000000001</v>
      </c>
      <c r="G47" s="731">
        <v>1</v>
      </c>
      <c r="H47" s="731">
        <v>-0.61099999999999999</v>
      </c>
      <c r="I47" s="732">
        <v>0.38900000000000001</v>
      </c>
      <c r="J47" s="733" t="s">
        <v>1</v>
      </c>
    </row>
    <row r="48" spans="1:10" ht="14.4" customHeight="1" x14ac:dyDescent="0.3">
      <c r="A48" s="729" t="s">
        <v>576</v>
      </c>
      <c r="B48" s="730" t="s">
        <v>3152</v>
      </c>
      <c r="C48" s="731">
        <v>0.42599999999999999</v>
      </c>
      <c r="D48" s="731">
        <v>0.14781</v>
      </c>
      <c r="E48" s="731"/>
      <c r="F48" s="731">
        <v>0.502</v>
      </c>
      <c r="G48" s="731">
        <v>0</v>
      </c>
      <c r="H48" s="731">
        <v>0.502</v>
      </c>
      <c r="I48" s="732" t="s">
        <v>556</v>
      </c>
      <c r="J48" s="733" t="s">
        <v>1</v>
      </c>
    </row>
    <row r="49" spans="1:10" ht="14.4" customHeight="1" x14ac:dyDescent="0.3">
      <c r="A49" s="729" t="s">
        <v>576</v>
      </c>
      <c r="B49" s="730" t="s">
        <v>3153</v>
      </c>
      <c r="C49" s="731">
        <v>0</v>
      </c>
      <c r="D49" s="731">
        <v>0</v>
      </c>
      <c r="E49" s="731"/>
      <c r="F49" s="731">
        <v>5.1979999999999998E-2</v>
      </c>
      <c r="G49" s="731">
        <v>0</v>
      </c>
      <c r="H49" s="731">
        <v>5.1979999999999998E-2</v>
      </c>
      <c r="I49" s="732" t="s">
        <v>556</v>
      </c>
      <c r="J49" s="733" t="s">
        <v>1</v>
      </c>
    </row>
    <row r="50" spans="1:10" ht="14.4" customHeight="1" x14ac:dyDescent="0.3">
      <c r="A50" s="729" t="s">
        <v>576</v>
      </c>
      <c r="B50" s="730" t="s">
        <v>578</v>
      </c>
      <c r="C50" s="731">
        <v>2.7983900000000004</v>
      </c>
      <c r="D50" s="731">
        <v>3.8561199999999998</v>
      </c>
      <c r="E50" s="731"/>
      <c r="F50" s="731">
        <v>4.70838</v>
      </c>
      <c r="G50" s="731">
        <v>5</v>
      </c>
      <c r="H50" s="731">
        <v>-0.29161999999999999</v>
      </c>
      <c r="I50" s="732">
        <v>0.94167599999999996</v>
      </c>
      <c r="J50" s="733" t="s">
        <v>568</v>
      </c>
    </row>
    <row r="51" spans="1:10" ht="14.4" customHeight="1" x14ac:dyDescent="0.3">
      <c r="A51" s="729" t="s">
        <v>556</v>
      </c>
      <c r="B51" s="730" t="s">
        <v>556</v>
      </c>
      <c r="C51" s="731" t="s">
        <v>556</v>
      </c>
      <c r="D51" s="731" t="s">
        <v>556</v>
      </c>
      <c r="E51" s="731"/>
      <c r="F51" s="731" t="s">
        <v>556</v>
      </c>
      <c r="G51" s="731" t="s">
        <v>556</v>
      </c>
      <c r="H51" s="731" t="s">
        <v>556</v>
      </c>
      <c r="I51" s="732" t="s">
        <v>556</v>
      </c>
      <c r="J51" s="733" t="s">
        <v>569</v>
      </c>
    </row>
    <row r="52" spans="1:10" ht="14.4" customHeight="1" x14ac:dyDescent="0.3">
      <c r="A52" s="729" t="s">
        <v>554</v>
      </c>
      <c r="B52" s="730" t="s">
        <v>563</v>
      </c>
      <c r="C52" s="731">
        <v>21.918759999999999</v>
      </c>
      <c r="D52" s="731">
        <v>21.891499999999994</v>
      </c>
      <c r="E52" s="731"/>
      <c r="F52" s="731">
        <v>30.16216</v>
      </c>
      <c r="G52" s="731">
        <v>43</v>
      </c>
      <c r="H52" s="731">
        <v>-12.83784</v>
      </c>
      <c r="I52" s="732">
        <v>0.70144558139534885</v>
      </c>
      <c r="J52" s="733" t="s">
        <v>564</v>
      </c>
    </row>
  </sheetData>
  <mergeCells count="3">
    <mergeCell ref="A1:I1"/>
    <mergeCell ref="F3:I3"/>
    <mergeCell ref="C4:D4"/>
  </mergeCells>
  <conditionalFormatting sqref="F15 F53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52">
    <cfRule type="expression" dxfId="32" priority="6">
      <formula>$H16&gt;0</formula>
    </cfRule>
  </conditionalFormatting>
  <conditionalFormatting sqref="A16:A52">
    <cfRule type="expression" dxfId="31" priority="5">
      <formula>AND($J16&lt;&gt;"mezeraKL",$J16&lt;&gt;"")</formula>
    </cfRule>
  </conditionalFormatting>
  <conditionalFormatting sqref="I16:I52">
    <cfRule type="expression" dxfId="30" priority="7">
      <formula>$I16&gt;1</formula>
    </cfRule>
  </conditionalFormatting>
  <conditionalFormatting sqref="B16:B52">
    <cfRule type="expression" dxfId="29" priority="4">
      <formula>OR($J16="NS",$J16="SumaNS",$J16="Účet")</formula>
    </cfRule>
  </conditionalFormatting>
  <conditionalFormatting sqref="A16:D52 F16:I52">
    <cfRule type="expression" dxfId="28" priority="8">
      <formula>AND($J16&lt;&gt;"",$J16&lt;&gt;"mezeraKL")</formula>
    </cfRule>
  </conditionalFormatting>
  <conditionalFormatting sqref="B16:D52 F16:I52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52 F16:I52">
    <cfRule type="expression" dxfId="26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3319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2.249732210486405</v>
      </c>
      <c r="J3" s="203">
        <f>SUBTOTAL(9,J5:J1048576)</f>
        <v>13407</v>
      </c>
      <c r="K3" s="204">
        <f>SUBTOTAL(9,K5:K1048576)</f>
        <v>30162.15974599123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554</v>
      </c>
      <c r="B5" s="825" t="s">
        <v>555</v>
      </c>
      <c r="C5" s="828" t="s">
        <v>565</v>
      </c>
      <c r="D5" s="862" t="s">
        <v>566</v>
      </c>
      <c r="E5" s="828" t="s">
        <v>3154</v>
      </c>
      <c r="F5" s="862" t="s">
        <v>3155</v>
      </c>
      <c r="G5" s="828" t="s">
        <v>3156</v>
      </c>
      <c r="H5" s="828" t="s">
        <v>3157</v>
      </c>
      <c r="I5" s="225">
        <v>147.19000244140625</v>
      </c>
      <c r="J5" s="225">
        <v>2</v>
      </c>
      <c r="K5" s="848">
        <v>294.3699951171875</v>
      </c>
    </row>
    <row r="6" spans="1:11" ht="14.4" customHeight="1" x14ac:dyDescent="0.3">
      <c r="A6" s="831" t="s">
        <v>554</v>
      </c>
      <c r="B6" s="832" t="s">
        <v>555</v>
      </c>
      <c r="C6" s="835" t="s">
        <v>565</v>
      </c>
      <c r="D6" s="863" t="s">
        <v>566</v>
      </c>
      <c r="E6" s="835" t="s">
        <v>3154</v>
      </c>
      <c r="F6" s="863" t="s">
        <v>3155</v>
      </c>
      <c r="G6" s="835" t="s">
        <v>3158</v>
      </c>
      <c r="H6" s="835" t="s">
        <v>3159</v>
      </c>
      <c r="I6" s="849">
        <v>147.17999267578125</v>
      </c>
      <c r="J6" s="849">
        <v>2</v>
      </c>
      <c r="K6" s="850">
        <v>294.35000610351563</v>
      </c>
    </row>
    <row r="7" spans="1:11" ht="14.4" customHeight="1" x14ac:dyDescent="0.3">
      <c r="A7" s="831" t="s">
        <v>554</v>
      </c>
      <c r="B7" s="832" t="s">
        <v>555</v>
      </c>
      <c r="C7" s="835" t="s">
        <v>565</v>
      </c>
      <c r="D7" s="863" t="s">
        <v>566</v>
      </c>
      <c r="E7" s="835" t="s">
        <v>3160</v>
      </c>
      <c r="F7" s="863" t="s">
        <v>3161</v>
      </c>
      <c r="G7" s="835" t="s">
        <v>3162</v>
      </c>
      <c r="H7" s="835" t="s">
        <v>3163</v>
      </c>
      <c r="I7" s="849">
        <v>0.97000002861022949</v>
      </c>
      <c r="J7" s="849">
        <v>50</v>
      </c>
      <c r="K7" s="850">
        <v>48.5</v>
      </c>
    </row>
    <row r="8" spans="1:11" ht="14.4" customHeight="1" x14ac:dyDescent="0.3">
      <c r="A8" s="831" t="s">
        <v>554</v>
      </c>
      <c r="B8" s="832" t="s">
        <v>555</v>
      </c>
      <c r="C8" s="835" t="s">
        <v>565</v>
      </c>
      <c r="D8" s="863" t="s">
        <v>566</v>
      </c>
      <c r="E8" s="835" t="s">
        <v>3160</v>
      </c>
      <c r="F8" s="863" t="s">
        <v>3161</v>
      </c>
      <c r="G8" s="835" t="s">
        <v>3164</v>
      </c>
      <c r="H8" s="835" t="s">
        <v>3165</v>
      </c>
      <c r="I8" s="849">
        <v>0.47999998927116394</v>
      </c>
      <c r="J8" s="849">
        <v>100</v>
      </c>
      <c r="K8" s="850">
        <v>48</v>
      </c>
    </row>
    <row r="9" spans="1:11" ht="14.4" customHeight="1" x14ac:dyDescent="0.3">
      <c r="A9" s="831" t="s">
        <v>554</v>
      </c>
      <c r="B9" s="832" t="s">
        <v>555</v>
      </c>
      <c r="C9" s="835" t="s">
        <v>565</v>
      </c>
      <c r="D9" s="863" t="s">
        <v>566</v>
      </c>
      <c r="E9" s="835" t="s">
        <v>3160</v>
      </c>
      <c r="F9" s="863" t="s">
        <v>3161</v>
      </c>
      <c r="G9" s="835" t="s">
        <v>3166</v>
      </c>
      <c r="H9" s="835" t="s">
        <v>3167</v>
      </c>
      <c r="I9" s="849">
        <v>106.94999694824219</v>
      </c>
      <c r="J9" s="849">
        <v>5</v>
      </c>
      <c r="K9" s="850">
        <v>534.75</v>
      </c>
    </row>
    <row r="10" spans="1:11" ht="14.4" customHeight="1" x14ac:dyDescent="0.3">
      <c r="A10" s="831" t="s">
        <v>554</v>
      </c>
      <c r="B10" s="832" t="s">
        <v>555</v>
      </c>
      <c r="C10" s="835" t="s">
        <v>565</v>
      </c>
      <c r="D10" s="863" t="s">
        <v>566</v>
      </c>
      <c r="E10" s="835" t="s">
        <v>3160</v>
      </c>
      <c r="F10" s="863" t="s">
        <v>3161</v>
      </c>
      <c r="G10" s="835" t="s">
        <v>3168</v>
      </c>
      <c r="H10" s="835" t="s">
        <v>3169</v>
      </c>
      <c r="I10" s="849">
        <v>1.3799999952316284</v>
      </c>
      <c r="J10" s="849">
        <v>20</v>
      </c>
      <c r="K10" s="850">
        <v>27.600000381469727</v>
      </c>
    </row>
    <row r="11" spans="1:11" ht="14.4" customHeight="1" x14ac:dyDescent="0.3">
      <c r="A11" s="831" t="s">
        <v>554</v>
      </c>
      <c r="B11" s="832" t="s">
        <v>555</v>
      </c>
      <c r="C11" s="835" t="s">
        <v>565</v>
      </c>
      <c r="D11" s="863" t="s">
        <v>566</v>
      </c>
      <c r="E11" s="835" t="s">
        <v>3160</v>
      </c>
      <c r="F11" s="863" t="s">
        <v>3161</v>
      </c>
      <c r="G11" s="835" t="s">
        <v>3170</v>
      </c>
      <c r="H11" s="835" t="s">
        <v>3171</v>
      </c>
      <c r="I11" s="849">
        <v>2.0699999332427979</v>
      </c>
      <c r="J11" s="849">
        <v>10</v>
      </c>
      <c r="K11" s="850">
        <v>20.700000762939453</v>
      </c>
    </row>
    <row r="12" spans="1:11" ht="14.4" customHeight="1" x14ac:dyDescent="0.3">
      <c r="A12" s="831" t="s">
        <v>554</v>
      </c>
      <c r="B12" s="832" t="s">
        <v>555</v>
      </c>
      <c r="C12" s="835" t="s">
        <v>565</v>
      </c>
      <c r="D12" s="863" t="s">
        <v>566</v>
      </c>
      <c r="E12" s="835" t="s">
        <v>3160</v>
      </c>
      <c r="F12" s="863" t="s">
        <v>3161</v>
      </c>
      <c r="G12" s="835" t="s">
        <v>3172</v>
      </c>
      <c r="H12" s="835" t="s">
        <v>3173</v>
      </c>
      <c r="I12" s="849">
        <v>3.369999885559082</v>
      </c>
      <c r="J12" s="849">
        <v>5</v>
      </c>
      <c r="K12" s="850">
        <v>16.850000381469727</v>
      </c>
    </row>
    <row r="13" spans="1:11" ht="14.4" customHeight="1" x14ac:dyDescent="0.3">
      <c r="A13" s="831" t="s">
        <v>554</v>
      </c>
      <c r="B13" s="832" t="s">
        <v>555</v>
      </c>
      <c r="C13" s="835" t="s">
        <v>565</v>
      </c>
      <c r="D13" s="863" t="s">
        <v>566</v>
      </c>
      <c r="E13" s="835" t="s">
        <v>3160</v>
      </c>
      <c r="F13" s="863" t="s">
        <v>3161</v>
      </c>
      <c r="G13" s="835" t="s">
        <v>3174</v>
      </c>
      <c r="H13" s="835" t="s">
        <v>3175</v>
      </c>
      <c r="I13" s="849">
        <v>11.503333409627279</v>
      </c>
      <c r="J13" s="849">
        <v>12</v>
      </c>
      <c r="K13" s="850">
        <v>133.77000045776367</v>
      </c>
    </row>
    <row r="14" spans="1:11" ht="14.4" customHeight="1" x14ac:dyDescent="0.3">
      <c r="A14" s="831" t="s">
        <v>554</v>
      </c>
      <c r="B14" s="832" t="s">
        <v>555</v>
      </c>
      <c r="C14" s="835" t="s">
        <v>565</v>
      </c>
      <c r="D14" s="863" t="s">
        <v>566</v>
      </c>
      <c r="E14" s="835" t="s">
        <v>3160</v>
      </c>
      <c r="F14" s="863" t="s">
        <v>3161</v>
      </c>
      <c r="G14" s="835" t="s">
        <v>3176</v>
      </c>
      <c r="H14" s="835" t="s">
        <v>3177</v>
      </c>
      <c r="I14" s="849">
        <v>18.889999389648438</v>
      </c>
      <c r="J14" s="849">
        <v>24</v>
      </c>
      <c r="K14" s="850">
        <v>453.32998657226563</v>
      </c>
    </row>
    <row r="15" spans="1:11" ht="14.4" customHeight="1" x14ac:dyDescent="0.3">
      <c r="A15" s="831" t="s">
        <v>554</v>
      </c>
      <c r="B15" s="832" t="s">
        <v>555</v>
      </c>
      <c r="C15" s="835" t="s">
        <v>565</v>
      </c>
      <c r="D15" s="863" t="s">
        <v>566</v>
      </c>
      <c r="E15" s="835" t="s">
        <v>3160</v>
      </c>
      <c r="F15" s="863" t="s">
        <v>3161</v>
      </c>
      <c r="G15" s="835" t="s">
        <v>3178</v>
      </c>
      <c r="H15" s="835" t="s">
        <v>3179</v>
      </c>
      <c r="I15" s="849">
        <v>2.869999885559082</v>
      </c>
      <c r="J15" s="849">
        <v>20</v>
      </c>
      <c r="K15" s="850">
        <v>57.400001525878906</v>
      </c>
    </row>
    <row r="16" spans="1:11" ht="14.4" customHeight="1" x14ac:dyDescent="0.3">
      <c r="A16" s="831" t="s">
        <v>554</v>
      </c>
      <c r="B16" s="832" t="s">
        <v>555</v>
      </c>
      <c r="C16" s="835" t="s">
        <v>565</v>
      </c>
      <c r="D16" s="863" t="s">
        <v>566</v>
      </c>
      <c r="E16" s="835" t="s">
        <v>3160</v>
      </c>
      <c r="F16" s="863" t="s">
        <v>3161</v>
      </c>
      <c r="G16" s="835" t="s">
        <v>3180</v>
      </c>
      <c r="H16" s="835" t="s">
        <v>3181</v>
      </c>
      <c r="I16" s="849">
        <v>28.870000839233398</v>
      </c>
      <c r="J16" s="849">
        <v>3</v>
      </c>
      <c r="K16" s="850">
        <v>86.599998474121094</v>
      </c>
    </row>
    <row r="17" spans="1:11" ht="14.4" customHeight="1" x14ac:dyDescent="0.3">
      <c r="A17" s="831" t="s">
        <v>554</v>
      </c>
      <c r="B17" s="832" t="s">
        <v>555</v>
      </c>
      <c r="C17" s="835" t="s">
        <v>565</v>
      </c>
      <c r="D17" s="863" t="s">
        <v>566</v>
      </c>
      <c r="E17" s="835" t="s">
        <v>3160</v>
      </c>
      <c r="F17" s="863" t="s">
        <v>3161</v>
      </c>
      <c r="G17" s="835" t="s">
        <v>3182</v>
      </c>
      <c r="H17" s="835" t="s">
        <v>3183</v>
      </c>
      <c r="I17" s="849">
        <v>27.875999832153319</v>
      </c>
      <c r="J17" s="849">
        <v>5</v>
      </c>
      <c r="K17" s="850">
        <v>139.3799991607666</v>
      </c>
    </row>
    <row r="18" spans="1:11" ht="14.4" customHeight="1" x14ac:dyDescent="0.3">
      <c r="A18" s="831" t="s">
        <v>554</v>
      </c>
      <c r="B18" s="832" t="s">
        <v>555</v>
      </c>
      <c r="C18" s="835" t="s">
        <v>565</v>
      </c>
      <c r="D18" s="863" t="s">
        <v>566</v>
      </c>
      <c r="E18" s="835" t="s">
        <v>3160</v>
      </c>
      <c r="F18" s="863" t="s">
        <v>3161</v>
      </c>
      <c r="G18" s="835" t="s">
        <v>3184</v>
      </c>
      <c r="H18" s="835" t="s">
        <v>3185</v>
      </c>
      <c r="I18" s="849">
        <v>28.729999542236328</v>
      </c>
      <c r="J18" s="849">
        <v>1</v>
      </c>
      <c r="K18" s="850">
        <v>28.729999542236328</v>
      </c>
    </row>
    <row r="19" spans="1:11" ht="14.4" customHeight="1" x14ac:dyDescent="0.3">
      <c r="A19" s="831" t="s">
        <v>554</v>
      </c>
      <c r="B19" s="832" t="s">
        <v>555</v>
      </c>
      <c r="C19" s="835" t="s">
        <v>565</v>
      </c>
      <c r="D19" s="863" t="s">
        <v>566</v>
      </c>
      <c r="E19" s="835" t="s">
        <v>3160</v>
      </c>
      <c r="F19" s="863" t="s">
        <v>3161</v>
      </c>
      <c r="G19" s="835" t="s">
        <v>3186</v>
      </c>
      <c r="H19" s="835" t="s">
        <v>3187</v>
      </c>
      <c r="I19" s="849">
        <v>1</v>
      </c>
      <c r="J19" s="849">
        <v>40</v>
      </c>
      <c r="K19" s="850">
        <v>40</v>
      </c>
    </row>
    <row r="20" spans="1:11" ht="14.4" customHeight="1" x14ac:dyDescent="0.3">
      <c r="A20" s="831" t="s">
        <v>554</v>
      </c>
      <c r="B20" s="832" t="s">
        <v>555</v>
      </c>
      <c r="C20" s="835" t="s">
        <v>565</v>
      </c>
      <c r="D20" s="863" t="s">
        <v>566</v>
      </c>
      <c r="E20" s="835" t="s">
        <v>3188</v>
      </c>
      <c r="F20" s="863" t="s">
        <v>3189</v>
      </c>
      <c r="G20" s="835" t="s">
        <v>3190</v>
      </c>
      <c r="H20" s="835" t="s">
        <v>3191</v>
      </c>
      <c r="I20" s="849">
        <v>1.333333303531011E-2</v>
      </c>
      <c r="J20" s="849">
        <v>220</v>
      </c>
      <c r="K20" s="850">
        <v>3.0000000596046448</v>
      </c>
    </row>
    <row r="21" spans="1:11" ht="14.4" customHeight="1" x14ac:dyDescent="0.3">
      <c r="A21" s="831" t="s">
        <v>554</v>
      </c>
      <c r="B21" s="832" t="s">
        <v>555</v>
      </c>
      <c r="C21" s="835" t="s">
        <v>565</v>
      </c>
      <c r="D21" s="863" t="s">
        <v>566</v>
      </c>
      <c r="E21" s="835" t="s">
        <v>3188</v>
      </c>
      <c r="F21" s="863" t="s">
        <v>3189</v>
      </c>
      <c r="G21" s="835" t="s">
        <v>3192</v>
      </c>
      <c r="H21" s="835" t="s">
        <v>3193</v>
      </c>
      <c r="I21" s="849">
        <v>4222.89990234375</v>
      </c>
      <c r="J21" s="849">
        <v>1</v>
      </c>
      <c r="K21" s="850">
        <v>4222.89990234375</v>
      </c>
    </row>
    <row r="22" spans="1:11" ht="14.4" customHeight="1" x14ac:dyDescent="0.3">
      <c r="A22" s="831" t="s">
        <v>554</v>
      </c>
      <c r="B22" s="832" t="s">
        <v>555</v>
      </c>
      <c r="C22" s="835" t="s">
        <v>565</v>
      </c>
      <c r="D22" s="863" t="s">
        <v>566</v>
      </c>
      <c r="E22" s="835" t="s">
        <v>3188</v>
      </c>
      <c r="F22" s="863" t="s">
        <v>3189</v>
      </c>
      <c r="G22" s="835" t="s">
        <v>3194</v>
      </c>
      <c r="H22" s="835" t="s">
        <v>3195</v>
      </c>
      <c r="I22" s="849">
        <v>1.9299999475479126</v>
      </c>
      <c r="J22" s="849">
        <v>50</v>
      </c>
      <c r="K22" s="850">
        <v>96.5</v>
      </c>
    </row>
    <row r="23" spans="1:11" ht="14.4" customHeight="1" x14ac:dyDescent="0.3">
      <c r="A23" s="831" t="s">
        <v>554</v>
      </c>
      <c r="B23" s="832" t="s">
        <v>555</v>
      </c>
      <c r="C23" s="835" t="s">
        <v>565</v>
      </c>
      <c r="D23" s="863" t="s">
        <v>566</v>
      </c>
      <c r="E23" s="835" t="s">
        <v>3188</v>
      </c>
      <c r="F23" s="863" t="s">
        <v>3189</v>
      </c>
      <c r="G23" s="835" t="s">
        <v>3196</v>
      </c>
      <c r="H23" s="835" t="s">
        <v>3197</v>
      </c>
      <c r="I23" s="849">
        <v>11.140000343322754</v>
      </c>
      <c r="J23" s="849">
        <v>5</v>
      </c>
      <c r="K23" s="850">
        <v>55.700000762939453</v>
      </c>
    </row>
    <row r="24" spans="1:11" ht="14.4" customHeight="1" x14ac:dyDescent="0.3">
      <c r="A24" s="831" t="s">
        <v>554</v>
      </c>
      <c r="B24" s="832" t="s">
        <v>555</v>
      </c>
      <c r="C24" s="835" t="s">
        <v>565</v>
      </c>
      <c r="D24" s="863" t="s">
        <v>566</v>
      </c>
      <c r="E24" s="835" t="s">
        <v>3188</v>
      </c>
      <c r="F24" s="863" t="s">
        <v>3189</v>
      </c>
      <c r="G24" s="835" t="s">
        <v>3198</v>
      </c>
      <c r="H24" s="835" t="s">
        <v>3199</v>
      </c>
      <c r="I24" s="849">
        <v>3.4600000381469727</v>
      </c>
      <c r="J24" s="849">
        <v>50</v>
      </c>
      <c r="K24" s="850">
        <v>173</v>
      </c>
    </row>
    <row r="25" spans="1:11" ht="14.4" customHeight="1" x14ac:dyDescent="0.3">
      <c r="A25" s="831" t="s">
        <v>554</v>
      </c>
      <c r="B25" s="832" t="s">
        <v>555</v>
      </c>
      <c r="C25" s="835" t="s">
        <v>565</v>
      </c>
      <c r="D25" s="863" t="s">
        <v>566</v>
      </c>
      <c r="E25" s="835" t="s">
        <v>3188</v>
      </c>
      <c r="F25" s="863" t="s">
        <v>3189</v>
      </c>
      <c r="G25" s="835" t="s">
        <v>3200</v>
      </c>
      <c r="H25" s="835" t="s">
        <v>3201</v>
      </c>
      <c r="I25" s="849">
        <v>17.979999542236328</v>
      </c>
      <c r="J25" s="849">
        <v>40</v>
      </c>
      <c r="K25" s="850">
        <v>719.20001220703125</v>
      </c>
    </row>
    <row r="26" spans="1:11" ht="14.4" customHeight="1" x14ac:dyDescent="0.3">
      <c r="A26" s="831" t="s">
        <v>554</v>
      </c>
      <c r="B26" s="832" t="s">
        <v>555</v>
      </c>
      <c r="C26" s="835" t="s">
        <v>565</v>
      </c>
      <c r="D26" s="863" t="s">
        <v>566</v>
      </c>
      <c r="E26" s="835" t="s">
        <v>3188</v>
      </c>
      <c r="F26" s="863" t="s">
        <v>3189</v>
      </c>
      <c r="G26" s="835" t="s">
        <v>3202</v>
      </c>
      <c r="H26" s="835" t="s">
        <v>3203</v>
      </c>
      <c r="I26" s="849">
        <v>13.199999809265137</v>
      </c>
      <c r="J26" s="849">
        <v>3</v>
      </c>
      <c r="K26" s="850">
        <v>39.599998474121094</v>
      </c>
    </row>
    <row r="27" spans="1:11" ht="14.4" customHeight="1" x14ac:dyDescent="0.3">
      <c r="A27" s="831" t="s">
        <v>554</v>
      </c>
      <c r="B27" s="832" t="s">
        <v>555</v>
      </c>
      <c r="C27" s="835" t="s">
        <v>565</v>
      </c>
      <c r="D27" s="863" t="s">
        <v>566</v>
      </c>
      <c r="E27" s="835" t="s">
        <v>3188</v>
      </c>
      <c r="F27" s="863" t="s">
        <v>3189</v>
      </c>
      <c r="G27" s="835" t="s">
        <v>3204</v>
      </c>
      <c r="H27" s="835" t="s">
        <v>3205</v>
      </c>
      <c r="I27" s="849">
        <v>4.0300002098083496</v>
      </c>
      <c r="J27" s="849">
        <v>5</v>
      </c>
      <c r="K27" s="850">
        <v>20.149999618530273</v>
      </c>
    </row>
    <row r="28" spans="1:11" ht="14.4" customHeight="1" x14ac:dyDescent="0.3">
      <c r="A28" s="831" t="s">
        <v>554</v>
      </c>
      <c r="B28" s="832" t="s">
        <v>555</v>
      </c>
      <c r="C28" s="835" t="s">
        <v>565</v>
      </c>
      <c r="D28" s="863" t="s">
        <v>566</v>
      </c>
      <c r="E28" s="835" t="s">
        <v>3188</v>
      </c>
      <c r="F28" s="863" t="s">
        <v>3189</v>
      </c>
      <c r="G28" s="835" t="s">
        <v>3206</v>
      </c>
      <c r="H28" s="835" t="s">
        <v>3207</v>
      </c>
      <c r="I28" s="849">
        <v>4.625</v>
      </c>
      <c r="J28" s="849">
        <v>25</v>
      </c>
      <c r="K28" s="850">
        <v>115.69999885559082</v>
      </c>
    </row>
    <row r="29" spans="1:11" ht="14.4" customHeight="1" x14ac:dyDescent="0.3">
      <c r="A29" s="831" t="s">
        <v>554</v>
      </c>
      <c r="B29" s="832" t="s">
        <v>555</v>
      </c>
      <c r="C29" s="835" t="s">
        <v>565</v>
      </c>
      <c r="D29" s="863" t="s">
        <v>566</v>
      </c>
      <c r="E29" s="835" t="s">
        <v>3188</v>
      </c>
      <c r="F29" s="863" t="s">
        <v>3189</v>
      </c>
      <c r="G29" s="835" t="s">
        <v>3208</v>
      </c>
      <c r="H29" s="835" t="s">
        <v>3209</v>
      </c>
      <c r="I29" s="849">
        <v>81.739997863769531</v>
      </c>
      <c r="J29" s="849">
        <v>1</v>
      </c>
      <c r="K29" s="850">
        <v>81.739997863769531</v>
      </c>
    </row>
    <row r="30" spans="1:11" ht="14.4" customHeight="1" x14ac:dyDescent="0.3">
      <c r="A30" s="831" t="s">
        <v>554</v>
      </c>
      <c r="B30" s="832" t="s">
        <v>555</v>
      </c>
      <c r="C30" s="835" t="s">
        <v>565</v>
      </c>
      <c r="D30" s="863" t="s">
        <v>566</v>
      </c>
      <c r="E30" s="835" t="s">
        <v>3188</v>
      </c>
      <c r="F30" s="863" t="s">
        <v>3189</v>
      </c>
      <c r="G30" s="835" t="s">
        <v>3210</v>
      </c>
      <c r="H30" s="835" t="s">
        <v>3211</v>
      </c>
      <c r="I30" s="849">
        <v>11.734999656677246</v>
      </c>
      <c r="J30" s="849">
        <v>10</v>
      </c>
      <c r="K30" s="850">
        <v>117.35000228881836</v>
      </c>
    </row>
    <row r="31" spans="1:11" ht="14.4" customHeight="1" x14ac:dyDescent="0.3">
      <c r="A31" s="831" t="s">
        <v>554</v>
      </c>
      <c r="B31" s="832" t="s">
        <v>555</v>
      </c>
      <c r="C31" s="835" t="s">
        <v>565</v>
      </c>
      <c r="D31" s="863" t="s">
        <v>566</v>
      </c>
      <c r="E31" s="835" t="s">
        <v>3188</v>
      </c>
      <c r="F31" s="863" t="s">
        <v>3189</v>
      </c>
      <c r="G31" s="835" t="s">
        <v>3212</v>
      </c>
      <c r="H31" s="835" t="s">
        <v>3213</v>
      </c>
      <c r="I31" s="849">
        <v>13.310000419616699</v>
      </c>
      <c r="J31" s="849">
        <v>12</v>
      </c>
      <c r="K31" s="850">
        <v>159.72000122070313</v>
      </c>
    </row>
    <row r="32" spans="1:11" ht="14.4" customHeight="1" x14ac:dyDescent="0.3">
      <c r="A32" s="831" t="s">
        <v>554</v>
      </c>
      <c r="B32" s="832" t="s">
        <v>555</v>
      </c>
      <c r="C32" s="835" t="s">
        <v>565</v>
      </c>
      <c r="D32" s="863" t="s">
        <v>566</v>
      </c>
      <c r="E32" s="835" t="s">
        <v>3188</v>
      </c>
      <c r="F32" s="863" t="s">
        <v>3189</v>
      </c>
      <c r="G32" s="835" t="s">
        <v>3214</v>
      </c>
      <c r="H32" s="835" t="s">
        <v>3215</v>
      </c>
      <c r="I32" s="849">
        <v>2.2866666316986084</v>
      </c>
      <c r="J32" s="849">
        <v>150</v>
      </c>
      <c r="K32" s="850">
        <v>343</v>
      </c>
    </row>
    <row r="33" spans="1:11" ht="14.4" customHeight="1" x14ac:dyDescent="0.3">
      <c r="A33" s="831" t="s">
        <v>554</v>
      </c>
      <c r="B33" s="832" t="s">
        <v>555</v>
      </c>
      <c r="C33" s="835" t="s">
        <v>565</v>
      </c>
      <c r="D33" s="863" t="s">
        <v>566</v>
      </c>
      <c r="E33" s="835" t="s">
        <v>3188</v>
      </c>
      <c r="F33" s="863" t="s">
        <v>3189</v>
      </c>
      <c r="G33" s="835" t="s">
        <v>3216</v>
      </c>
      <c r="H33" s="835" t="s">
        <v>3217</v>
      </c>
      <c r="I33" s="849">
        <v>24.440000534057617</v>
      </c>
      <c r="J33" s="849">
        <v>5</v>
      </c>
      <c r="K33" s="850">
        <v>122.19999694824219</v>
      </c>
    </row>
    <row r="34" spans="1:11" ht="14.4" customHeight="1" x14ac:dyDescent="0.3">
      <c r="A34" s="831" t="s">
        <v>554</v>
      </c>
      <c r="B34" s="832" t="s">
        <v>555</v>
      </c>
      <c r="C34" s="835" t="s">
        <v>565</v>
      </c>
      <c r="D34" s="863" t="s">
        <v>566</v>
      </c>
      <c r="E34" s="835" t="s">
        <v>3188</v>
      </c>
      <c r="F34" s="863" t="s">
        <v>3189</v>
      </c>
      <c r="G34" s="835" t="s">
        <v>3218</v>
      </c>
      <c r="H34" s="835" t="s">
        <v>3219</v>
      </c>
      <c r="I34" s="849">
        <v>9.1999998092651367</v>
      </c>
      <c r="J34" s="849">
        <v>200</v>
      </c>
      <c r="K34" s="850">
        <v>1840</v>
      </c>
    </row>
    <row r="35" spans="1:11" ht="14.4" customHeight="1" x14ac:dyDescent="0.3">
      <c r="A35" s="831" t="s">
        <v>554</v>
      </c>
      <c r="B35" s="832" t="s">
        <v>555</v>
      </c>
      <c r="C35" s="835" t="s">
        <v>565</v>
      </c>
      <c r="D35" s="863" t="s">
        <v>566</v>
      </c>
      <c r="E35" s="835" t="s">
        <v>3188</v>
      </c>
      <c r="F35" s="863" t="s">
        <v>3189</v>
      </c>
      <c r="G35" s="835" t="s">
        <v>3220</v>
      </c>
      <c r="H35" s="835" t="s">
        <v>3221</v>
      </c>
      <c r="I35" s="849">
        <v>1.0900000333786011</v>
      </c>
      <c r="J35" s="849">
        <v>100</v>
      </c>
      <c r="K35" s="850">
        <v>109</v>
      </c>
    </row>
    <row r="36" spans="1:11" ht="14.4" customHeight="1" x14ac:dyDescent="0.3">
      <c r="A36" s="831" t="s">
        <v>554</v>
      </c>
      <c r="B36" s="832" t="s">
        <v>555</v>
      </c>
      <c r="C36" s="835" t="s">
        <v>565</v>
      </c>
      <c r="D36" s="863" t="s">
        <v>566</v>
      </c>
      <c r="E36" s="835" t="s">
        <v>3188</v>
      </c>
      <c r="F36" s="863" t="s">
        <v>3189</v>
      </c>
      <c r="G36" s="835" t="s">
        <v>3222</v>
      </c>
      <c r="H36" s="835" t="s">
        <v>3223</v>
      </c>
      <c r="I36" s="849">
        <v>0.47999998927116394</v>
      </c>
      <c r="J36" s="849">
        <v>200</v>
      </c>
      <c r="K36" s="850">
        <v>96</v>
      </c>
    </row>
    <row r="37" spans="1:11" ht="14.4" customHeight="1" x14ac:dyDescent="0.3">
      <c r="A37" s="831" t="s">
        <v>554</v>
      </c>
      <c r="B37" s="832" t="s">
        <v>555</v>
      </c>
      <c r="C37" s="835" t="s">
        <v>565</v>
      </c>
      <c r="D37" s="863" t="s">
        <v>566</v>
      </c>
      <c r="E37" s="835" t="s">
        <v>3188</v>
      </c>
      <c r="F37" s="863" t="s">
        <v>3189</v>
      </c>
      <c r="G37" s="835" t="s">
        <v>3224</v>
      </c>
      <c r="H37" s="835" t="s">
        <v>3225</v>
      </c>
      <c r="I37" s="849">
        <v>1.6599999666213989</v>
      </c>
      <c r="J37" s="849">
        <v>100</v>
      </c>
      <c r="K37" s="850">
        <v>166</v>
      </c>
    </row>
    <row r="38" spans="1:11" ht="14.4" customHeight="1" x14ac:dyDescent="0.3">
      <c r="A38" s="831" t="s">
        <v>554</v>
      </c>
      <c r="B38" s="832" t="s">
        <v>555</v>
      </c>
      <c r="C38" s="835" t="s">
        <v>565</v>
      </c>
      <c r="D38" s="863" t="s">
        <v>566</v>
      </c>
      <c r="E38" s="835" t="s">
        <v>3188</v>
      </c>
      <c r="F38" s="863" t="s">
        <v>3189</v>
      </c>
      <c r="G38" s="835" t="s">
        <v>3226</v>
      </c>
      <c r="H38" s="835" t="s">
        <v>3227</v>
      </c>
      <c r="I38" s="849">
        <v>0.67000001668930054</v>
      </c>
      <c r="J38" s="849">
        <v>100</v>
      </c>
      <c r="K38" s="850">
        <v>67</v>
      </c>
    </row>
    <row r="39" spans="1:11" ht="14.4" customHeight="1" x14ac:dyDescent="0.3">
      <c r="A39" s="831" t="s">
        <v>554</v>
      </c>
      <c r="B39" s="832" t="s">
        <v>555</v>
      </c>
      <c r="C39" s="835" t="s">
        <v>565</v>
      </c>
      <c r="D39" s="863" t="s">
        <v>566</v>
      </c>
      <c r="E39" s="835" t="s">
        <v>3188</v>
      </c>
      <c r="F39" s="863" t="s">
        <v>3189</v>
      </c>
      <c r="G39" s="835" t="s">
        <v>3228</v>
      </c>
      <c r="H39" s="835" t="s">
        <v>3229</v>
      </c>
      <c r="I39" s="849">
        <v>8.4700002670288086</v>
      </c>
      <c r="J39" s="849">
        <v>60</v>
      </c>
      <c r="K39" s="850">
        <v>508.20001220703125</v>
      </c>
    </row>
    <row r="40" spans="1:11" ht="14.4" customHeight="1" x14ac:dyDescent="0.3">
      <c r="A40" s="831" t="s">
        <v>554</v>
      </c>
      <c r="B40" s="832" t="s">
        <v>555</v>
      </c>
      <c r="C40" s="835" t="s">
        <v>565</v>
      </c>
      <c r="D40" s="863" t="s">
        <v>566</v>
      </c>
      <c r="E40" s="835" t="s">
        <v>3188</v>
      </c>
      <c r="F40" s="863" t="s">
        <v>3189</v>
      </c>
      <c r="G40" s="835" t="s">
        <v>3230</v>
      </c>
      <c r="H40" s="835" t="s">
        <v>3231</v>
      </c>
      <c r="I40" s="849">
        <v>1.0299999713897705</v>
      </c>
      <c r="J40" s="849">
        <v>21</v>
      </c>
      <c r="K40" s="850">
        <v>21.629999160766602</v>
      </c>
    </row>
    <row r="41" spans="1:11" ht="14.4" customHeight="1" x14ac:dyDescent="0.3">
      <c r="A41" s="831" t="s">
        <v>554</v>
      </c>
      <c r="B41" s="832" t="s">
        <v>555</v>
      </c>
      <c r="C41" s="835" t="s">
        <v>565</v>
      </c>
      <c r="D41" s="863" t="s">
        <v>566</v>
      </c>
      <c r="E41" s="835" t="s">
        <v>3188</v>
      </c>
      <c r="F41" s="863" t="s">
        <v>3189</v>
      </c>
      <c r="G41" s="835" t="s">
        <v>3232</v>
      </c>
      <c r="H41" s="835" t="s">
        <v>3233</v>
      </c>
      <c r="I41" s="849">
        <v>1.9850000143051147</v>
      </c>
      <c r="J41" s="849">
        <v>200</v>
      </c>
      <c r="K41" s="850">
        <v>397</v>
      </c>
    </row>
    <row r="42" spans="1:11" ht="14.4" customHeight="1" x14ac:dyDescent="0.3">
      <c r="A42" s="831" t="s">
        <v>554</v>
      </c>
      <c r="B42" s="832" t="s">
        <v>555</v>
      </c>
      <c r="C42" s="835" t="s">
        <v>565</v>
      </c>
      <c r="D42" s="863" t="s">
        <v>566</v>
      </c>
      <c r="E42" s="835" t="s">
        <v>3188</v>
      </c>
      <c r="F42" s="863" t="s">
        <v>3189</v>
      </c>
      <c r="G42" s="835" t="s">
        <v>3234</v>
      </c>
      <c r="H42" s="835" t="s">
        <v>3235</v>
      </c>
      <c r="I42" s="849">
        <v>3.0733332633972168</v>
      </c>
      <c r="J42" s="849">
        <v>150</v>
      </c>
      <c r="K42" s="850">
        <v>461</v>
      </c>
    </row>
    <row r="43" spans="1:11" ht="14.4" customHeight="1" x14ac:dyDescent="0.3">
      <c r="A43" s="831" t="s">
        <v>554</v>
      </c>
      <c r="B43" s="832" t="s">
        <v>555</v>
      </c>
      <c r="C43" s="835" t="s">
        <v>565</v>
      </c>
      <c r="D43" s="863" t="s">
        <v>566</v>
      </c>
      <c r="E43" s="835" t="s">
        <v>3188</v>
      </c>
      <c r="F43" s="863" t="s">
        <v>3189</v>
      </c>
      <c r="G43" s="835" t="s">
        <v>3236</v>
      </c>
      <c r="H43" s="835" t="s">
        <v>3237</v>
      </c>
      <c r="I43" s="849">
        <v>1.9199999570846558</v>
      </c>
      <c r="J43" s="849">
        <v>10</v>
      </c>
      <c r="K43" s="850">
        <v>19.200000762939453</v>
      </c>
    </row>
    <row r="44" spans="1:11" ht="14.4" customHeight="1" x14ac:dyDescent="0.3">
      <c r="A44" s="831" t="s">
        <v>554</v>
      </c>
      <c r="B44" s="832" t="s">
        <v>555</v>
      </c>
      <c r="C44" s="835" t="s">
        <v>565</v>
      </c>
      <c r="D44" s="863" t="s">
        <v>566</v>
      </c>
      <c r="E44" s="835" t="s">
        <v>3188</v>
      </c>
      <c r="F44" s="863" t="s">
        <v>3189</v>
      </c>
      <c r="G44" s="835" t="s">
        <v>3238</v>
      </c>
      <c r="H44" s="835" t="s">
        <v>3239</v>
      </c>
      <c r="I44" s="849">
        <v>2.1600000858306885</v>
      </c>
      <c r="J44" s="849">
        <v>40</v>
      </c>
      <c r="K44" s="850">
        <v>86.400001525878906</v>
      </c>
    </row>
    <row r="45" spans="1:11" ht="14.4" customHeight="1" x14ac:dyDescent="0.3">
      <c r="A45" s="831" t="s">
        <v>554</v>
      </c>
      <c r="B45" s="832" t="s">
        <v>555</v>
      </c>
      <c r="C45" s="835" t="s">
        <v>565</v>
      </c>
      <c r="D45" s="863" t="s">
        <v>566</v>
      </c>
      <c r="E45" s="835" t="s">
        <v>3188</v>
      </c>
      <c r="F45" s="863" t="s">
        <v>3189</v>
      </c>
      <c r="G45" s="835" t="s">
        <v>3240</v>
      </c>
      <c r="H45" s="835" t="s">
        <v>3241</v>
      </c>
      <c r="I45" s="849">
        <v>2.5133333206176758</v>
      </c>
      <c r="J45" s="849">
        <v>150</v>
      </c>
      <c r="K45" s="850">
        <v>377</v>
      </c>
    </row>
    <row r="46" spans="1:11" ht="14.4" customHeight="1" x14ac:dyDescent="0.3">
      <c r="A46" s="831" t="s">
        <v>554</v>
      </c>
      <c r="B46" s="832" t="s">
        <v>555</v>
      </c>
      <c r="C46" s="835" t="s">
        <v>565</v>
      </c>
      <c r="D46" s="863" t="s">
        <v>566</v>
      </c>
      <c r="E46" s="835" t="s">
        <v>3242</v>
      </c>
      <c r="F46" s="863" t="s">
        <v>3243</v>
      </c>
      <c r="G46" s="835" t="s">
        <v>3244</v>
      </c>
      <c r="H46" s="835" t="s">
        <v>3245</v>
      </c>
      <c r="I46" s="849">
        <v>10.40666675567627</v>
      </c>
      <c r="J46" s="849">
        <v>70</v>
      </c>
      <c r="K46" s="850">
        <v>726.10000610351563</v>
      </c>
    </row>
    <row r="47" spans="1:11" ht="14.4" customHeight="1" x14ac:dyDescent="0.3">
      <c r="A47" s="831" t="s">
        <v>554</v>
      </c>
      <c r="B47" s="832" t="s">
        <v>555</v>
      </c>
      <c r="C47" s="835" t="s">
        <v>565</v>
      </c>
      <c r="D47" s="863" t="s">
        <v>566</v>
      </c>
      <c r="E47" s="835" t="s">
        <v>3246</v>
      </c>
      <c r="F47" s="863" t="s">
        <v>3247</v>
      </c>
      <c r="G47" s="835" t="s">
        <v>3248</v>
      </c>
      <c r="H47" s="835" t="s">
        <v>3249</v>
      </c>
      <c r="I47" s="849">
        <v>0.30500000715255737</v>
      </c>
      <c r="J47" s="849">
        <v>150</v>
      </c>
      <c r="K47" s="850">
        <v>45.5</v>
      </c>
    </row>
    <row r="48" spans="1:11" ht="14.4" customHeight="1" x14ac:dyDescent="0.3">
      <c r="A48" s="831" t="s">
        <v>554</v>
      </c>
      <c r="B48" s="832" t="s">
        <v>555</v>
      </c>
      <c r="C48" s="835" t="s">
        <v>565</v>
      </c>
      <c r="D48" s="863" t="s">
        <v>566</v>
      </c>
      <c r="E48" s="835" t="s">
        <v>3246</v>
      </c>
      <c r="F48" s="863" t="s">
        <v>3247</v>
      </c>
      <c r="G48" s="835" t="s">
        <v>3250</v>
      </c>
      <c r="H48" s="835" t="s">
        <v>3251</v>
      </c>
      <c r="I48" s="849">
        <v>0.54500001668930054</v>
      </c>
      <c r="J48" s="849">
        <v>200</v>
      </c>
      <c r="K48" s="850">
        <v>109</v>
      </c>
    </row>
    <row r="49" spans="1:11" ht="14.4" customHeight="1" x14ac:dyDescent="0.3">
      <c r="A49" s="831" t="s">
        <v>554</v>
      </c>
      <c r="B49" s="832" t="s">
        <v>555</v>
      </c>
      <c r="C49" s="835" t="s">
        <v>565</v>
      </c>
      <c r="D49" s="863" t="s">
        <v>566</v>
      </c>
      <c r="E49" s="835" t="s">
        <v>3246</v>
      </c>
      <c r="F49" s="863" t="s">
        <v>3247</v>
      </c>
      <c r="G49" s="835" t="s">
        <v>3252</v>
      </c>
      <c r="H49" s="835" t="s">
        <v>3253</v>
      </c>
      <c r="I49" s="849">
        <v>1.809999942779541</v>
      </c>
      <c r="J49" s="849">
        <v>300</v>
      </c>
      <c r="K49" s="850">
        <v>543</v>
      </c>
    </row>
    <row r="50" spans="1:11" ht="14.4" customHeight="1" x14ac:dyDescent="0.3">
      <c r="A50" s="831" t="s">
        <v>554</v>
      </c>
      <c r="B50" s="832" t="s">
        <v>555</v>
      </c>
      <c r="C50" s="835" t="s">
        <v>565</v>
      </c>
      <c r="D50" s="863" t="s">
        <v>566</v>
      </c>
      <c r="E50" s="835" t="s">
        <v>3254</v>
      </c>
      <c r="F50" s="863" t="s">
        <v>3255</v>
      </c>
      <c r="G50" s="835" t="s">
        <v>3256</v>
      </c>
      <c r="H50" s="835" t="s">
        <v>3257</v>
      </c>
      <c r="I50" s="849">
        <v>0.63499999046325684</v>
      </c>
      <c r="J50" s="849">
        <v>800</v>
      </c>
      <c r="K50" s="850">
        <v>508</v>
      </c>
    </row>
    <row r="51" spans="1:11" ht="14.4" customHeight="1" x14ac:dyDescent="0.3">
      <c r="A51" s="831" t="s">
        <v>554</v>
      </c>
      <c r="B51" s="832" t="s">
        <v>555</v>
      </c>
      <c r="C51" s="835" t="s">
        <v>565</v>
      </c>
      <c r="D51" s="863" t="s">
        <v>566</v>
      </c>
      <c r="E51" s="835" t="s">
        <v>3254</v>
      </c>
      <c r="F51" s="863" t="s">
        <v>3255</v>
      </c>
      <c r="G51" s="835" t="s">
        <v>3258</v>
      </c>
      <c r="H51" s="835" t="s">
        <v>3259</v>
      </c>
      <c r="I51" s="849">
        <v>0.62999999523162842</v>
      </c>
      <c r="J51" s="849">
        <v>400</v>
      </c>
      <c r="K51" s="850">
        <v>252</v>
      </c>
    </row>
    <row r="52" spans="1:11" ht="14.4" customHeight="1" x14ac:dyDescent="0.3">
      <c r="A52" s="831" t="s">
        <v>554</v>
      </c>
      <c r="B52" s="832" t="s">
        <v>555</v>
      </c>
      <c r="C52" s="835" t="s">
        <v>565</v>
      </c>
      <c r="D52" s="863" t="s">
        <v>566</v>
      </c>
      <c r="E52" s="835" t="s">
        <v>3254</v>
      </c>
      <c r="F52" s="863" t="s">
        <v>3255</v>
      </c>
      <c r="G52" s="835" t="s">
        <v>3260</v>
      </c>
      <c r="H52" s="835" t="s">
        <v>3261</v>
      </c>
      <c r="I52" s="849">
        <v>0.62999999523162842</v>
      </c>
      <c r="J52" s="849">
        <v>680</v>
      </c>
      <c r="K52" s="850">
        <v>428.39999389648438</v>
      </c>
    </row>
    <row r="53" spans="1:11" ht="14.4" customHeight="1" x14ac:dyDescent="0.3">
      <c r="A53" s="831" t="s">
        <v>554</v>
      </c>
      <c r="B53" s="832" t="s">
        <v>555</v>
      </c>
      <c r="C53" s="835" t="s">
        <v>565</v>
      </c>
      <c r="D53" s="863" t="s">
        <v>566</v>
      </c>
      <c r="E53" s="835" t="s">
        <v>3254</v>
      </c>
      <c r="F53" s="863" t="s">
        <v>3255</v>
      </c>
      <c r="G53" s="835" t="s">
        <v>3262</v>
      </c>
      <c r="H53" s="835" t="s">
        <v>3263</v>
      </c>
      <c r="I53" s="849">
        <v>12.579999923706055</v>
      </c>
      <c r="J53" s="849">
        <v>2</v>
      </c>
      <c r="K53" s="850">
        <v>25.159999847412109</v>
      </c>
    </row>
    <row r="54" spans="1:11" ht="14.4" customHeight="1" x14ac:dyDescent="0.3">
      <c r="A54" s="831" t="s">
        <v>554</v>
      </c>
      <c r="B54" s="832" t="s">
        <v>555</v>
      </c>
      <c r="C54" s="835" t="s">
        <v>565</v>
      </c>
      <c r="D54" s="863" t="s">
        <v>566</v>
      </c>
      <c r="E54" s="835" t="s">
        <v>3254</v>
      </c>
      <c r="F54" s="863" t="s">
        <v>3255</v>
      </c>
      <c r="G54" s="835" t="s">
        <v>3258</v>
      </c>
      <c r="H54" s="835" t="s">
        <v>3264</v>
      </c>
      <c r="I54" s="849">
        <v>0.62999999523162842</v>
      </c>
      <c r="J54" s="849">
        <v>800</v>
      </c>
      <c r="K54" s="850">
        <v>504</v>
      </c>
    </row>
    <row r="55" spans="1:11" ht="14.4" customHeight="1" x14ac:dyDescent="0.3">
      <c r="A55" s="831" t="s">
        <v>554</v>
      </c>
      <c r="B55" s="832" t="s">
        <v>555</v>
      </c>
      <c r="C55" s="835" t="s">
        <v>565</v>
      </c>
      <c r="D55" s="863" t="s">
        <v>566</v>
      </c>
      <c r="E55" s="835" t="s">
        <v>3254</v>
      </c>
      <c r="F55" s="863" t="s">
        <v>3255</v>
      </c>
      <c r="G55" s="835" t="s">
        <v>3260</v>
      </c>
      <c r="H55" s="835" t="s">
        <v>3265</v>
      </c>
      <c r="I55" s="849">
        <v>0.62999999523162842</v>
      </c>
      <c r="J55" s="849">
        <v>510</v>
      </c>
      <c r="K55" s="850">
        <v>321.29998779296875</v>
      </c>
    </row>
    <row r="56" spans="1:11" ht="14.4" customHeight="1" x14ac:dyDescent="0.3">
      <c r="A56" s="831" t="s">
        <v>554</v>
      </c>
      <c r="B56" s="832" t="s">
        <v>555</v>
      </c>
      <c r="C56" s="835" t="s">
        <v>565</v>
      </c>
      <c r="D56" s="863" t="s">
        <v>566</v>
      </c>
      <c r="E56" s="835" t="s">
        <v>3254</v>
      </c>
      <c r="F56" s="863" t="s">
        <v>3255</v>
      </c>
      <c r="G56" s="835" t="s">
        <v>3256</v>
      </c>
      <c r="H56" s="835" t="s">
        <v>3266</v>
      </c>
      <c r="I56" s="849">
        <v>0.62000000476837158</v>
      </c>
      <c r="J56" s="849">
        <v>400</v>
      </c>
      <c r="K56" s="850">
        <v>248</v>
      </c>
    </row>
    <row r="57" spans="1:11" ht="14.4" customHeight="1" x14ac:dyDescent="0.3">
      <c r="A57" s="831" t="s">
        <v>554</v>
      </c>
      <c r="B57" s="832" t="s">
        <v>555</v>
      </c>
      <c r="C57" s="835" t="s">
        <v>573</v>
      </c>
      <c r="D57" s="863" t="s">
        <v>574</v>
      </c>
      <c r="E57" s="835" t="s">
        <v>3160</v>
      </c>
      <c r="F57" s="863" t="s">
        <v>3161</v>
      </c>
      <c r="G57" s="835" t="s">
        <v>3267</v>
      </c>
      <c r="H57" s="835" t="s">
        <v>3268</v>
      </c>
      <c r="I57" s="849">
        <v>139.16999816894531</v>
      </c>
      <c r="J57" s="849">
        <v>1</v>
      </c>
      <c r="K57" s="850">
        <v>139.16999816894531</v>
      </c>
    </row>
    <row r="58" spans="1:11" ht="14.4" customHeight="1" x14ac:dyDescent="0.3">
      <c r="A58" s="831" t="s">
        <v>554</v>
      </c>
      <c r="B58" s="832" t="s">
        <v>555</v>
      </c>
      <c r="C58" s="835" t="s">
        <v>573</v>
      </c>
      <c r="D58" s="863" t="s">
        <v>574</v>
      </c>
      <c r="E58" s="835" t="s">
        <v>3160</v>
      </c>
      <c r="F58" s="863" t="s">
        <v>3161</v>
      </c>
      <c r="G58" s="835" t="s">
        <v>3269</v>
      </c>
      <c r="H58" s="835" t="s">
        <v>3270</v>
      </c>
      <c r="I58" s="849">
        <v>0.86000001430511475</v>
      </c>
      <c r="J58" s="849">
        <v>100</v>
      </c>
      <c r="K58" s="850">
        <v>86</v>
      </c>
    </row>
    <row r="59" spans="1:11" ht="14.4" customHeight="1" x14ac:dyDescent="0.3">
      <c r="A59" s="831" t="s">
        <v>554</v>
      </c>
      <c r="B59" s="832" t="s">
        <v>555</v>
      </c>
      <c r="C59" s="835" t="s">
        <v>573</v>
      </c>
      <c r="D59" s="863" t="s">
        <v>574</v>
      </c>
      <c r="E59" s="835" t="s">
        <v>3160</v>
      </c>
      <c r="F59" s="863" t="s">
        <v>3161</v>
      </c>
      <c r="G59" s="835" t="s">
        <v>3271</v>
      </c>
      <c r="H59" s="835" t="s">
        <v>3272</v>
      </c>
      <c r="I59" s="849">
        <v>1.5199999809265137</v>
      </c>
      <c r="J59" s="849">
        <v>100</v>
      </c>
      <c r="K59" s="850">
        <v>152</v>
      </c>
    </row>
    <row r="60" spans="1:11" ht="14.4" customHeight="1" x14ac:dyDescent="0.3">
      <c r="A60" s="831" t="s">
        <v>554</v>
      </c>
      <c r="B60" s="832" t="s">
        <v>555</v>
      </c>
      <c r="C60" s="835" t="s">
        <v>573</v>
      </c>
      <c r="D60" s="863" t="s">
        <v>574</v>
      </c>
      <c r="E60" s="835" t="s">
        <v>3160</v>
      </c>
      <c r="F60" s="863" t="s">
        <v>3161</v>
      </c>
      <c r="G60" s="835" t="s">
        <v>3170</v>
      </c>
      <c r="H60" s="835" t="s">
        <v>3171</v>
      </c>
      <c r="I60" s="849">
        <v>2.059999942779541</v>
      </c>
      <c r="J60" s="849">
        <v>100</v>
      </c>
      <c r="K60" s="850">
        <v>206</v>
      </c>
    </row>
    <row r="61" spans="1:11" ht="14.4" customHeight="1" x14ac:dyDescent="0.3">
      <c r="A61" s="831" t="s">
        <v>554</v>
      </c>
      <c r="B61" s="832" t="s">
        <v>555</v>
      </c>
      <c r="C61" s="835" t="s">
        <v>573</v>
      </c>
      <c r="D61" s="863" t="s">
        <v>574</v>
      </c>
      <c r="E61" s="835" t="s">
        <v>3160</v>
      </c>
      <c r="F61" s="863" t="s">
        <v>3161</v>
      </c>
      <c r="G61" s="835" t="s">
        <v>3273</v>
      </c>
      <c r="H61" s="835" t="s">
        <v>3274</v>
      </c>
      <c r="I61" s="849">
        <v>98.379997253417969</v>
      </c>
      <c r="J61" s="849">
        <v>1</v>
      </c>
      <c r="K61" s="850">
        <v>98.379997253417969</v>
      </c>
    </row>
    <row r="62" spans="1:11" ht="14.4" customHeight="1" x14ac:dyDescent="0.3">
      <c r="A62" s="831" t="s">
        <v>554</v>
      </c>
      <c r="B62" s="832" t="s">
        <v>555</v>
      </c>
      <c r="C62" s="835" t="s">
        <v>573</v>
      </c>
      <c r="D62" s="863" t="s">
        <v>574</v>
      </c>
      <c r="E62" s="835" t="s">
        <v>3188</v>
      </c>
      <c r="F62" s="863" t="s">
        <v>3189</v>
      </c>
      <c r="G62" s="835" t="s">
        <v>3190</v>
      </c>
      <c r="H62" s="835" t="s">
        <v>3191</v>
      </c>
      <c r="I62" s="849">
        <v>9.9999997764825821E-3</v>
      </c>
      <c r="J62" s="849">
        <v>50</v>
      </c>
      <c r="K62" s="850">
        <v>0.5</v>
      </c>
    </row>
    <row r="63" spans="1:11" ht="14.4" customHeight="1" x14ac:dyDescent="0.3">
      <c r="A63" s="831" t="s">
        <v>554</v>
      </c>
      <c r="B63" s="832" t="s">
        <v>555</v>
      </c>
      <c r="C63" s="835" t="s">
        <v>573</v>
      </c>
      <c r="D63" s="863" t="s">
        <v>574</v>
      </c>
      <c r="E63" s="835" t="s">
        <v>3188</v>
      </c>
      <c r="F63" s="863" t="s">
        <v>3189</v>
      </c>
      <c r="G63" s="835" t="s">
        <v>3192</v>
      </c>
      <c r="H63" s="835" t="s">
        <v>3193</v>
      </c>
      <c r="I63" s="849">
        <v>4936.7998046875</v>
      </c>
      <c r="J63" s="849">
        <v>1</v>
      </c>
      <c r="K63" s="850">
        <v>4936.7998046875</v>
      </c>
    </row>
    <row r="64" spans="1:11" ht="14.4" customHeight="1" x14ac:dyDescent="0.3">
      <c r="A64" s="831" t="s">
        <v>554</v>
      </c>
      <c r="B64" s="832" t="s">
        <v>555</v>
      </c>
      <c r="C64" s="835" t="s">
        <v>573</v>
      </c>
      <c r="D64" s="863" t="s">
        <v>574</v>
      </c>
      <c r="E64" s="835" t="s">
        <v>3188</v>
      </c>
      <c r="F64" s="863" t="s">
        <v>3189</v>
      </c>
      <c r="G64" s="835" t="s">
        <v>3210</v>
      </c>
      <c r="H64" s="835" t="s">
        <v>3211</v>
      </c>
      <c r="I64" s="849">
        <v>11.729999542236328</v>
      </c>
      <c r="J64" s="849">
        <v>25</v>
      </c>
      <c r="K64" s="850">
        <v>293.25</v>
      </c>
    </row>
    <row r="65" spans="1:11" ht="14.4" customHeight="1" x14ac:dyDescent="0.3">
      <c r="A65" s="831" t="s">
        <v>554</v>
      </c>
      <c r="B65" s="832" t="s">
        <v>555</v>
      </c>
      <c r="C65" s="835" t="s">
        <v>573</v>
      </c>
      <c r="D65" s="863" t="s">
        <v>574</v>
      </c>
      <c r="E65" s="835" t="s">
        <v>3188</v>
      </c>
      <c r="F65" s="863" t="s">
        <v>3189</v>
      </c>
      <c r="G65" s="835" t="s">
        <v>3214</v>
      </c>
      <c r="H65" s="835" t="s">
        <v>3215</v>
      </c>
      <c r="I65" s="849">
        <v>2.2799999713897705</v>
      </c>
      <c r="J65" s="849">
        <v>50</v>
      </c>
      <c r="K65" s="850">
        <v>114</v>
      </c>
    </row>
    <row r="66" spans="1:11" ht="14.4" customHeight="1" x14ac:dyDescent="0.3">
      <c r="A66" s="831" t="s">
        <v>554</v>
      </c>
      <c r="B66" s="832" t="s">
        <v>555</v>
      </c>
      <c r="C66" s="835" t="s">
        <v>573</v>
      </c>
      <c r="D66" s="863" t="s">
        <v>574</v>
      </c>
      <c r="E66" s="835" t="s">
        <v>3188</v>
      </c>
      <c r="F66" s="863" t="s">
        <v>3189</v>
      </c>
      <c r="G66" s="835" t="s">
        <v>3226</v>
      </c>
      <c r="H66" s="835" t="s">
        <v>3227</v>
      </c>
      <c r="I66" s="849">
        <v>0.67000001668930054</v>
      </c>
      <c r="J66" s="849">
        <v>100</v>
      </c>
      <c r="K66" s="850">
        <v>67</v>
      </c>
    </row>
    <row r="67" spans="1:11" ht="14.4" customHeight="1" x14ac:dyDescent="0.3">
      <c r="A67" s="831" t="s">
        <v>554</v>
      </c>
      <c r="B67" s="832" t="s">
        <v>555</v>
      </c>
      <c r="C67" s="835" t="s">
        <v>573</v>
      </c>
      <c r="D67" s="863" t="s">
        <v>574</v>
      </c>
      <c r="E67" s="835" t="s">
        <v>3188</v>
      </c>
      <c r="F67" s="863" t="s">
        <v>3189</v>
      </c>
      <c r="G67" s="835" t="s">
        <v>3232</v>
      </c>
      <c r="H67" s="835" t="s">
        <v>3233</v>
      </c>
      <c r="I67" s="849">
        <v>1.9850000143051147</v>
      </c>
      <c r="J67" s="849">
        <v>150</v>
      </c>
      <c r="K67" s="850">
        <v>298</v>
      </c>
    </row>
    <row r="68" spans="1:11" ht="14.4" customHeight="1" x14ac:dyDescent="0.3">
      <c r="A68" s="831" t="s">
        <v>554</v>
      </c>
      <c r="B68" s="832" t="s">
        <v>555</v>
      </c>
      <c r="C68" s="835" t="s">
        <v>573</v>
      </c>
      <c r="D68" s="863" t="s">
        <v>574</v>
      </c>
      <c r="E68" s="835" t="s">
        <v>3188</v>
      </c>
      <c r="F68" s="863" t="s">
        <v>3189</v>
      </c>
      <c r="G68" s="835" t="s">
        <v>3234</v>
      </c>
      <c r="H68" s="835" t="s">
        <v>3235</v>
      </c>
      <c r="I68" s="849">
        <v>3.0699999332427979</v>
      </c>
      <c r="J68" s="849">
        <v>50</v>
      </c>
      <c r="K68" s="850">
        <v>153.5</v>
      </c>
    </row>
    <row r="69" spans="1:11" ht="14.4" customHeight="1" x14ac:dyDescent="0.3">
      <c r="A69" s="831" t="s">
        <v>554</v>
      </c>
      <c r="B69" s="832" t="s">
        <v>555</v>
      </c>
      <c r="C69" s="835" t="s">
        <v>573</v>
      </c>
      <c r="D69" s="863" t="s">
        <v>574</v>
      </c>
      <c r="E69" s="835" t="s">
        <v>3188</v>
      </c>
      <c r="F69" s="863" t="s">
        <v>3189</v>
      </c>
      <c r="G69" s="835" t="s">
        <v>3275</v>
      </c>
      <c r="H69" s="835" t="s">
        <v>3276</v>
      </c>
      <c r="I69" s="849">
        <v>3.0949999094009399</v>
      </c>
      <c r="J69" s="849">
        <v>150</v>
      </c>
      <c r="K69" s="850">
        <v>464</v>
      </c>
    </row>
    <row r="70" spans="1:11" ht="14.4" customHeight="1" x14ac:dyDescent="0.3">
      <c r="A70" s="831" t="s">
        <v>554</v>
      </c>
      <c r="B70" s="832" t="s">
        <v>555</v>
      </c>
      <c r="C70" s="835" t="s">
        <v>573</v>
      </c>
      <c r="D70" s="863" t="s">
        <v>574</v>
      </c>
      <c r="E70" s="835" t="s">
        <v>3188</v>
      </c>
      <c r="F70" s="863" t="s">
        <v>3189</v>
      </c>
      <c r="G70" s="835" t="s">
        <v>3238</v>
      </c>
      <c r="H70" s="835" t="s">
        <v>3239</v>
      </c>
      <c r="I70" s="849">
        <v>2.1600000858306885</v>
      </c>
      <c r="J70" s="849">
        <v>50</v>
      </c>
      <c r="K70" s="850">
        <v>108.00000381469727</v>
      </c>
    </row>
    <row r="71" spans="1:11" ht="14.4" customHeight="1" x14ac:dyDescent="0.3">
      <c r="A71" s="831" t="s">
        <v>554</v>
      </c>
      <c r="B71" s="832" t="s">
        <v>555</v>
      </c>
      <c r="C71" s="835" t="s">
        <v>573</v>
      </c>
      <c r="D71" s="863" t="s">
        <v>574</v>
      </c>
      <c r="E71" s="835" t="s">
        <v>3188</v>
      </c>
      <c r="F71" s="863" t="s">
        <v>3189</v>
      </c>
      <c r="G71" s="835" t="s">
        <v>3240</v>
      </c>
      <c r="H71" s="835" t="s">
        <v>3241</v>
      </c>
      <c r="I71" s="849">
        <v>2.5199999809265137</v>
      </c>
      <c r="J71" s="849">
        <v>150</v>
      </c>
      <c r="K71" s="850">
        <v>378</v>
      </c>
    </row>
    <row r="72" spans="1:11" ht="14.4" customHeight="1" x14ac:dyDescent="0.3">
      <c r="A72" s="831" t="s">
        <v>554</v>
      </c>
      <c r="B72" s="832" t="s">
        <v>555</v>
      </c>
      <c r="C72" s="835" t="s">
        <v>573</v>
      </c>
      <c r="D72" s="863" t="s">
        <v>574</v>
      </c>
      <c r="E72" s="835" t="s">
        <v>3188</v>
      </c>
      <c r="F72" s="863" t="s">
        <v>3189</v>
      </c>
      <c r="G72" s="835" t="s">
        <v>3277</v>
      </c>
      <c r="H72" s="835" t="s">
        <v>3278</v>
      </c>
      <c r="I72" s="849">
        <v>21.239999771118164</v>
      </c>
      <c r="J72" s="849">
        <v>5</v>
      </c>
      <c r="K72" s="850">
        <v>106.19999694824219</v>
      </c>
    </row>
    <row r="73" spans="1:11" ht="14.4" customHeight="1" x14ac:dyDescent="0.3">
      <c r="A73" s="831" t="s">
        <v>554</v>
      </c>
      <c r="B73" s="832" t="s">
        <v>555</v>
      </c>
      <c r="C73" s="835" t="s">
        <v>573</v>
      </c>
      <c r="D73" s="863" t="s">
        <v>574</v>
      </c>
      <c r="E73" s="835" t="s">
        <v>3246</v>
      </c>
      <c r="F73" s="863" t="s">
        <v>3247</v>
      </c>
      <c r="G73" s="835" t="s">
        <v>3252</v>
      </c>
      <c r="H73" s="835" t="s">
        <v>3253</v>
      </c>
      <c r="I73" s="849">
        <v>1.809999942779541</v>
      </c>
      <c r="J73" s="849">
        <v>200</v>
      </c>
      <c r="K73" s="850">
        <v>362</v>
      </c>
    </row>
    <row r="74" spans="1:11" ht="14.4" customHeight="1" x14ac:dyDescent="0.3">
      <c r="A74" s="831" t="s">
        <v>554</v>
      </c>
      <c r="B74" s="832" t="s">
        <v>555</v>
      </c>
      <c r="C74" s="835" t="s">
        <v>573</v>
      </c>
      <c r="D74" s="863" t="s">
        <v>574</v>
      </c>
      <c r="E74" s="835" t="s">
        <v>3254</v>
      </c>
      <c r="F74" s="863" t="s">
        <v>3255</v>
      </c>
      <c r="G74" s="835" t="s">
        <v>3279</v>
      </c>
      <c r="H74" s="835" t="s">
        <v>3280</v>
      </c>
      <c r="I74" s="849">
        <v>0.62999999523162842</v>
      </c>
      <c r="J74" s="849">
        <v>200</v>
      </c>
      <c r="K74" s="850">
        <v>126</v>
      </c>
    </row>
    <row r="75" spans="1:11" ht="14.4" customHeight="1" x14ac:dyDescent="0.3">
      <c r="A75" s="831" t="s">
        <v>554</v>
      </c>
      <c r="B75" s="832" t="s">
        <v>555</v>
      </c>
      <c r="C75" s="835" t="s">
        <v>573</v>
      </c>
      <c r="D75" s="863" t="s">
        <v>574</v>
      </c>
      <c r="E75" s="835" t="s">
        <v>3254</v>
      </c>
      <c r="F75" s="863" t="s">
        <v>3255</v>
      </c>
      <c r="G75" s="835" t="s">
        <v>3256</v>
      </c>
      <c r="H75" s="835" t="s">
        <v>3257</v>
      </c>
      <c r="I75" s="849">
        <v>0.62999999523162842</v>
      </c>
      <c r="J75" s="849">
        <v>1200</v>
      </c>
      <c r="K75" s="850">
        <v>756</v>
      </c>
    </row>
    <row r="76" spans="1:11" ht="14.4" customHeight="1" x14ac:dyDescent="0.3">
      <c r="A76" s="831" t="s">
        <v>554</v>
      </c>
      <c r="B76" s="832" t="s">
        <v>555</v>
      </c>
      <c r="C76" s="835" t="s">
        <v>573</v>
      </c>
      <c r="D76" s="863" t="s">
        <v>574</v>
      </c>
      <c r="E76" s="835" t="s">
        <v>3254</v>
      </c>
      <c r="F76" s="863" t="s">
        <v>3255</v>
      </c>
      <c r="G76" s="835" t="s">
        <v>3258</v>
      </c>
      <c r="H76" s="835" t="s">
        <v>3259</v>
      </c>
      <c r="I76" s="849">
        <v>0.63999998569488525</v>
      </c>
      <c r="J76" s="849">
        <v>400</v>
      </c>
      <c r="K76" s="850">
        <v>256</v>
      </c>
    </row>
    <row r="77" spans="1:11" ht="14.4" customHeight="1" x14ac:dyDescent="0.3">
      <c r="A77" s="831" t="s">
        <v>554</v>
      </c>
      <c r="B77" s="832" t="s">
        <v>555</v>
      </c>
      <c r="C77" s="835" t="s">
        <v>576</v>
      </c>
      <c r="D77" s="863" t="s">
        <v>577</v>
      </c>
      <c r="E77" s="835" t="s">
        <v>3160</v>
      </c>
      <c r="F77" s="863" t="s">
        <v>3161</v>
      </c>
      <c r="G77" s="835" t="s">
        <v>3281</v>
      </c>
      <c r="H77" s="835" t="s">
        <v>3282</v>
      </c>
      <c r="I77" s="849">
        <v>1.1699999570846558</v>
      </c>
      <c r="J77" s="849">
        <v>2</v>
      </c>
      <c r="K77" s="850">
        <v>2.3399999141693115</v>
      </c>
    </row>
    <row r="78" spans="1:11" ht="14.4" customHeight="1" x14ac:dyDescent="0.3">
      <c r="A78" s="831" t="s">
        <v>554</v>
      </c>
      <c r="B78" s="832" t="s">
        <v>555</v>
      </c>
      <c r="C78" s="835" t="s">
        <v>576</v>
      </c>
      <c r="D78" s="863" t="s">
        <v>577</v>
      </c>
      <c r="E78" s="835" t="s">
        <v>3160</v>
      </c>
      <c r="F78" s="863" t="s">
        <v>3161</v>
      </c>
      <c r="G78" s="835" t="s">
        <v>3283</v>
      </c>
      <c r="H78" s="835" t="s">
        <v>3284</v>
      </c>
      <c r="I78" s="849">
        <v>13.020000457763672</v>
      </c>
      <c r="J78" s="849">
        <v>18</v>
      </c>
      <c r="K78" s="850">
        <v>234.36000442504883</v>
      </c>
    </row>
    <row r="79" spans="1:11" ht="14.4" customHeight="1" x14ac:dyDescent="0.3">
      <c r="A79" s="831" t="s">
        <v>554</v>
      </c>
      <c r="B79" s="832" t="s">
        <v>555</v>
      </c>
      <c r="C79" s="835" t="s">
        <v>576</v>
      </c>
      <c r="D79" s="863" t="s">
        <v>577</v>
      </c>
      <c r="E79" s="835" t="s">
        <v>3160</v>
      </c>
      <c r="F79" s="863" t="s">
        <v>3161</v>
      </c>
      <c r="G79" s="835" t="s">
        <v>3285</v>
      </c>
      <c r="H79" s="835" t="s">
        <v>3286</v>
      </c>
      <c r="I79" s="849">
        <v>15.029999732971191</v>
      </c>
      <c r="J79" s="849">
        <v>1</v>
      </c>
      <c r="K79" s="850">
        <v>15.029999732971191</v>
      </c>
    </row>
    <row r="80" spans="1:11" ht="14.4" customHeight="1" x14ac:dyDescent="0.3">
      <c r="A80" s="831" t="s">
        <v>554</v>
      </c>
      <c r="B80" s="832" t="s">
        <v>555</v>
      </c>
      <c r="C80" s="835" t="s">
        <v>576</v>
      </c>
      <c r="D80" s="863" t="s">
        <v>577</v>
      </c>
      <c r="E80" s="835" t="s">
        <v>3160</v>
      </c>
      <c r="F80" s="863" t="s">
        <v>3161</v>
      </c>
      <c r="G80" s="835" t="s">
        <v>3287</v>
      </c>
      <c r="H80" s="835" t="s">
        <v>3288</v>
      </c>
      <c r="I80" s="849">
        <v>0.37999999523162842</v>
      </c>
      <c r="J80" s="849">
        <v>50</v>
      </c>
      <c r="K80" s="850">
        <v>19</v>
      </c>
    </row>
    <row r="81" spans="1:11" ht="14.4" customHeight="1" x14ac:dyDescent="0.3">
      <c r="A81" s="831" t="s">
        <v>554</v>
      </c>
      <c r="B81" s="832" t="s">
        <v>555</v>
      </c>
      <c r="C81" s="835" t="s">
        <v>576</v>
      </c>
      <c r="D81" s="863" t="s">
        <v>577</v>
      </c>
      <c r="E81" s="835" t="s">
        <v>3160</v>
      </c>
      <c r="F81" s="863" t="s">
        <v>3161</v>
      </c>
      <c r="G81" s="835" t="s">
        <v>3174</v>
      </c>
      <c r="H81" s="835" t="s">
        <v>3175</v>
      </c>
      <c r="I81" s="849">
        <v>13.079999923706055</v>
      </c>
      <c r="J81" s="849">
        <v>2</v>
      </c>
      <c r="K81" s="850">
        <v>26.159999847412109</v>
      </c>
    </row>
    <row r="82" spans="1:11" ht="14.4" customHeight="1" x14ac:dyDescent="0.3">
      <c r="A82" s="831" t="s">
        <v>554</v>
      </c>
      <c r="B82" s="832" t="s">
        <v>555</v>
      </c>
      <c r="C82" s="835" t="s">
        <v>576</v>
      </c>
      <c r="D82" s="863" t="s">
        <v>577</v>
      </c>
      <c r="E82" s="835" t="s">
        <v>3160</v>
      </c>
      <c r="F82" s="863" t="s">
        <v>3161</v>
      </c>
      <c r="G82" s="835" t="s">
        <v>3289</v>
      </c>
      <c r="H82" s="835" t="s">
        <v>3290</v>
      </c>
      <c r="I82" s="849">
        <v>1.6399999856948853</v>
      </c>
      <c r="J82" s="849">
        <v>20</v>
      </c>
      <c r="K82" s="850">
        <v>32.779998779296875</v>
      </c>
    </row>
    <row r="83" spans="1:11" ht="14.4" customHeight="1" x14ac:dyDescent="0.3">
      <c r="A83" s="831" t="s">
        <v>554</v>
      </c>
      <c r="B83" s="832" t="s">
        <v>555</v>
      </c>
      <c r="C83" s="835" t="s">
        <v>576</v>
      </c>
      <c r="D83" s="863" t="s">
        <v>577</v>
      </c>
      <c r="E83" s="835" t="s">
        <v>3160</v>
      </c>
      <c r="F83" s="863" t="s">
        <v>3161</v>
      </c>
      <c r="G83" s="835" t="s">
        <v>3291</v>
      </c>
      <c r="H83" s="835" t="s">
        <v>3292</v>
      </c>
      <c r="I83" s="849">
        <v>7.5900001525878906</v>
      </c>
      <c r="J83" s="849">
        <v>1</v>
      </c>
      <c r="K83" s="850">
        <v>7.5900001525878906</v>
      </c>
    </row>
    <row r="84" spans="1:11" ht="14.4" customHeight="1" x14ac:dyDescent="0.3">
      <c r="A84" s="831" t="s">
        <v>554</v>
      </c>
      <c r="B84" s="832" t="s">
        <v>555</v>
      </c>
      <c r="C84" s="835" t="s">
        <v>576</v>
      </c>
      <c r="D84" s="863" t="s">
        <v>577</v>
      </c>
      <c r="E84" s="835" t="s">
        <v>3160</v>
      </c>
      <c r="F84" s="863" t="s">
        <v>3161</v>
      </c>
      <c r="G84" s="835" t="s">
        <v>3293</v>
      </c>
      <c r="H84" s="835" t="s">
        <v>3294</v>
      </c>
      <c r="I84" s="849">
        <v>6.929999828338623</v>
      </c>
      <c r="J84" s="849">
        <v>1</v>
      </c>
      <c r="K84" s="850">
        <v>6.929999828338623</v>
      </c>
    </row>
    <row r="85" spans="1:11" ht="14.4" customHeight="1" x14ac:dyDescent="0.3">
      <c r="A85" s="831" t="s">
        <v>554</v>
      </c>
      <c r="B85" s="832" t="s">
        <v>555</v>
      </c>
      <c r="C85" s="835" t="s">
        <v>576</v>
      </c>
      <c r="D85" s="863" t="s">
        <v>577</v>
      </c>
      <c r="E85" s="835" t="s">
        <v>3160</v>
      </c>
      <c r="F85" s="863" t="s">
        <v>3161</v>
      </c>
      <c r="G85" s="835" t="s">
        <v>3295</v>
      </c>
      <c r="H85" s="835" t="s">
        <v>3296</v>
      </c>
      <c r="I85" s="849">
        <v>8.1700000762939453</v>
      </c>
      <c r="J85" s="849">
        <v>1</v>
      </c>
      <c r="K85" s="850">
        <v>8.1700000762939453</v>
      </c>
    </row>
    <row r="86" spans="1:11" ht="14.4" customHeight="1" x14ac:dyDescent="0.3">
      <c r="A86" s="831" t="s">
        <v>554</v>
      </c>
      <c r="B86" s="832" t="s">
        <v>555</v>
      </c>
      <c r="C86" s="835" t="s">
        <v>576</v>
      </c>
      <c r="D86" s="863" t="s">
        <v>577</v>
      </c>
      <c r="E86" s="835" t="s">
        <v>3160</v>
      </c>
      <c r="F86" s="863" t="s">
        <v>3161</v>
      </c>
      <c r="G86" s="835" t="s">
        <v>3297</v>
      </c>
      <c r="H86" s="835" t="s">
        <v>3298</v>
      </c>
      <c r="I86" s="849">
        <v>17.620000839233398</v>
      </c>
      <c r="J86" s="849">
        <v>1</v>
      </c>
      <c r="K86" s="850">
        <v>17.620000839233398</v>
      </c>
    </row>
    <row r="87" spans="1:11" ht="14.4" customHeight="1" x14ac:dyDescent="0.3">
      <c r="A87" s="831" t="s">
        <v>554</v>
      </c>
      <c r="B87" s="832" t="s">
        <v>555</v>
      </c>
      <c r="C87" s="835" t="s">
        <v>576</v>
      </c>
      <c r="D87" s="863" t="s">
        <v>577</v>
      </c>
      <c r="E87" s="835" t="s">
        <v>3160</v>
      </c>
      <c r="F87" s="863" t="s">
        <v>3161</v>
      </c>
      <c r="G87" s="835" t="s">
        <v>3299</v>
      </c>
      <c r="H87" s="835" t="s">
        <v>3300</v>
      </c>
      <c r="I87" s="849">
        <v>22.309999465942383</v>
      </c>
      <c r="J87" s="849">
        <v>1</v>
      </c>
      <c r="K87" s="850">
        <v>22.309999465942383</v>
      </c>
    </row>
    <row r="88" spans="1:11" ht="14.4" customHeight="1" x14ac:dyDescent="0.3">
      <c r="A88" s="831" t="s">
        <v>554</v>
      </c>
      <c r="B88" s="832" t="s">
        <v>555</v>
      </c>
      <c r="C88" s="835" t="s">
        <v>576</v>
      </c>
      <c r="D88" s="863" t="s">
        <v>577</v>
      </c>
      <c r="E88" s="835" t="s">
        <v>3160</v>
      </c>
      <c r="F88" s="863" t="s">
        <v>3161</v>
      </c>
      <c r="G88" s="835" t="s">
        <v>3301</v>
      </c>
      <c r="H88" s="835" t="s">
        <v>3302</v>
      </c>
      <c r="I88" s="849">
        <v>2.7350000143051147</v>
      </c>
      <c r="J88" s="849">
        <v>7</v>
      </c>
      <c r="K88" s="850">
        <v>19.149999618530273</v>
      </c>
    </row>
    <row r="89" spans="1:11" ht="14.4" customHeight="1" x14ac:dyDescent="0.3">
      <c r="A89" s="831" t="s">
        <v>554</v>
      </c>
      <c r="B89" s="832" t="s">
        <v>555</v>
      </c>
      <c r="C89" s="835" t="s">
        <v>576</v>
      </c>
      <c r="D89" s="863" t="s">
        <v>577</v>
      </c>
      <c r="E89" s="835" t="s">
        <v>3160</v>
      </c>
      <c r="F89" s="863" t="s">
        <v>3161</v>
      </c>
      <c r="G89" s="835" t="s">
        <v>3182</v>
      </c>
      <c r="H89" s="835" t="s">
        <v>3183</v>
      </c>
      <c r="I89" s="849">
        <v>27.879999160766602</v>
      </c>
      <c r="J89" s="849">
        <v>3</v>
      </c>
      <c r="K89" s="850">
        <v>83.639997482299805</v>
      </c>
    </row>
    <row r="90" spans="1:11" ht="14.4" customHeight="1" x14ac:dyDescent="0.3">
      <c r="A90" s="831" t="s">
        <v>554</v>
      </c>
      <c r="B90" s="832" t="s">
        <v>555</v>
      </c>
      <c r="C90" s="835" t="s">
        <v>576</v>
      </c>
      <c r="D90" s="863" t="s">
        <v>577</v>
      </c>
      <c r="E90" s="835" t="s">
        <v>3188</v>
      </c>
      <c r="F90" s="863" t="s">
        <v>3189</v>
      </c>
      <c r="G90" s="835" t="s">
        <v>3190</v>
      </c>
      <c r="H90" s="835" t="s">
        <v>3191</v>
      </c>
      <c r="I90" s="849">
        <v>9.9999997764825821E-3</v>
      </c>
      <c r="J90" s="849">
        <v>200</v>
      </c>
      <c r="K90" s="850">
        <v>2</v>
      </c>
    </row>
    <row r="91" spans="1:11" ht="14.4" customHeight="1" x14ac:dyDescent="0.3">
      <c r="A91" s="831" t="s">
        <v>554</v>
      </c>
      <c r="B91" s="832" t="s">
        <v>555</v>
      </c>
      <c r="C91" s="835" t="s">
        <v>576</v>
      </c>
      <c r="D91" s="863" t="s">
        <v>577</v>
      </c>
      <c r="E91" s="835" t="s">
        <v>3188</v>
      </c>
      <c r="F91" s="863" t="s">
        <v>3189</v>
      </c>
      <c r="G91" s="835" t="s">
        <v>3303</v>
      </c>
      <c r="H91" s="835" t="s">
        <v>3304</v>
      </c>
      <c r="I91" s="849">
        <v>33.880001068115234</v>
      </c>
      <c r="J91" s="849">
        <v>2</v>
      </c>
      <c r="K91" s="850">
        <v>67.760002136230469</v>
      </c>
    </row>
    <row r="92" spans="1:11" ht="14.4" customHeight="1" x14ac:dyDescent="0.3">
      <c r="A92" s="831" t="s">
        <v>554</v>
      </c>
      <c r="B92" s="832" t="s">
        <v>555</v>
      </c>
      <c r="C92" s="835" t="s">
        <v>576</v>
      </c>
      <c r="D92" s="863" t="s">
        <v>577</v>
      </c>
      <c r="E92" s="835" t="s">
        <v>3188</v>
      </c>
      <c r="F92" s="863" t="s">
        <v>3189</v>
      </c>
      <c r="G92" s="835" t="s">
        <v>3206</v>
      </c>
      <c r="H92" s="835" t="s">
        <v>3207</v>
      </c>
      <c r="I92" s="849">
        <v>4.6219999313354494</v>
      </c>
      <c r="J92" s="849">
        <v>300</v>
      </c>
      <c r="K92" s="850">
        <v>1386.6900329589844</v>
      </c>
    </row>
    <row r="93" spans="1:11" ht="14.4" customHeight="1" x14ac:dyDescent="0.3">
      <c r="A93" s="831" t="s">
        <v>554</v>
      </c>
      <c r="B93" s="832" t="s">
        <v>555</v>
      </c>
      <c r="C93" s="835" t="s">
        <v>576</v>
      </c>
      <c r="D93" s="863" t="s">
        <v>577</v>
      </c>
      <c r="E93" s="835" t="s">
        <v>3188</v>
      </c>
      <c r="F93" s="863" t="s">
        <v>3189</v>
      </c>
      <c r="G93" s="835" t="s">
        <v>3212</v>
      </c>
      <c r="H93" s="835" t="s">
        <v>3213</v>
      </c>
      <c r="I93" s="849">
        <v>13.310000419616699</v>
      </c>
      <c r="J93" s="849">
        <v>25</v>
      </c>
      <c r="K93" s="850">
        <v>332.75000762939453</v>
      </c>
    </row>
    <row r="94" spans="1:11" ht="14.4" customHeight="1" x14ac:dyDescent="0.3">
      <c r="A94" s="831" t="s">
        <v>554</v>
      </c>
      <c r="B94" s="832" t="s">
        <v>555</v>
      </c>
      <c r="C94" s="835" t="s">
        <v>576</v>
      </c>
      <c r="D94" s="863" t="s">
        <v>577</v>
      </c>
      <c r="E94" s="835" t="s">
        <v>3188</v>
      </c>
      <c r="F94" s="863" t="s">
        <v>3189</v>
      </c>
      <c r="G94" s="835" t="s">
        <v>3305</v>
      </c>
      <c r="H94" s="835" t="s">
        <v>3306</v>
      </c>
      <c r="I94" s="849">
        <v>25.530000686645508</v>
      </c>
      <c r="J94" s="849">
        <v>2</v>
      </c>
      <c r="K94" s="850">
        <v>51.060001373291016</v>
      </c>
    </row>
    <row r="95" spans="1:11" ht="14.4" customHeight="1" x14ac:dyDescent="0.3">
      <c r="A95" s="831" t="s">
        <v>554</v>
      </c>
      <c r="B95" s="832" t="s">
        <v>555</v>
      </c>
      <c r="C95" s="835" t="s">
        <v>576</v>
      </c>
      <c r="D95" s="863" t="s">
        <v>577</v>
      </c>
      <c r="E95" s="835" t="s">
        <v>3188</v>
      </c>
      <c r="F95" s="863" t="s">
        <v>3189</v>
      </c>
      <c r="G95" s="835" t="s">
        <v>3220</v>
      </c>
      <c r="H95" s="835" t="s">
        <v>3221</v>
      </c>
      <c r="I95" s="849">
        <v>1.0900000333786011</v>
      </c>
      <c r="J95" s="849">
        <v>110</v>
      </c>
      <c r="K95" s="850">
        <v>119.89999961853027</v>
      </c>
    </row>
    <row r="96" spans="1:11" ht="14.4" customHeight="1" x14ac:dyDescent="0.3">
      <c r="A96" s="831" t="s">
        <v>554</v>
      </c>
      <c r="B96" s="832" t="s">
        <v>555</v>
      </c>
      <c r="C96" s="835" t="s">
        <v>576</v>
      </c>
      <c r="D96" s="863" t="s">
        <v>577</v>
      </c>
      <c r="E96" s="835" t="s">
        <v>3188</v>
      </c>
      <c r="F96" s="863" t="s">
        <v>3189</v>
      </c>
      <c r="G96" s="835" t="s">
        <v>3222</v>
      </c>
      <c r="H96" s="835" t="s">
        <v>3223</v>
      </c>
      <c r="I96" s="849">
        <v>0.47999998927116394</v>
      </c>
      <c r="J96" s="849">
        <v>500</v>
      </c>
      <c r="K96" s="850">
        <v>240</v>
      </c>
    </row>
    <row r="97" spans="1:11" ht="14.4" customHeight="1" x14ac:dyDescent="0.3">
      <c r="A97" s="831" t="s">
        <v>554</v>
      </c>
      <c r="B97" s="832" t="s">
        <v>555</v>
      </c>
      <c r="C97" s="835" t="s">
        <v>576</v>
      </c>
      <c r="D97" s="863" t="s">
        <v>577</v>
      </c>
      <c r="E97" s="835" t="s">
        <v>3188</v>
      </c>
      <c r="F97" s="863" t="s">
        <v>3189</v>
      </c>
      <c r="G97" s="835" t="s">
        <v>3232</v>
      </c>
      <c r="H97" s="835" t="s">
        <v>3233</v>
      </c>
      <c r="I97" s="849">
        <v>1.9850000143051147</v>
      </c>
      <c r="J97" s="849">
        <v>150</v>
      </c>
      <c r="K97" s="850">
        <v>298</v>
      </c>
    </row>
    <row r="98" spans="1:11" ht="14.4" customHeight="1" x14ac:dyDescent="0.3">
      <c r="A98" s="831" t="s">
        <v>554</v>
      </c>
      <c r="B98" s="832" t="s">
        <v>555</v>
      </c>
      <c r="C98" s="835" t="s">
        <v>576</v>
      </c>
      <c r="D98" s="863" t="s">
        <v>577</v>
      </c>
      <c r="E98" s="835" t="s">
        <v>3188</v>
      </c>
      <c r="F98" s="863" t="s">
        <v>3189</v>
      </c>
      <c r="G98" s="835" t="s">
        <v>3234</v>
      </c>
      <c r="H98" s="835" t="s">
        <v>3235</v>
      </c>
      <c r="I98" s="849">
        <v>3.0749999284744263</v>
      </c>
      <c r="J98" s="849">
        <v>150</v>
      </c>
      <c r="K98" s="850">
        <v>461.5</v>
      </c>
    </row>
    <row r="99" spans="1:11" ht="14.4" customHeight="1" x14ac:dyDescent="0.3">
      <c r="A99" s="831" t="s">
        <v>554</v>
      </c>
      <c r="B99" s="832" t="s">
        <v>555</v>
      </c>
      <c r="C99" s="835" t="s">
        <v>576</v>
      </c>
      <c r="D99" s="863" t="s">
        <v>577</v>
      </c>
      <c r="E99" s="835" t="s">
        <v>3188</v>
      </c>
      <c r="F99" s="863" t="s">
        <v>3189</v>
      </c>
      <c r="G99" s="835" t="s">
        <v>3236</v>
      </c>
      <c r="H99" s="835" t="s">
        <v>3237</v>
      </c>
      <c r="I99" s="849">
        <v>1.9249999523162842</v>
      </c>
      <c r="J99" s="849">
        <v>125</v>
      </c>
      <c r="K99" s="850">
        <v>240.75</v>
      </c>
    </row>
    <row r="100" spans="1:11" ht="14.4" customHeight="1" x14ac:dyDescent="0.3">
      <c r="A100" s="831" t="s">
        <v>554</v>
      </c>
      <c r="B100" s="832" t="s">
        <v>555</v>
      </c>
      <c r="C100" s="835" t="s">
        <v>576</v>
      </c>
      <c r="D100" s="863" t="s">
        <v>577</v>
      </c>
      <c r="E100" s="835" t="s">
        <v>3188</v>
      </c>
      <c r="F100" s="863" t="s">
        <v>3189</v>
      </c>
      <c r="G100" s="835" t="s">
        <v>3307</v>
      </c>
      <c r="H100" s="835" t="s">
        <v>3308</v>
      </c>
      <c r="I100" s="849">
        <v>1.9199999570846558</v>
      </c>
      <c r="J100" s="849">
        <v>10</v>
      </c>
      <c r="K100" s="850">
        <v>19.200000762939453</v>
      </c>
    </row>
    <row r="101" spans="1:11" ht="14.4" customHeight="1" x14ac:dyDescent="0.3">
      <c r="A101" s="831" t="s">
        <v>554</v>
      </c>
      <c r="B101" s="832" t="s">
        <v>555</v>
      </c>
      <c r="C101" s="835" t="s">
        <v>576</v>
      </c>
      <c r="D101" s="863" t="s">
        <v>577</v>
      </c>
      <c r="E101" s="835" t="s">
        <v>3188</v>
      </c>
      <c r="F101" s="863" t="s">
        <v>3189</v>
      </c>
      <c r="G101" s="835" t="s">
        <v>3238</v>
      </c>
      <c r="H101" s="835" t="s">
        <v>3239</v>
      </c>
      <c r="I101" s="849">
        <v>2.1600000858306885</v>
      </c>
      <c r="J101" s="849">
        <v>6</v>
      </c>
      <c r="K101" s="850">
        <v>12.960000514984131</v>
      </c>
    </row>
    <row r="102" spans="1:11" ht="14.4" customHeight="1" x14ac:dyDescent="0.3">
      <c r="A102" s="831" t="s">
        <v>554</v>
      </c>
      <c r="B102" s="832" t="s">
        <v>555</v>
      </c>
      <c r="C102" s="835" t="s">
        <v>576</v>
      </c>
      <c r="D102" s="863" t="s">
        <v>577</v>
      </c>
      <c r="E102" s="835" t="s">
        <v>3188</v>
      </c>
      <c r="F102" s="863" t="s">
        <v>3189</v>
      </c>
      <c r="G102" s="835" t="s">
        <v>3240</v>
      </c>
      <c r="H102" s="835" t="s">
        <v>3241</v>
      </c>
      <c r="I102" s="849">
        <v>2.5149999856948853</v>
      </c>
      <c r="J102" s="849">
        <v>15</v>
      </c>
      <c r="K102" s="850">
        <v>37.750000953674316</v>
      </c>
    </row>
    <row r="103" spans="1:11" ht="14.4" customHeight="1" x14ac:dyDescent="0.3">
      <c r="A103" s="831" t="s">
        <v>554</v>
      </c>
      <c r="B103" s="832" t="s">
        <v>555</v>
      </c>
      <c r="C103" s="835" t="s">
        <v>576</v>
      </c>
      <c r="D103" s="863" t="s">
        <v>577</v>
      </c>
      <c r="E103" s="835" t="s">
        <v>3246</v>
      </c>
      <c r="F103" s="863" t="s">
        <v>3247</v>
      </c>
      <c r="G103" s="835" t="s">
        <v>3248</v>
      </c>
      <c r="H103" s="835" t="s">
        <v>3249</v>
      </c>
      <c r="I103" s="849">
        <v>0.30500000715255737</v>
      </c>
      <c r="J103" s="849">
        <v>300</v>
      </c>
      <c r="K103" s="850">
        <v>91</v>
      </c>
    </row>
    <row r="104" spans="1:11" ht="14.4" customHeight="1" x14ac:dyDescent="0.3">
      <c r="A104" s="831" t="s">
        <v>554</v>
      </c>
      <c r="B104" s="832" t="s">
        <v>555</v>
      </c>
      <c r="C104" s="835" t="s">
        <v>576</v>
      </c>
      <c r="D104" s="863" t="s">
        <v>577</v>
      </c>
      <c r="E104" s="835" t="s">
        <v>3246</v>
      </c>
      <c r="F104" s="863" t="s">
        <v>3247</v>
      </c>
      <c r="G104" s="835" t="s">
        <v>3309</v>
      </c>
      <c r="H104" s="835" t="s">
        <v>3310</v>
      </c>
      <c r="I104" s="849">
        <v>0.2966666618982951</v>
      </c>
      <c r="J104" s="849">
        <v>400</v>
      </c>
      <c r="K104" s="850">
        <v>120</v>
      </c>
    </row>
    <row r="105" spans="1:11" ht="14.4" customHeight="1" x14ac:dyDescent="0.3">
      <c r="A105" s="831" t="s">
        <v>554</v>
      </c>
      <c r="B105" s="832" t="s">
        <v>555</v>
      </c>
      <c r="C105" s="835" t="s">
        <v>576</v>
      </c>
      <c r="D105" s="863" t="s">
        <v>577</v>
      </c>
      <c r="E105" s="835" t="s">
        <v>3246</v>
      </c>
      <c r="F105" s="863" t="s">
        <v>3247</v>
      </c>
      <c r="G105" s="835" t="s">
        <v>3311</v>
      </c>
      <c r="H105" s="835" t="s">
        <v>3312</v>
      </c>
      <c r="I105" s="849">
        <v>0.29666667183240253</v>
      </c>
      <c r="J105" s="849">
        <v>600</v>
      </c>
      <c r="K105" s="850">
        <v>178</v>
      </c>
    </row>
    <row r="106" spans="1:11" ht="14.4" customHeight="1" x14ac:dyDescent="0.3">
      <c r="A106" s="831" t="s">
        <v>554</v>
      </c>
      <c r="B106" s="832" t="s">
        <v>555</v>
      </c>
      <c r="C106" s="835" t="s">
        <v>576</v>
      </c>
      <c r="D106" s="863" t="s">
        <v>577</v>
      </c>
      <c r="E106" s="835" t="s">
        <v>3254</v>
      </c>
      <c r="F106" s="863" t="s">
        <v>3255</v>
      </c>
      <c r="G106" s="835" t="s">
        <v>3256</v>
      </c>
      <c r="H106" s="835" t="s">
        <v>3257</v>
      </c>
      <c r="I106" s="849">
        <v>0.63499999046325684</v>
      </c>
      <c r="J106" s="849">
        <v>400</v>
      </c>
      <c r="K106" s="850">
        <v>254</v>
      </c>
    </row>
    <row r="107" spans="1:11" ht="14.4" customHeight="1" x14ac:dyDescent="0.3">
      <c r="A107" s="831" t="s">
        <v>554</v>
      </c>
      <c r="B107" s="832" t="s">
        <v>555</v>
      </c>
      <c r="C107" s="835" t="s">
        <v>576</v>
      </c>
      <c r="D107" s="863" t="s">
        <v>577</v>
      </c>
      <c r="E107" s="835" t="s">
        <v>3254</v>
      </c>
      <c r="F107" s="863" t="s">
        <v>3255</v>
      </c>
      <c r="G107" s="835" t="s">
        <v>3256</v>
      </c>
      <c r="H107" s="835" t="s">
        <v>3266</v>
      </c>
      <c r="I107" s="849">
        <v>0.62000000476837158</v>
      </c>
      <c r="J107" s="849">
        <v>400</v>
      </c>
      <c r="K107" s="850">
        <v>248</v>
      </c>
    </row>
    <row r="108" spans="1:11" ht="14.4" customHeight="1" x14ac:dyDescent="0.3">
      <c r="A108" s="831" t="s">
        <v>554</v>
      </c>
      <c r="B108" s="832" t="s">
        <v>555</v>
      </c>
      <c r="C108" s="835" t="s">
        <v>576</v>
      </c>
      <c r="D108" s="863" t="s">
        <v>577</v>
      </c>
      <c r="E108" s="835" t="s">
        <v>3313</v>
      </c>
      <c r="F108" s="863" t="s">
        <v>3314</v>
      </c>
      <c r="G108" s="835" t="s">
        <v>3315</v>
      </c>
      <c r="H108" s="835" t="s">
        <v>3316</v>
      </c>
      <c r="I108" s="849">
        <v>36.369998931884766</v>
      </c>
      <c r="J108" s="849">
        <v>1</v>
      </c>
      <c r="K108" s="850">
        <v>36.369998931884766</v>
      </c>
    </row>
    <row r="109" spans="1:11" ht="14.4" customHeight="1" thickBot="1" x14ac:dyDescent="0.35">
      <c r="A109" s="839" t="s">
        <v>554</v>
      </c>
      <c r="B109" s="840" t="s">
        <v>555</v>
      </c>
      <c r="C109" s="843" t="s">
        <v>576</v>
      </c>
      <c r="D109" s="864" t="s">
        <v>577</v>
      </c>
      <c r="E109" s="843" t="s">
        <v>3313</v>
      </c>
      <c r="F109" s="864" t="s">
        <v>3314</v>
      </c>
      <c r="G109" s="843" t="s">
        <v>3317</v>
      </c>
      <c r="H109" s="843" t="s">
        <v>3318</v>
      </c>
      <c r="I109" s="851">
        <v>15.609999656677246</v>
      </c>
      <c r="J109" s="851">
        <v>1</v>
      </c>
      <c r="K109" s="852">
        <v>15.609999656677246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68.19</v>
      </c>
      <c r="D6" s="491"/>
      <c r="E6" s="491"/>
      <c r="F6" s="490"/>
      <c r="G6" s="492">
        <f ca="1">SUM(Tabulka[05 h_vram])/2</f>
        <v>49295.7</v>
      </c>
      <c r="H6" s="491">
        <f ca="1">SUM(Tabulka[06 h_naduv])/2</f>
        <v>3273.6</v>
      </c>
      <c r="I6" s="491">
        <f ca="1">SUM(Tabulka[07 h_nadzk])/2</f>
        <v>592.80000000000007</v>
      </c>
      <c r="J6" s="490">
        <f ca="1">SUM(Tabulka[08 h_oon])/2</f>
        <v>523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367162</v>
      </c>
      <c r="N6" s="491">
        <f ca="1">SUM(Tabulka[12 m_oc])/2</f>
        <v>367162</v>
      </c>
      <c r="O6" s="490">
        <f ca="1">SUM(Tabulka[13 m_sk])/2</f>
        <v>15387392</v>
      </c>
      <c r="P6" s="489">
        <f ca="1">SUM(Tabulka[14_vzsk])/2</f>
        <v>122813</v>
      </c>
      <c r="Q6" s="489">
        <f ca="1">SUM(Tabulka[15_vzpl])/2</f>
        <v>37249.795905018458</v>
      </c>
      <c r="R6" s="488">
        <f ca="1">IF(Q6=0,0,P6/Q6)</f>
        <v>3.2970113531133225</v>
      </c>
      <c r="S6" s="487">
        <f ca="1">Q6-P6</f>
        <v>-85563.204094981542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13.969999999999999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11356.8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1127.0999999999999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532.80000000000007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103359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103359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5034336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98133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16002.636355038792</v>
      </c>
      <c r="R8" s="471">
        <f ca="1">IF(Tabulka[[#This Row],[15_vzpl]]=0,"",Tabulka[[#This Row],[14_vzsk]]/Tabulka[[#This Row],[15_vzpl]])</f>
        <v>6.1323020671591157</v>
      </c>
      <c r="S8" s="470">
        <f ca="1">IF(Tabulka[[#This Row],[15_vzpl]]-Tabulka[[#This Row],[14_vzsk]]=0,"",Tabulka[[#This Row],[15_vzpl]]-Tabulka[[#This Row],[14_vzsk]])</f>
        <v>-82130.36364496121</v>
      </c>
    </row>
    <row r="9" spans="1:19" x14ac:dyDescent="0.3">
      <c r="A9" s="469">
        <v>99</v>
      </c>
      <c r="B9" s="468" t="s">
        <v>3329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551.1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36098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36098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1339831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98133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16002.636355038792</v>
      </c>
      <c r="R9" s="471">
        <f ca="1">IF(Tabulka[[#This Row],[15_vzpl]]=0,"",Tabulka[[#This Row],[14_vzsk]]/Tabulka[[#This Row],[15_vzpl]])</f>
        <v>6.1323020671591157</v>
      </c>
      <c r="S9" s="470">
        <f ca="1">IF(Tabulka[[#This Row],[15_vzpl]]-Tabulka[[#This Row],[14_vzsk]]=0,"",Tabulka[[#This Row],[15_vzpl]]-Tabulka[[#This Row],[14_vzsk]])</f>
        <v>-82130.36364496121</v>
      </c>
    </row>
    <row r="10" spans="1:19" x14ac:dyDescent="0.3">
      <c r="A10" s="469">
        <v>100</v>
      </c>
      <c r="B10" s="468" t="s">
        <v>3330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279933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3331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7.7700000000000005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6268.8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56695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56695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3414572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3320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3968.5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960063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14680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10830.492883312992</v>
      </c>
      <c r="R12" s="471">
        <f ca="1">IF(Tabulka[[#This Row],[15_vzpl]]=0,"",Tabulka[[#This Row],[14_vzsk]]/Tabulka[[#This Row],[15_vzpl]])</f>
        <v>1.3554323111756168</v>
      </c>
      <c r="S12" s="470">
        <f ca="1">IF(Tabulka[[#This Row],[15_vzpl]]-Tabulka[[#This Row],[14_vzsk]]=0,"",Tabulka[[#This Row],[15_vzpl]]-Tabulka[[#This Row],[14_vzsk]])</f>
        <v>-3849.5071166870075</v>
      </c>
    </row>
    <row r="13" spans="1:19" x14ac:dyDescent="0.3">
      <c r="A13" s="469">
        <v>520</v>
      </c>
      <c r="B13" s="468" t="s">
        <v>3332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1433.6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482244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521</v>
      </c>
      <c r="B14" s="468" t="s">
        <v>3333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2142.8999999999996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428538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522</v>
      </c>
      <c r="B15" s="468" t="s">
        <v>3334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49281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526</v>
      </c>
      <c r="B16" s="468" t="s">
        <v>3335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14680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10830.492883312992</v>
      </c>
      <c r="R16" s="471">
        <f ca="1">IF(Tabulka[[#This Row],[15_vzpl]]=0,"",Tabulka[[#This Row],[14_vzsk]]/Tabulka[[#This Row],[15_vzpl]])</f>
        <v>1.3554323111756168</v>
      </c>
      <c r="S16" s="470">
        <f ca="1">IF(Tabulka[[#This Row],[15_vzpl]]-Tabulka[[#This Row],[14_vzsk]]=0,"",Tabulka[[#This Row],[15_vzpl]]-Tabulka[[#This Row],[14_vzsk]])</f>
        <v>-3849.5071166870075</v>
      </c>
    </row>
    <row r="17" spans="1:19" x14ac:dyDescent="0.3">
      <c r="A17" s="469" t="s">
        <v>3321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47.2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32564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2146.5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250120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250120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9071445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10416.666666666668</v>
      </c>
      <c r="R17" s="471">
        <f ca="1">IF(Tabulka[[#This Row],[15_vzpl]]=0,"",Tabulka[[#This Row],[14_vzsk]]/Tabulka[[#This Row],[15_vzpl]])</f>
        <v>0.95999999999999985</v>
      </c>
      <c r="S17" s="470">
        <f ca="1">IF(Tabulka[[#This Row],[15_vzpl]]-Tabulka[[#This Row],[14_vzsk]]=0,"",Tabulka[[#This Row],[15_vzpl]]-Tabulka[[#This Row],[14_vzsk]])</f>
        <v>416.66666666666788</v>
      </c>
    </row>
    <row r="18" spans="1:19" x14ac:dyDescent="0.3">
      <c r="A18" s="469">
        <v>302</v>
      </c>
      <c r="B18" s="468" t="s">
        <v>3336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37932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303</v>
      </c>
      <c r="B19" s="468" t="s">
        <v>3337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6452.5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77940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77940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1926681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10416.666666666668</v>
      </c>
      <c r="R19" s="471">
        <f ca="1">IF(Tabulka[[#This Row],[15_vzpl]]=0,"",Tabulka[[#This Row],[14_vzsk]]/Tabulka[[#This Row],[15_vzpl]])</f>
        <v>0.95999999999999985</v>
      </c>
      <c r="S19" s="470">
        <f ca="1">IF(Tabulka[[#This Row],[15_vzpl]]-Tabulka[[#This Row],[14_vzsk]]=0,"",Tabulka[[#This Row],[15_vzpl]]-Tabulka[[#This Row],[14_vzsk]])</f>
        <v>416.66666666666788</v>
      </c>
    </row>
    <row r="20" spans="1:19" x14ac:dyDescent="0.3">
      <c r="A20" s="469">
        <v>304</v>
      </c>
      <c r="B20" s="468" t="s">
        <v>3338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19.8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13515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142312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142312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4508484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305</v>
      </c>
      <c r="B21" s="468" t="s">
        <v>3339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7314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7314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500584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407</v>
      </c>
      <c r="B22" s="468" t="s">
        <v>3340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95166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424</v>
      </c>
      <c r="B23" s="468" t="s">
        <v>3341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217846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524</v>
      </c>
      <c r="B24" s="468" t="s">
        <v>3342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165944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642</v>
      </c>
      <c r="B25" s="468" t="s">
        <v>3343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8876.5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88.5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19804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19804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1618808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 t="s">
        <v>3322</v>
      </c>
      <c r="B26" s="468"/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1406.4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387.5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321548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s="469">
        <v>30</v>
      </c>
      <c r="B27" s="468" t="s">
        <v>3344</v>
      </c>
      <c r="C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</v>
      </c>
      <c r="D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1406.4</v>
      </c>
      <c r="H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387.5</v>
      </c>
      <c r="K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</v>
      </c>
      <c r="N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9083</v>
      </c>
      <c r="O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321548</v>
      </c>
      <c r="P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1" t="str">
        <f ca="1">IF(Tabulka[[#This Row],[15_vzpl]]=0,"",Tabulka[[#This Row],[14_vzsk]]/Tabulka[[#This Row],[15_vzpl]])</f>
        <v/>
      </c>
      <c r="S27" s="470" t="str">
        <f ca="1">IF(Tabulka[[#This Row],[15_vzpl]]-Tabulka[[#This Row],[14_vzsk]]=0,"",Tabulka[[#This Row],[15_vzpl]]-Tabulka[[#This Row],[14_vzsk]])</f>
        <v/>
      </c>
    </row>
    <row r="28" spans="1:19" x14ac:dyDescent="0.3">
      <c r="A28" t="s">
        <v>301</v>
      </c>
    </row>
    <row r="29" spans="1:19" x14ac:dyDescent="0.3">
      <c r="A29" s="222" t="s">
        <v>201</v>
      </c>
    </row>
    <row r="30" spans="1:19" x14ac:dyDescent="0.3">
      <c r="A30" s="223" t="s">
        <v>271</v>
      </c>
    </row>
    <row r="31" spans="1:19" x14ac:dyDescent="0.3">
      <c r="A31" s="461" t="s">
        <v>270</v>
      </c>
    </row>
    <row r="32" spans="1:19" x14ac:dyDescent="0.3">
      <c r="A32" s="374" t="s">
        <v>233</v>
      </c>
    </row>
    <row r="33" spans="1:1" x14ac:dyDescent="0.3">
      <c r="A33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7">
    <cfRule type="cellIs" dxfId="25" priority="3" operator="lessThan">
      <formula>0</formula>
    </cfRule>
  </conditionalFormatting>
  <conditionalFormatting sqref="R6:R27">
    <cfRule type="cellIs" dxfId="24" priority="4" operator="greaterThan">
      <formula>1</formula>
    </cfRule>
  </conditionalFormatting>
  <conditionalFormatting sqref="A8:S27">
    <cfRule type="expression" dxfId="23" priority="2">
      <formula>$B8=""</formula>
    </cfRule>
  </conditionalFormatting>
  <conditionalFormatting sqref="P8:S27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3328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13.450000000000001</v>
      </c>
      <c r="F4" s="498"/>
      <c r="G4" s="498"/>
      <c r="H4" s="498"/>
      <c r="I4" s="498">
        <v>2318.3999999999996</v>
      </c>
      <c r="J4" s="498">
        <v>166.2</v>
      </c>
      <c r="K4" s="498">
        <v>96</v>
      </c>
      <c r="L4" s="498">
        <v>24</v>
      </c>
      <c r="M4" s="498"/>
      <c r="N4" s="498"/>
      <c r="O4" s="498"/>
      <c r="P4" s="498"/>
      <c r="Q4" s="498">
        <v>929413</v>
      </c>
      <c r="R4" s="498">
        <v>33333</v>
      </c>
      <c r="S4" s="498">
        <v>3200.5272710077584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4.4000000000000004</v>
      </c>
      <c r="I5">
        <v>809.59999999999991</v>
      </c>
      <c r="J5">
        <v>82.2</v>
      </c>
      <c r="K5">
        <v>73.599999999999994</v>
      </c>
      <c r="Q5">
        <v>220228</v>
      </c>
      <c r="R5">
        <v>33333</v>
      </c>
      <c r="S5">
        <v>3200.5272710077584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34</v>
      </c>
      <c r="Q6">
        <v>53005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8.0500000000000007</v>
      </c>
      <c r="I7">
        <v>1324.8</v>
      </c>
      <c r="J7">
        <v>50</v>
      </c>
      <c r="K7">
        <v>22.4</v>
      </c>
      <c r="L7">
        <v>24</v>
      </c>
      <c r="Q7">
        <v>656180</v>
      </c>
    </row>
    <row r="8" spans="1:19" x14ac:dyDescent="0.3">
      <c r="A8" s="505" t="s">
        <v>215</v>
      </c>
      <c r="B8" s="504">
        <v>5</v>
      </c>
      <c r="C8">
        <v>1</v>
      </c>
      <c r="D8" t="s">
        <v>3320</v>
      </c>
      <c r="E8">
        <v>4.6500000000000004</v>
      </c>
      <c r="I8">
        <v>793.1</v>
      </c>
      <c r="Q8">
        <v>191205</v>
      </c>
      <c r="R8">
        <v>11430</v>
      </c>
      <c r="S8">
        <v>2166.0985766625986</v>
      </c>
    </row>
    <row r="9" spans="1:19" x14ac:dyDescent="0.3">
      <c r="A9" s="503" t="s">
        <v>216</v>
      </c>
      <c r="B9" s="502">
        <v>6</v>
      </c>
      <c r="C9">
        <v>1</v>
      </c>
      <c r="D9">
        <v>520</v>
      </c>
      <c r="E9">
        <v>1.6</v>
      </c>
      <c r="I9">
        <v>241</v>
      </c>
      <c r="Q9">
        <v>72375</v>
      </c>
    </row>
    <row r="10" spans="1:19" x14ac:dyDescent="0.3">
      <c r="A10" s="505" t="s">
        <v>217</v>
      </c>
      <c r="B10" s="504">
        <v>7</v>
      </c>
      <c r="C10">
        <v>1</v>
      </c>
      <c r="D10">
        <v>521</v>
      </c>
      <c r="E10">
        <v>3.05</v>
      </c>
      <c r="I10">
        <v>552.1</v>
      </c>
      <c r="Q10">
        <v>118830</v>
      </c>
    </row>
    <row r="11" spans="1:19" x14ac:dyDescent="0.3">
      <c r="A11" s="503" t="s">
        <v>218</v>
      </c>
      <c r="B11" s="502">
        <v>8</v>
      </c>
      <c r="C11">
        <v>1</v>
      </c>
      <c r="D11">
        <v>526</v>
      </c>
      <c r="R11">
        <v>11430</v>
      </c>
      <c r="S11">
        <v>2166.0985766625986</v>
      </c>
    </row>
    <row r="12" spans="1:19" x14ac:dyDescent="0.3">
      <c r="A12" s="505" t="s">
        <v>219</v>
      </c>
      <c r="B12" s="504">
        <v>9</v>
      </c>
      <c r="C12">
        <v>1</v>
      </c>
      <c r="D12" t="s">
        <v>3321</v>
      </c>
      <c r="E12">
        <v>48.5</v>
      </c>
      <c r="I12">
        <v>7319.5</v>
      </c>
      <c r="J12">
        <v>132.5</v>
      </c>
      <c r="O12">
        <v>34252</v>
      </c>
      <c r="P12">
        <v>34252</v>
      </c>
      <c r="Q12">
        <v>1787090</v>
      </c>
      <c r="S12">
        <v>2083.3333333333335</v>
      </c>
    </row>
    <row r="13" spans="1:19" x14ac:dyDescent="0.3">
      <c r="A13" s="503" t="s">
        <v>220</v>
      </c>
      <c r="B13" s="502">
        <v>10</v>
      </c>
      <c r="C13">
        <v>1</v>
      </c>
      <c r="D13">
        <v>303</v>
      </c>
      <c r="E13">
        <v>10.5</v>
      </c>
      <c r="I13">
        <v>1520.5</v>
      </c>
      <c r="J13">
        <v>32</v>
      </c>
      <c r="O13">
        <v>12400</v>
      </c>
      <c r="P13">
        <v>12400</v>
      </c>
      <c r="Q13">
        <v>386420</v>
      </c>
      <c r="S13">
        <v>2083.3333333333335</v>
      </c>
    </row>
    <row r="14" spans="1:19" x14ac:dyDescent="0.3">
      <c r="A14" s="505" t="s">
        <v>221</v>
      </c>
      <c r="B14" s="504">
        <v>11</v>
      </c>
      <c r="C14">
        <v>1</v>
      </c>
      <c r="D14">
        <v>304</v>
      </c>
      <c r="E14">
        <v>21</v>
      </c>
      <c r="I14">
        <v>3041</v>
      </c>
      <c r="J14">
        <v>88.5</v>
      </c>
      <c r="O14">
        <v>10824</v>
      </c>
      <c r="P14">
        <v>10824</v>
      </c>
      <c r="Q14">
        <v>895562</v>
      </c>
    </row>
    <row r="15" spans="1:19" x14ac:dyDescent="0.3">
      <c r="A15" s="503" t="s">
        <v>222</v>
      </c>
      <c r="B15" s="502">
        <v>12</v>
      </c>
      <c r="C15">
        <v>1</v>
      </c>
      <c r="D15">
        <v>305</v>
      </c>
      <c r="E15">
        <v>2</v>
      </c>
      <c r="I15">
        <v>368</v>
      </c>
      <c r="O15">
        <v>800</v>
      </c>
      <c r="P15">
        <v>800</v>
      </c>
      <c r="Q15">
        <v>86270</v>
      </c>
    </row>
    <row r="16" spans="1:19" x14ac:dyDescent="0.3">
      <c r="A16" s="501" t="s">
        <v>210</v>
      </c>
      <c r="B16" s="500">
        <v>2018</v>
      </c>
      <c r="C16">
        <v>1</v>
      </c>
      <c r="D16">
        <v>407</v>
      </c>
      <c r="E16">
        <v>1</v>
      </c>
      <c r="I16">
        <v>184</v>
      </c>
      <c r="Q16">
        <v>30930</v>
      </c>
    </row>
    <row r="17" spans="3:19" x14ac:dyDescent="0.3">
      <c r="C17">
        <v>1</v>
      </c>
      <c r="D17">
        <v>424</v>
      </c>
      <c r="E17">
        <v>1</v>
      </c>
      <c r="I17">
        <v>144</v>
      </c>
      <c r="J17">
        <v>12</v>
      </c>
      <c r="O17">
        <v>500</v>
      </c>
      <c r="P17">
        <v>500</v>
      </c>
      <c r="Q17">
        <v>37647</v>
      </c>
    </row>
    <row r="18" spans="3:19" x14ac:dyDescent="0.3">
      <c r="C18">
        <v>1</v>
      </c>
      <c r="D18">
        <v>524</v>
      </c>
      <c r="E18">
        <v>1</v>
      </c>
      <c r="I18">
        <v>184</v>
      </c>
      <c r="Q18">
        <v>32920</v>
      </c>
    </row>
    <row r="19" spans="3:19" x14ac:dyDescent="0.3">
      <c r="C19">
        <v>1</v>
      </c>
      <c r="D19">
        <v>642</v>
      </c>
      <c r="E19">
        <v>12</v>
      </c>
      <c r="I19">
        <v>1878</v>
      </c>
      <c r="O19">
        <v>9728</v>
      </c>
      <c r="P19">
        <v>9728</v>
      </c>
      <c r="Q19">
        <v>317341</v>
      </c>
    </row>
    <row r="20" spans="3:19" x14ac:dyDescent="0.3">
      <c r="C20">
        <v>1</v>
      </c>
      <c r="D20" t="s">
        <v>3322</v>
      </c>
      <c r="E20">
        <v>1.9</v>
      </c>
      <c r="I20">
        <v>342.4</v>
      </c>
      <c r="L20">
        <v>79.5</v>
      </c>
      <c r="Q20">
        <v>67493</v>
      </c>
    </row>
    <row r="21" spans="3:19" x14ac:dyDescent="0.3">
      <c r="C21">
        <v>1</v>
      </c>
      <c r="D21">
        <v>30</v>
      </c>
      <c r="E21">
        <v>1.9</v>
      </c>
      <c r="I21">
        <v>342.4</v>
      </c>
      <c r="L21">
        <v>79.5</v>
      </c>
      <c r="Q21">
        <v>67493</v>
      </c>
    </row>
    <row r="22" spans="3:19" x14ac:dyDescent="0.3">
      <c r="C22" t="s">
        <v>3323</v>
      </c>
      <c r="E22">
        <v>68.5</v>
      </c>
      <c r="I22">
        <v>10773.4</v>
      </c>
      <c r="J22">
        <v>298.7</v>
      </c>
      <c r="K22">
        <v>96</v>
      </c>
      <c r="L22">
        <v>103.5</v>
      </c>
      <c r="O22">
        <v>34252</v>
      </c>
      <c r="P22">
        <v>34252</v>
      </c>
      <c r="Q22">
        <v>2975201</v>
      </c>
      <c r="R22">
        <v>44763</v>
      </c>
      <c r="S22">
        <v>7449.9591810036909</v>
      </c>
    </row>
    <row r="23" spans="3:19" x14ac:dyDescent="0.3">
      <c r="C23">
        <v>2</v>
      </c>
      <c r="D23" t="s">
        <v>272</v>
      </c>
      <c r="E23">
        <v>14.450000000000001</v>
      </c>
      <c r="I23">
        <v>2183.6</v>
      </c>
      <c r="J23">
        <v>245.2</v>
      </c>
      <c r="K23">
        <v>84.8</v>
      </c>
      <c r="L23">
        <v>24</v>
      </c>
      <c r="O23">
        <v>55892</v>
      </c>
      <c r="P23">
        <v>55892</v>
      </c>
      <c r="Q23">
        <v>1070834</v>
      </c>
      <c r="R23">
        <v>15400</v>
      </c>
      <c r="S23">
        <v>3200.5272710077584</v>
      </c>
    </row>
    <row r="24" spans="3:19" x14ac:dyDescent="0.3">
      <c r="C24">
        <v>2</v>
      </c>
      <c r="D24">
        <v>99</v>
      </c>
      <c r="E24">
        <v>5.4</v>
      </c>
      <c r="I24">
        <v>841.6</v>
      </c>
      <c r="J24">
        <v>111.2</v>
      </c>
      <c r="K24">
        <v>64</v>
      </c>
      <c r="O24">
        <v>22702</v>
      </c>
      <c r="P24">
        <v>22702</v>
      </c>
      <c r="Q24">
        <v>283654</v>
      </c>
      <c r="R24">
        <v>15400</v>
      </c>
      <c r="S24">
        <v>3200.5272710077584</v>
      </c>
    </row>
    <row r="25" spans="3:19" x14ac:dyDescent="0.3">
      <c r="C25">
        <v>2</v>
      </c>
      <c r="D25">
        <v>100</v>
      </c>
      <c r="E25">
        <v>1</v>
      </c>
      <c r="I25">
        <v>160</v>
      </c>
      <c r="J25">
        <v>34</v>
      </c>
      <c r="O25">
        <v>7152</v>
      </c>
      <c r="P25">
        <v>7152</v>
      </c>
      <c r="Q25">
        <v>60604</v>
      </c>
    </row>
    <row r="26" spans="3:19" x14ac:dyDescent="0.3">
      <c r="C26">
        <v>2</v>
      </c>
      <c r="D26">
        <v>101</v>
      </c>
      <c r="E26">
        <v>8.0500000000000007</v>
      </c>
      <c r="I26">
        <v>1182</v>
      </c>
      <c r="J26">
        <v>100</v>
      </c>
      <c r="K26">
        <v>20.8</v>
      </c>
      <c r="L26">
        <v>24</v>
      </c>
      <c r="O26">
        <v>26038</v>
      </c>
      <c r="P26">
        <v>26038</v>
      </c>
      <c r="Q26">
        <v>726576</v>
      </c>
    </row>
    <row r="27" spans="3:19" x14ac:dyDescent="0.3">
      <c r="C27">
        <v>2</v>
      </c>
      <c r="D27" t="s">
        <v>3320</v>
      </c>
      <c r="E27">
        <v>4.6500000000000004</v>
      </c>
      <c r="I27">
        <v>608</v>
      </c>
      <c r="O27">
        <v>4600</v>
      </c>
      <c r="P27">
        <v>4600</v>
      </c>
      <c r="Q27">
        <v>175542</v>
      </c>
      <c r="S27">
        <v>2166.0985766625986</v>
      </c>
    </row>
    <row r="28" spans="3:19" x14ac:dyDescent="0.3">
      <c r="C28">
        <v>2</v>
      </c>
      <c r="D28">
        <v>520</v>
      </c>
      <c r="E28">
        <v>1.6</v>
      </c>
      <c r="I28">
        <v>208</v>
      </c>
      <c r="O28">
        <v>4600</v>
      </c>
      <c r="P28">
        <v>4600</v>
      </c>
      <c r="Q28">
        <v>67619</v>
      </c>
    </row>
    <row r="29" spans="3:19" x14ac:dyDescent="0.3">
      <c r="C29">
        <v>2</v>
      </c>
      <c r="D29">
        <v>521</v>
      </c>
      <c r="E29">
        <v>3.05</v>
      </c>
      <c r="I29">
        <v>400</v>
      </c>
      <c r="Q29">
        <v>107923</v>
      </c>
    </row>
    <row r="30" spans="3:19" x14ac:dyDescent="0.3">
      <c r="C30">
        <v>2</v>
      </c>
      <c r="D30">
        <v>526</v>
      </c>
      <c r="S30">
        <v>2166.0985766625986</v>
      </c>
    </row>
    <row r="31" spans="3:19" x14ac:dyDescent="0.3">
      <c r="C31">
        <v>2</v>
      </c>
      <c r="D31" t="s">
        <v>3321</v>
      </c>
      <c r="E31">
        <v>48.5</v>
      </c>
      <c r="I31">
        <v>6102.5</v>
      </c>
      <c r="J31">
        <v>319</v>
      </c>
      <c r="K31">
        <v>20</v>
      </c>
      <c r="O31">
        <v>47456</v>
      </c>
      <c r="P31">
        <v>47456</v>
      </c>
      <c r="Q31">
        <v>1765096</v>
      </c>
      <c r="S31">
        <v>2083.3333333333335</v>
      </c>
    </row>
    <row r="32" spans="3:19" x14ac:dyDescent="0.3">
      <c r="C32">
        <v>2</v>
      </c>
      <c r="D32">
        <v>303</v>
      </c>
      <c r="E32">
        <v>10.5</v>
      </c>
      <c r="I32">
        <v>1116</v>
      </c>
      <c r="J32">
        <v>94</v>
      </c>
      <c r="K32">
        <v>20</v>
      </c>
      <c r="O32">
        <v>11900</v>
      </c>
      <c r="P32">
        <v>11900</v>
      </c>
      <c r="Q32">
        <v>366883</v>
      </c>
      <c r="S32">
        <v>2083.3333333333335</v>
      </c>
    </row>
    <row r="33" spans="3:19" x14ac:dyDescent="0.3">
      <c r="C33">
        <v>2</v>
      </c>
      <c r="D33">
        <v>304</v>
      </c>
      <c r="E33">
        <v>21</v>
      </c>
      <c r="I33">
        <v>2705</v>
      </c>
      <c r="J33">
        <v>200</v>
      </c>
      <c r="O33">
        <v>23280</v>
      </c>
      <c r="P33">
        <v>23280</v>
      </c>
      <c r="Q33">
        <v>910460</v>
      </c>
    </row>
    <row r="34" spans="3:19" x14ac:dyDescent="0.3">
      <c r="C34">
        <v>2</v>
      </c>
      <c r="D34">
        <v>305</v>
      </c>
      <c r="E34">
        <v>2</v>
      </c>
      <c r="I34">
        <v>240</v>
      </c>
      <c r="O34">
        <v>1100</v>
      </c>
      <c r="P34">
        <v>1100</v>
      </c>
      <c r="Q34">
        <v>85500</v>
      </c>
    </row>
    <row r="35" spans="3:19" x14ac:dyDescent="0.3">
      <c r="C35">
        <v>2</v>
      </c>
      <c r="D35">
        <v>407</v>
      </c>
      <c r="E35">
        <v>1</v>
      </c>
      <c r="I35">
        <v>160</v>
      </c>
      <c r="Q35">
        <v>30930</v>
      </c>
    </row>
    <row r="36" spans="3:19" x14ac:dyDescent="0.3">
      <c r="C36">
        <v>2</v>
      </c>
      <c r="D36">
        <v>424</v>
      </c>
      <c r="E36">
        <v>1</v>
      </c>
      <c r="I36">
        <v>108</v>
      </c>
      <c r="J36">
        <v>25</v>
      </c>
      <c r="Q36">
        <v>40821</v>
      </c>
    </row>
    <row r="37" spans="3:19" x14ac:dyDescent="0.3">
      <c r="C37">
        <v>2</v>
      </c>
      <c r="D37">
        <v>524</v>
      </c>
      <c r="E37">
        <v>1</v>
      </c>
      <c r="I37">
        <v>132</v>
      </c>
      <c r="O37">
        <v>1100</v>
      </c>
      <c r="P37">
        <v>1100</v>
      </c>
      <c r="Q37">
        <v>33721</v>
      </c>
    </row>
    <row r="38" spans="3:19" x14ac:dyDescent="0.3">
      <c r="C38">
        <v>2</v>
      </c>
      <c r="D38">
        <v>642</v>
      </c>
      <c r="E38">
        <v>12</v>
      </c>
      <c r="I38">
        <v>1641.5</v>
      </c>
      <c r="O38">
        <v>10076</v>
      </c>
      <c r="P38">
        <v>10076</v>
      </c>
      <c r="Q38">
        <v>296781</v>
      </c>
    </row>
    <row r="39" spans="3:19" x14ac:dyDescent="0.3">
      <c r="C39">
        <v>2</v>
      </c>
      <c r="D39" t="s">
        <v>3322</v>
      </c>
      <c r="E39">
        <v>1.9</v>
      </c>
      <c r="I39">
        <v>281.60000000000002</v>
      </c>
      <c r="L39">
        <v>77.5</v>
      </c>
      <c r="Q39">
        <v>66927</v>
      </c>
    </row>
    <row r="40" spans="3:19" x14ac:dyDescent="0.3">
      <c r="C40">
        <v>2</v>
      </c>
      <c r="D40">
        <v>30</v>
      </c>
      <c r="E40">
        <v>1.9</v>
      </c>
      <c r="I40">
        <v>281.60000000000002</v>
      </c>
      <c r="L40">
        <v>77.5</v>
      </c>
      <c r="Q40">
        <v>66927</v>
      </c>
    </row>
    <row r="41" spans="3:19" x14ac:dyDescent="0.3">
      <c r="C41" t="s">
        <v>3324</v>
      </c>
      <c r="E41">
        <v>69.5</v>
      </c>
      <c r="I41">
        <v>9175.7000000000007</v>
      </c>
      <c r="J41">
        <v>564.20000000000005</v>
      </c>
      <c r="K41">
        <v>104.8</v>
      </c>
      <c r="L41">
        <v>101.5</v>
      </c>
      <c r="O41">
        <v>107948</v>
      </c>
      <c r="P41">
        <v>107948</v>
      </c>
      <c r="Q41">
        <v>3078399</v>
      </c>
      <c r="R41">
        <v>15400</v>
      </c>
      <c r="S41">
        <v>7449.9591810036909</v>
      </c>
    </row>
    <row r="42" spans="3:19" x14ac:dyDescent="0.3">
      <c r="C42">
        <v>3</v>
      </c>
      <c r="D42" t="s">
        <v>272</v>
      </c>
      <c r="E42">
        <v>13.450000000000001</v>
      </c>
      <c r="I42">
        <v>2278</v>
      </c>
      <c r="J42">
        <v>200.1</v>
      </c>
      <c r="K42">
        <v>144</v>
      </c>
      <c r="L42">
        <v>24</v>
      </c>
      <c r="O42">
        <v>28351</v>
      </c>
      <c r="P42">
        <v>28351</v>
      </c>
      <c r="Q42">
        <v>1044358</v>
      </c>
      <c r="R42">
        <v>8500</v>
      </c>
      <c r="S42">
        <v>3200.5272710077584</v>
      </c>
    </row>
    <row r="43" spans="3:19" x14ac:dyDescent="0.3">
      <c r="C43">
        <v>3</v>
      </c>
      <c r="D43">
        <v>99</v>
      </c>
      <c r="E43">
        <v>5.4</v>
      </c>
      <c r="I43">
        <v>884.8</v>
      </c>
      <c r="J43">
        <v>98.1</v>
      </c>
      <c r="K43">
        <v>99.2</v>
      </c>
      <c r="O43">
        <v>7449</v>
      </c>
      <c r="P43">
        <v>7449</v>
      </c>
      <c r="Q43">
        <v>273763</v>
      </c>
      <c r="R43">
        <v>8500</v>
      </c>
      <c r="S43">
        <v>3200.5272710077584</v>
      </c>
    </row>
    <row r="44" spans="3:19" x14ac:dyDescent="0.3">
      <c r="C44">
        <v>3</v>
      </c>
      <c r="D44">
        <v>100</v>
      </c>
      <c r="E44">
        <v>1</v>
      </c>
      <c r="I44">
        <v>176</v>
      </c>
      <c r="J44">
        <v>34</v>
      </c>
      <c r="O44">
        <v>1798</v>
      </c>
      <c r="P44">
        <v>1798</v>
      </c>
      <c r="Q44">
        <v>60890</v>
      </c>
    </row>
    <row r="45" spans="3:19" x14ac:dyDescent="0.3">
      <c r="C45">
        <v>3</v>
      </c>
      <c r="D45">
        <v>101</v>
      </c>
      <c r="E45">
        <v>7.0500000000000007</v>
      </c>
      <c r="I45">
        <v>1217.2</v>
      </c>
      <c r="J45">
        <v>68</v>
      </c>
      <c r="K45">
        <v>44.8</v>
      </c>
      <c r="L45">
        <v>24</v>
      </c>
      <c r="O45">
        <v>19104</v>
      </c>
      <c r="P45">
        <v>19104</v>
      </c>
      <c r="Q45">
        <v>709705</v>
      </c>
    </row>
    <row r="46" spans="3:19" x14ac:dyDescent="0.3">
      <c r="C46">
        <v>3</v>
      </c>
      <c r="D46" t="s">
        <v>3320</v>
      </c>
      <c r="E46">
        <v>4.8499999999999996</v>
      </c>
      <c r="I46">
        <v>706</v>
      </c>
      <c r="Q46">
        <v>200154</v>
      </c>
      <c r="S46">
        <v>2166.0985766625986</v>
      </c>
    </row>
    <row r="47" spans="3:19" x14ac:dyDescent="0.3">
      <c r="C47">
        <v>3</v>
      </c>
      <c r="D47">
        <v>520</v>
      </c>
      <c r="E47">
        <v>1.6</v>
      </c>
      <c r="I47">
        <v>202</v>
      </c>
      <c r="Q47">
        <v>73064</v>
      </c>
    </row>
    <row r="48" spans="3:19" x14ac:dyDescent="0.3">
      <c r="C48">
        <v>3</v>
      </c>
      <c r="D48">
        <v>521</v>
      </c>
      <c r="E48">
        <v>2.25</v>
      </c>
      <c r="I48">
        <v>416</v>
      </c>
      <c r="Q48">
        <v>107205</v>
      </c>
    </row>
    <row r="49" spans="3:19" x14ac:dyDescent="0.3">
      <c r="C49">
        <v>3</v>
      </c>
      <c r="D49">
        <v>522</v>
      </c>
      <c r="E49">
        <v>1</v>
      </c>
      <c r="I49">
        <v>88</v>
      </c>
      <c r="Q49">
        <v>19885</v>
      </c>
    </row>
    <row r="50" spans="3:19" x14ac:dyDescent="0.3">
      <c r="C50">
        <v>3</v>
      </c>
      <c r="D50">
        <v>526</v>
      </c>
      <c r="S50">
        <v>2166.0985766625986</v>
      </c>
    </row>
    <row r="51" spans="3:19" x14ac:dyDescent="0.3">
      <c r="C51">
        <v>3</v>
      </c>
      <c r="D51" t="s">
        <v>3321</v>
      </c>
      <c r="E51">
        <v>47.5</v>
      </c>
      <c r="I51">
        <v>6371</v>
      </c>
      <c r="J51">
        <v>576.5</v>
      </c>
      <c r="K51">
        <v>16</v>
      </c>
      <c r="O51">
        <v>78330</v>
      </c>
      <c r="P51">
        <v>78330</v>
      </c>
      <c r="Q51">
        <v>1893251</v>
      </c>
      <c r="S51">
        <v>2083.3333333333335</v>
      </c>
    </row>
    <row r="52" spans="3:19" x14ac:dyDescent="0.3">
      <c r="C52">
        <v>3</v>
      </c>
      <c r="D52">
        <v>303</v>
      </c>
      <c r="E52">
        <v>10.5</v>
      </c>
      <c r="I52">
        <v>1176.5</v>
      </c>
      <c r="J52">
        <v>162</v>
      </c>
      <c r="K52">
        <v>16</v>
      </c>
      <c r="O52">
        <v>15700</v>
      </c>
      <c r="P52">
        <v>15700</v>
      </c>
      <c r="Q52">
        <v>355835</v>
      </c>
      <c r="S52">
        <v>2083.3333333333335</v>
      </c>
    </row>
    <row r="53" spans="3:19" x14ac:dyDescent="0.3">
      <c r="C53">
        <v>3</v>
      </c>
      <c r="D53">
        <v>304</v>
      </c>
      <c r="E53">
        <v>20</v>
      </c>
      <c r="I53">
        <v>2665</v>
      </c>
      <c r="J53">
        <v>348.5</v>
      </c>
      <c r="O53">
        <v>59630</v>
      </c>
      <c r="P53">
        <v>59630</v>
      </c>
      <c r="Q53">
        <v>1006638</v>
      </c>
    </row>
    <row r="54" spans="3:19" x14ac:dyDescent="0.3">
      <c r="C54">
        <v>3</v>
      </c>
      <c r="D54">
        <v>305</v>
      </c>
      <c r="E54">
        <v>2</v>
      </c>
      <c r="I54">
        <v>352</v>
      </c>
      <c r="J54">
        <v>32</v>
      </c>
      <c r="O54">
        <v>3000</v>
      </c>
      <c r="P54">
        <v>3000</v>
      </c>
      <c r="Q54">
        <v>100739</v>
      </c>
    </row>
    <row r="55" spans="3:19" x14ac:dyDescent="0.3">
      <c r="C55">
        <v>3</v>
      </c>
      <c r="D55">
        <v>407</v>
      </c>
      <c r="E55">
        <v>1</v>
      </c>
      <c r="I55">
        <v>120</v>
      </c>
      <c r="Q55">
        <v>33306</v>
      </c>
    </row>
    <row r="56" spans="3:19" x14ac:dyDescent="0.3">
      <c r="C56">
        <v>3</v>
      </c>
      <c r="D56">
        <v>424</v>
      </c>
      <c r="E56">
        <v>1</v>
      </c>
      <c r="I56">
        <v>168</v>
      </c>
      <c r="J56">
        <v>34</v>
      </c>
      <c r="Q56">
        <v>45499</v>
      </c>
    </row>
    <row r="57" spans="3:19" x14ac:dyDescent="0.3">
      <c r="C57">
        <v>3</v>
      </c>
      <c r="D57">
        <v>524</v>
      </c>
      <c r="E57">
        <v>1</v>
      </c>
      <c r="I57">
        <v>120</v>
      </c>
      <c r="Q57">
        <v>33370</v>
      </c>
    </row>
    <row r="58" spans="3:19" x14ac:dyDescent="0.3">
      <c r="C58">
        <v>3</v>
      </c>
      <c r="D58">
        <v>642</v>
      </c>
      <c r="E58">
        <v>12</v>
      </c>
      <c r="I58">
        <v>1769.5</v>
      </c>
      <c r="Q58">
        <v>317864</v>
      </c>
    </row>
    <row r="59" spans="3:19" x14ac:dyDescent="0.3">
      <c r="C59">
        <v>3</v>
      </c>
      <c r="D59" t="s">
        <v>3322</v>
      </c>
      <c r="E59">
        <v>1.9</v>
      </c>
      <c r="I59">
        <v>224.8</v>
      </c>
      <c r="L59">
        <v>76.5</v>
      </c>
      <c r="Q59">
        <v>56229</v>
      </c>
    </row>
    <row r="60" spans="3:19" x14ac:dyDescent="0.3">
      <c r="C60">
        <v>3</v>
      </c>
      <c r="D60">
        <v>30</v>
      </c>
      <c r="E60">
        <v>1.9</v>
      </c>
      <c r="I60">
        <v>224.8</v>
      </c>
      <c r="L60">
        <v>76.5</v>
      </c>
      <c r="Q60">
        <v>56229</v>
      </c>
    </row>
    <row r="61" spans="3:19" x14ac:dyDescent="0.3">
      <c r="C61" t="s">
        <v>3325</v>
      </c>
      <c r="E61">
        <v>67.7</v>
      </c>
      <c r="I61">
        <v>9579.7999999999993</v>
      </c>
      <c r="J61">
        <v>776.6</v>
      </c>
      <c r="K61">
        <v>160</v>
      </c>
      <c r="L61">
        <v>100.5</v>
      </c>
      <c r="O61">
        <v>106681</v>
      </c>
      <c r="P61">
        <v>106681</v>
      </c>
      <c r="Q61">
        <v>3193992</v>
      </c>
      <c r="R61">
        <v>8500</v>
      </c>
      <c r="S61">
        <v>7449.9591810036909</v>
      </c>
    </row>
    <row r="62" spans="3:19" x14ac:dyDescent="0.3">
      <c r="C62">
        <v>4</v>
      </c>
      <c r="D62" t="s">
        <v>272</v>
      </c>
      <c r="E62">
        <v>14.25</v>
      </c>
      <c r="I62">
        <v>2076.8000000000002</v>
      </c>
      <c r="J62">
        <v>268.8</v>
      </c>
      <c r="K62">
        <v>100.8</v>
      </c>
      <c r="L62">
        <v>24</v>
      </c>
      <c r="Q62">
        <v>969088</v>
      </c>
      <c r="R62">
        <v>900</v>
      </c>
      <c r="S62">
        <v>3200.5272710077584</v>
      </c>
    </row>
    <row r="63" spans="3:19" x14ac:dyDescent="0.3">
      <c r="C63">
        <v>4</v>
      </c>
      <c r="D63">
        <v>99</v>
      </c>
      <c r="E63">
        <v>5.4</v>
      </c>
      <c r="I63">
        <v>771.2</v>
      </c>
      <c r="J63">
        <v>148.80000000000001</v>
      </c>
      <c r="K63">
        <v>100.8</v>
      </c>
      <c r="Q63">
        <v>280542</v>
      </c>
      <c r="R63">
        <v>900</v>
      </c>
      <c r="S63">
        <v>3200.5272710077584</v>
      </c>
    </row>
    <row r="64" spans="3:19" x14ac:dyDescent="0.3">
      <c r="C64">
        <v>4</v>
      </c>
      <c r="D64">
        <v>100</v>
      </c>
      <c r="E64">
        <v>1</v>
      </c>
      <c r="I64">
        <v>120</v>
      </c>
      <c r="J64">
        <v>32</v>
      </c>
      <c r="Q64">
        <v>52799</v>
      </c>
    </row>
    <row r="65" spans="3:19" x14ac:dyDescent="0.3">
      <c r="C65">
        <v>4</v>
      </c>
      <c r="D65">
        <v>101</v>
      </c>
      <c r="E65">
        <v>7.85</v>
      </c>
      <c r="I65">
        <v>1185.5999999999999</v>
      </c>
      <c r="J65">
        <v>88</v>
      </c>
      <c r="L65">
        <v>24</v>
      </c>
      <c r="Q65">
        <v>635747</v>
      </c>
    </row>
    <row r="66" spans="3:19" x14ac:dyDescent="0.3">
      <c r="C66">
        <v>4</v>
      </c>
      <c r="D66" t="s">
        <v>3320</v>
      </c>
      <c r="E66">
        <v>4.8499999999999996</v>
      </c>
      <c r="I66">
        <v>763.6</v>
      </c>
      <c r="Q66">
        <v>197602</v>
      </c>
      <c r="R66">
        <v>2650</v>
      </c>
      <c r="S66">
        <v>2166.0985766625986</v>
      </c>
    </row>
    <row r="67" spans="3:19" x14ac:dyDescent="0.3">
      <c r="C67">
        <v>4</v>
      </c>
      <c r="D67">
        <v>520</v>
      </c>
      <c r="E67">
        <v>4.8499999999999996</v>
      </c>
      <c r="I67">
        <v>763.6</v>
      </c>
      <c r="Q67">
        <v>197602</v>
      </c>
    </row>
    <row r="68" spans="3:19" x14ac:dyDescent="0.3">
      <c r="C68">
        <v>4</v>
      </c>
      <c r="D68">
        <v>526</v>
      </c>
      <c r="R68">
        <v>2650</v>
      </c>
      <c r="S68">
        <v>2166.0985766625986</v>
      </c>
    </row>
    <row r="69" spans="3:19" x14ac:dyDescent="0.3">
      <c r="C69">
        <v>4</v>
      </c>
      <c r="D69" t="s">
        <v>3321</v>
      </c>
      <c r="E69">
        <v>45.5</v>
      </c>
      <c r="I69">
        <v>5929.5</v>
      </c>
      <c r="J69">
        <v>532</v>
      </c>
      <c r="K69">
        <v>24</v>
      </c>
      <c r="O69">
        <v>58330</v>
      </c>
      <c r="P69">
        <v>58330</v>
      </c>
      <c r="Q69">
        <v>1757536</v>
      </c>
      <c r="S69">
        <v>2083.3333333333335</v>
      </c>
    </row>
    <row r="70" spans="3:19" x14ac:dyDescent="0.3">
      <c r="C70">
        <v>4</v>
      </c>
      <c r="D70">
        <v>302</v>
      </c>
      <c r="E70">
        <v>1</v>
      </c>
      <c r="I70">
        <v>156</v>
      </c>
      <c r="J70">
        <v>24</v>
      </c>
      <c r="Q70">
        <v>37932</v>
      </c>
    </row>
    <row r="71" spans="3:19" x14ac:dyDescent="0.3">
      <c r="C71">
        <v>4</v>
      </c>
      <c r="D71">
        <v>303</v>
      </c>
      <c r="E71">
        <v>9.5</v>
      </c>
      <c r="I71">
        <v>1027</v>
      </c>
      <c r="J71">
        <v>127</v>
      </c>
      <c r="K71">
        <v>24</v>
      </c>
      <c r="O71">
        <v>21688</v>
      </c>
      <c r="P71">
        <v>21688</v>
      </c>
      <c r="Q71">
        <v>376293</v>
      </c>
      <c r="S71">
        <v>2083.3333333333335</v>
      </c>
    </row>
    <row r="72" spans="3:19" x14ac:dyDescent="0.3">
      <c r="C72">
        <v>4</v>
      </c>
      <c r="D72">
        <v>304</v>
      </c>
      <c r="E72">
        <v>19</v>
      </c>
      <c r="I72">
        <v>2307</v>
      </c>
      <c r="J72">
        <v>277</v>
      </c>
      <c r="O72">
        <v>33578</v>
      </c>
      <c r="P72">
        <v>33578</v>
      </c>
      <c r="Q72">
        <v>819797</v>
      </c>
    </row>
    <row r="73" spans="3:19" x14ac:dyDescent="0.3">
      <c r="C73">
        <v>4</v>
      </c>
      <c r="D73">
        <v>305</v>
      </c>
      <c r="E73">
        <v>2</v>
      </c>
      <c r="I73">
        <v>328</v>
      </c>
      <c r="J73">
        <v>70</v>
      </c>
      <c r="O73">
        <v>1914</v>
      </c>
      <c r="P73">
        <v>1914</v>
      </c>
      <c r="Q73">
        <v>121158</v>
      </c>
    </row>
    <row r="74" spans="3:19" x14ac:dyDescent="0.3">
      <c r="C74">
        <v>4</v>
      </c>
      <c r="D74">
        <v>424</v>
      </c>
      <c r="E74">
        <v>1</v>
      </c>
      <c r="I74">
        <v>144</v>
      </c>
      <c r="J74">
        <v>34</v>
      </c>
      <c r="O74">
        <v>1150</v>
      </c>
      <c r="P74">
        <v>1150</v>
      </c>
      <c r="Q74">
        <v>45963</v>
      </c>
    </row>
    <row r="75" spans="3:19" x14ac:dyDescent="0.3">
      <c r="C75">
        <v>4</v>
      </c>
      <c r="D75">
        <v>524</v>
      </c>
      <c r="E75">
        <v>1</v>
      </c>
      <c r="I75">
        <v>168</v>
      </c>
      <c r="Q75">
        <v>32920</v>
      </c>
    </row>
    <row r="76" spans="3:19" x14ac:dyDescent="0.3">
      <c r="C76">
        <v>4</v>
      </c>
      <c r="D76">
        <v>642</v>
      </c>
      <c r="E76">
        <v>12</v>
      </c>
      <c r="I76">
        <v>1799.5</v>
      </c>
      <c r="Q76">
        <v>323473</v>
      </c>
    </row>
    <row r="77" spans="3:19" x14ac:dyDescent="0.3">
      <c r="C77">
        <v>4</v>
      </c>
      <c r="D77" t="s">
        <v>3322</v>
      </c>
      <c r="E77">
        <v>1.9</v>
      </c>
      <c r="I77">
        <v>208</v>
      </c>
      <c r="L77">
        <v>79</v>
      </c>
      <c r="O77">
        <v>9083</v>
      </c>
      <c r="P77">
        <v>9083</v>
      </c>
      <c r="Q77">
        <v>63932</v>
      </c>
    </row>
    <row r="78" spans="3:19" x14ac:dyDescent="0.3">
      <c r="C78">
        <v>4</v>
      </c>
      <c r="D78">
        <v>30</v>
      </c>
      <c r="E78">
        <v>1.9</v>
      </c>
      <c r="I78">
        <v>208</v>
      </c>
      <c r="L78">
        <v>79</v>
      </c>
      <c r="O78">
        <v>9083</v>
      </c>
      <c r="P78">
        <v>9083</v>
      </c>
      <c r="Q78">
        <v>63932</v>
      </c>
    </row>
    <row r="79" spans="3:19" x14ac:dyDescent="0.3">
      <c r="C79" t="s">
        <v>3326</v>
      </c>
      <c r="E79">
        <v>66.5</v>
      </c>
      <c r="I79">
        <v>8977.9</v>
      </c>
      <c r="J79">
        <v>800.8</v>
      </c>
      <c r="K79">
        <v>124.8</v>
      </c>
      <c r="L79">
        <v>103</v>
      </c>
      <c r="O79">
        <v>67413</v>
      </c>
      <c r="P79">
        <v>67413</v>
      </c>
      <c r="Q79">
        <v>2988158</v>
      </c>
      <c r="R79">
        <v>3550</v>
      </c>
      <c r="S79">
        <v>7449.9591810036909</v>
      </c>
    </row>
    <row r="80" spans="3:19" x14ac:dyDescent="0.3">
      <c r="C80">
        <v>5</v>
      </c>
      <c r="D80" t="s">
        <v>272</v>
      </c>
      <c r="E80">
        <v>14.25</v>
      </c>
      <c r="I80">
        <v>2500</v>
      </c>
      <c r="J80">
        <v>246.8</v>
      </c>
      <c r="K80">
        <v>107.2</v>
      </c>
      <c r="L80">
        <v>39.5</v>
      </c>
      <c r="O80">
        <v>19116</v>
      </c>
      <c r="P80">
        <v>19116</v>
      </c>
      <c r="Q80">
        <v>1020643</v>
      </c>
      <c r="R80">
        <v>40000</v>
      </c>
      <c r="S80">
        <v>3200.5272710077584</v>
      </c>
    </row>
    <row r="81" spans="3:19" x14ac:dyDescent="0.3">
      <c r="C81">
        <v>5</v>
      </c>
      <c r="D81">
        <v>99</v>
      </c>
      <c r="E81">
        <v>5.4</v>
      </c>
      <c r="I81">
        <v>964.8</v>
      </c>
      <c r="J81">
        <v>110.8</v>
      </c>
      <c r="K81">
        <v>107.2</v>
      </c>
      <c r="O81">
        <v>5947</v>
      </c>
      <c r="P81">
        <v>5947</v>
      </c>
      <c r="Q81">
        <v>281644</v>
      </c>
      <c r="R81">
        <v>40000</v>
      </c>
      <c r="S81">
        <v>3200.5272710077584</v>
      </c>
    </row>
    <row r="82" spans="3:19" x14ac:dyDescent="0.3">
      <c r="C82">
        <v>5</v>
      </c>
      <c r="D82">
        <v>100</v>
      </c>
      <c r="E82">
        <v>1</v>
      </c>
      <c r="I82">
        <v>176</v>
      </c>
      <c r="J82">
        <v>34</v>
      </c>
      <c r="O82">
        <v>1616</v>
      </c>
      <c r="P82">
        <v>1616</v>
      </c>
      <c r="Q82">
        <v>52635</v>
      </c>
    </row>
    <row r="83" spans="3:19" x14ac:dyDescent="0.3">
      <c r="C83">
        <v>5</v>
      </c>
      <c r="D83">
        <v>101</v>
      </c>
      <c r="E83">
        <v>7.85</v>
      </c>
      <c r="I83">
        <v>1359.2</v>
      </c>
      <c r="J83">
        <v>102</v>
      </c>
      <c r="L83">
        <v>39.5</v>
      </c>
      <c r="O83">
        <v>11553</v>
      </c>
      <c r="P83">
        <v>11553</v>
      </c>
      <c r="Q83">
        <v>686364</v>
      </c>
    </row>
    <row r="84" spans="3:19" x14ac:dyDescent="0.3">
      <c r="C84">
        <v>5</v>
      </c>
      <c r="D84" t="s">
        <v>3320</v>
      </c>
      <c r="E84">
        <v>6.6</v>
      </c>
      <c r="I84">
        <v>1097.8</v>
      </c>
      <c r="Q84">
        <v>195560</v>
      </c>
      <c r="R84">
        <v>600</v>
      </c>
      <c r="S84">
        <v>2166.0985766625986</v>
      </c>
    </row>
    <row r="85" spans="3:19" x14ac:dyDescent="0.3">
      <c r="C85">
        <v>5</v>
      </c>
      <c r="D85">
        <v>520</v>
      </c>
      <c r="E85">
        <v>0.1</v>
      </c>
      <c r="I85">
        <v>19</v>
      </c>
      <c r="Q85">
        <v>71584</v>
      </c>
    </row>
    <row r="86" spans="3:19" x14ac:dyDescent="0.3">
      <c r="C86">
        <v>5</v>
      </c>
      <c r="D86">
        <v>521</v>
      </c>
      <c r="E86">
        <v>4.5</v>
      </c>
      <c r="I86">
        <v>774.8</v>
      </c>
      <c r="Q86">
        <v>94580</v>
      </c>
    </row>
    <row r="87" spans="3:19" x14ac:dyDescent="0.3">
      <c r="C87">
        <v>5</v>
      </c>
      <c r="D87">
        <v>522</v>
      </c>
      <c r="E87">
        <v>2</v>
      </c>
      <c r="I87">
        <v>304</v>
      </c>
      <c r="Q87">
        <v>29396</v>
      </c>
    </row>
    <row r="88" spans="3:19" x14ac:dyDescent="0.3">
      <c r="C88">
        <v>5</v>
      </c>
      <c r="D88">
        <v>526</v>
      </c>
      <c r="R88">
        <v>600</v>
      </c>
      <c r="S88">
        <v>2166.0985766625986</v>
      </c>
    </row>
    <row r="89" spans="3:19" x14ac:dyDescent="0.3">
      <c r="C89">
        <v>5</v>
      </c>
      <c r="D89" t="s">
        <v>3321</v>
      </c>
      <c r="E89">
        <v>46</v>
      </c>
      <c r="I89">
        <v>6841.5</v>
      </c>
      <c r="J89">
        <v>586.5</v>
      </c>
      <c r="O89">
        <v>31752</v>
      </c>
      <c r="P89">
        <v>31752</v>
      </c>
      <c r="Q89">
        <v>1868472</v>
      </c>
      <c r="R89">
        <v>10000</v>
      </c>
      <c r="S89">
        <v>2083.3333333333335</v>
      </c>
    </row>
    <row r="90" spans="3:19" x14ac:dyDescent="0.3">
      <c r="C90">
        <v>5</v>
      </c>
      <c r="D90">
        <v>303</v>
      </c>
      <c r="E90">
        <v>12</v>
      </c>
      <c r="I90">
        <v>1612.5</v>
      </c>
      <c r="J90">
        <v>187</v>
      </c>
      <c r="O90">
        <v>16252</v>
      </c>
      <c r="P90">
        <v>16252</v>
      </c>
      <c r="Q90">
        <v>441250</v>
      </c>
      <c r="R90">
        <v>10000</v>
      </c>
      <c r="S90">
        <v>2083.3333333333335</v>
      </c>
    </row>
    <row r="91" spans="3:19" x14ac:dyDescent="0.3">
      <c r="C91">
        <v>5</v>
      </c>
      <c r="D91">
        <v>304</v>
      </c>
      <c r="E91">
        <v>18</v>
      </c>
      <c r="I91">
        <v>2797</v>
      </c>
      <c r="J91">
        <v>248</v>
      </c>
      <c r="O91">
        <v>15000</v>
      </c>
      <c r="P91">
        <v>15000</v>
      </c>
      <c r="Q91">
        <v>876027</v>
      </c>
    </row>
    <row r="92" spans="3:19" x14ac:dyDescent="0.3">
      <c r="C92">
        <v>5</v>
      </c>
      <c r="D92">
        <v>305</v>
      </c>
      <c r="E92">
        <v>2</v>
      </c>
      <c r="I92">
        <v>320</v>
      </c>
      <c r="J92">
        <v>36</v>
      </c>
      <c r="O92">
        <v>500</v>
      </c>
      <c r="P92">
        <v>500</v>
      </c>
      <c r="Q92">
        <v>106917</v>
      </c>
    </row>
    <row r="93" spans="3:19" x14ac:dyDescent="0.3">
      <c r="C93">
        <v>5</v>
      </c>
      <c r="D93">
        <v>424</v>
      </c>
      <c r="E93">
        <v>1</v>
      </c>
      <c r="I93">
        <v>144</v>
      </c>
      <c r="J93">
        <v>27</v>
      </c>
      <c r="Q93">
        <v>47916</v>
      </c>
    </row>
    <row r="94" spans="3:19" x14ac:dyDescent="0.3">
      <c r="C94">
        <v>5</v>
      </c>
      <c r="D94">
        <v>524</v>
      </c>
      <c r="E94">
        <v>1</v>
      </c>
      <c r="I94">
        <v>180</v>
      </c>
      <c r="Q94">
        <v>33013</v>
      </c>
    </row>
    <row r="95" spans="3:19" x14ac:dyDescent="0.3">
      <c r="C95">
        <v>5</v>
      </c>
      <c r="D95">
        <v>642</v>
      </c>
      <c r="E95">
        <v>12</v>
      </c>
      <c r="I95">
        <v>1788</v>
      </c>
      <c r="J95">
        <v>88.5</v>
      </c>
      <c r="Q95">
        <v>363349</v>
      </c>
    </row>
    <row r="96" spans="3:19" x14ac:dyDescent="0.3">
      <c r="C96">
        <v>5</v>
      </c>
      <c r="D96" t="s">
        <v>3322</v>
      </c>
      <c r="E96">
        <v>1.9</v>
      </c>
      <c r="I96">
        <v>349.6</v>
      </c>
      <c r="L96">
        <v>75</v>
      </c>
      <c r="Q96">
        <v>66967</v>
      </c>
    </row>
    <row r="97" spans="3:19" x14ac:dyDescent="0.3">
      <c r="C97">
        <v>5</v>
      </c>
      <c r="D97">
        <v>30</v>
      </c>
      <c r="E97">
        <v>1.9</v>
      </c>
      <c r="I97">
        <v>349.6</v>
      </c>
      <c r="L97">
        <v>75</v>
      </c>
      <c r="Q97">
        <v>66967</v>
      </c>
    </row>
    <row r="98" spans="3:19" x14ac:dyDescent="0.3">
      <c r="C98" t="s">
        <v>3327</v>
      </c>
      <c r="E98">
        <v>68.75</v>
      </c>
      <c r="I98">
        <v>10788.9</v>
      </c>
      <c r="J98">
        <v>833.3</v>
      </c>
      <c r="K98">
        <v>107.2</v>
      </c>
      <c r="L98">
        <v>114.5</v>
      </c>
      <c r="O98">
        <v>50868</v>
      </c>
      <c r="P98">
        <v>50868</v>
      </c>
      <c r="Q98">
        <v>3151642</v>
      </c>
      <c r="R98">
        <v>50600</v>
      </c>
      <c r="S98">
        <v>7449.9591810036909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3353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4354387.910000002</v>
      </c>
      <c r="C3" s="344">
        <f t="shared" ref="C3:Z3" si="0">SUBTOTAL(9,C6:C1048576)</f>
        <v>23</v>
      </c>
      <c r="D3" s="344"/>
      <c r="E3" s="344">
        <f>SUBTOTAL(9,E6:E1048576)/4</f>
        <v>3963930.6400000006</v>
      </c>
      <c r="F3" s="344"/>
      <c r="G3" s="344">
        <f t="shared" si="0"/>
        <v>19</v>
      </c>
      <c r="H3" s="344">
        <f>SUBTOTAL(9,H6:H1048576)/4</f>
        <v>4302245.2400000021</v>
      </c>
      <c r="I3" s="347">
        <f>IF(B3&lt;&gt;0,H3/B3,"")</f>
        <v>0.98802525841111843</v>
      </c>
      <c r="J3" s="345">
        <f>IF(E3&lt;&gt;0,H3/E3,"")</f>
        <v>1.0853482643177634</v>
      </c>
      <c r="K3" s="346">
        <f t="shared" si="0"/>
        <v>2617623.8000000031</v>
      </c>
      <c r="L3" s="346"/>
      <c r="M3" s="344">
        <f t="shared" si="0"/>
        <v>2.2999231899873194</v>
      </c>
      <c r="N3" s="344">
        <f t="shared" si="0"/>
        <v>2896631.0999999996</v>
      </c>
      <c r="O3" s="344"/>
      <c r="P3" s="344">
        <f t="shared" si="0"/>
        <v>4</v>
      </c>
      <c r="Q3" s="344">
        <f t="shared" si="0"/>
        <v>3119986.7400000035</v>
      </c>
      <c r="R3" s="347">
        <f>IF(K3&lt;&gt;0,Q3/K3,"")</f>
        <v>1.191915637380742</v>
      </c>
      <c r="S3" s="347">
        <f>IF(N3&lt;&gt;0,Q3/N3,"")</f>
        <v>1.0771087626588018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3345</v>
      </c>
      <c r="B6" s="871">
        <v>4354387.9100000011</v>
      </c>
      <c r="C6" s="872">
        <v>1</v>
      </c>
      <c r="D6" s="872">
        <v>1.0985025484704245</v>
      </c>
      <c r="E6" s="871">
        <v>3963930.6400000006</v>
      </c>
      <c r="F6" s="872">
        <v>0.91033015935413053</v>
      </c>
      <c r="G6" s="872">
        <v>1</v>
      </c>
      <c r="H6" s="871">
        <v>4302245.2400000021</v>
      </c>
      <c r="I6" s="872">
        <v>0.98802525841111866</v>
      </c>
      <c r="J6" s="872">
        <v>1.0853482643177634</v>
      </c>
      <c r="K6" s="871">
        <v>1308811.9000000015</v>
      </c>
      <c r="L6" s="872">
        <v>1</v>
      </c>
      <c r="M6" s="872">
        <v>0.90367869073835572</v>
      </c>
      <c r="N6" s="871">
        <v>1448315.55</v>
      </c>
      <c r="O6" s="872">
        <v>1.1065880055033106</v>
      </c>
      <c r="P6" s="872">
        <v>1</v>
      </c>
      <c r="Q6" s="871">
        <v>1559993.3700000015</v>
      </c>
      <c r="R6" s="872">
        <v>1.1919156373807418</v>
      </c>
      <c r="S6" s="872">
        <v>1.0771087626588014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3346</v>
      </c>
      <c r="B7" s="874">
        <v>2105198.2200000007</v>
      </c>
      <c r="C7" s="875">
        <v>1</v>
      </c>
      <c r="D7" s="875">
        <v>1.1836904811632216</v>
      </c>
      <c r="E7" s="874">
        <v>1778503.9700000007</v>
      </c>
      <c r="F7" s="875">
        <v>0.84481544450479351</v>
      </c>
      <c r="G7" s="875">
        <v>1</v>
      </c>
      <c r="H7" s="874">
        <v>1919668.5800000017</v>
      </c>
      <c r="I7" s="875">
        <v>0.91187070260775782</v>
      </c>
      <c r="J7" s="875">
        <v>1.0793726707284219</v>
      </c>
      <c r="K7" s="874">
        <v>1282560.0000000016</v>
      </c>
      <c r="L7" s="875">
        <v>1</v>
      </c>
      <c r="M7" s="875">
        <v>0.9217658096624477</v>
      </c>
      <c r="N7" s="874">
        <v>1391416.33</v>
      </c>
      <c r="O7" s="875">
        <v>1.0848742592939109</v>
      </c>
      <c r="P7" s="875">
        <v>1</v>
      </c>
      <c r="Q7" s="874">
        <v>1465157.5700000015</v>
      </c>
      <c r="R7" s="875">
        <v>1.142369612337824</v>
      </c>
      <c r="S7" s="875">
        <v>1.0529972506503509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3347</v>
      </c>
      <c r="B8" s="874">
        <v>791035.99</v>
      </c>
      <c r="C8" s="875">
        <v>1</v>
      </c>
      <c r="D8" s="875">
        <v>1.316980503881453</v>
      </c>
      <c r="E8" s="874">
        <v>600643.65999999992</v>
      </c>
      <c r="F8" s="875">
        <v>0.75931268310560673</v>
      </c>
      <c r="G8" s="875">
        <v>1</v>
      </c>
      <c r="H8" s="874">
        <v>744564</v>
      </c>
      <c r="I8" s="875">
        <v>0.94125173748415669</v>
      </c>
      <c r="J8" s="875">
        <v>1.2396101875111778</v>
      </c>
      <c r="K8" s="874"/>
      <c r="L8" s="875"/>
      <c r="M8" s="875"/>
      <c r="N8" s="874"/>
      <c r="O8" s="875"/>
      <c r="P8" s="875"/>
      <c r="Q8" s="874">
        <v>4322.43</v>
      </c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3348</v>
      </c>
      <c r="B9" s="874">
        <v>620854</v>
      </c>
      <c r="C9" s="875">
        <v>1</v>
      </c>
      <c r="D9" s="875">
        <v>0.77303655893381851</v>
      </c>
      <c r="E9" s="874">
        <v>803136.6599999998</v>
      </c>
      <c r="F9" s="875">
        <v>1.2935998801650626</v>
      </c>
      <c r="G9" s="875">
        <v>1</v>
      </c>
      <c r="H9" s="874">
        <v>730386.30999999994</v>
      </c>
      <c r="I9" s="875">
        <v>1.1764220090391622</v>
      </c>
      <c r="J9" s="875">
        <v>0.90941722172164341</v>
      </c>
      <c r="K9" s="874">
        <v>26251.9</v>
      </c>
      <c r="L9" s="875">
        <v>1</v>
      </c>
      <c r="M9" s="875">
        <v>0.4744786895865159</v>
      </c>
      <c r="N9" s="874">
        <v>55327.88</v>
      </c>
      <c r="O9" s="875">
        <v>2.1075762135312108</v>
      </c>
      <c r="P9" s="875">
        <v>1</v>
      </c>
      <c r="Q9" s="874">
        <v>86402.62000000001</v>
      </c>
      <c r="R9" s="875">
        <v>3.2912901542364557</v>
      </c>
      <c r="S9" s="875">
        <v>1.5616470394311153</v>
      </c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3349</v>
      </c>
      <c r="B10" s="874">
        <v>62573.990000000005</v>
      </c>
      <c r="C10" s="875">
        <v>1</v>
      </c>
      <c r="D10" s="875">
        <v>0.70714941576592893</v>
      </c>
      <c r="E10" s="874">
        <v>88487.650000000009</v>
      </c>
      <c r="F10" s="875">
        <v>1.4141282983552752</v>
      </c>
      <c r="G10" s="875">
        <v>1</v>
      </c>
      <c r="H10" s="874">
        <v>78407.34</v>
      </c>
      <c r="I10" s="875">
        <v>1.2530340481724114</v>
      </c>
      <c r="J10" s="875">
        <v>0.88608229509993752</v>
      </c>
      <c r="K10" s="874"/>
      <c r="L10" s="875"/>
      <c r="M10" s="875"/>
      <c r="N10" s="874">
        <v>1571.3399999999997</v>
      </c>
      <c r="O10" s="875"/>
      <c r="P10" s="875">
        <v>1</v>
      </c>
      <c r="Q10" s="874">
        <v>4110.75</v>
      </c>
      <c r="R10" s="875"/>
      <c r="S10" s="875">
        <v>2.6160792699224871</v>
      </c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0" t="s">
        <v>3350</v>
      </c>
      <c r="B11" s="874">
        <v>74</v>
      </c>
      <c r="C11" s="875">
        <v>1</v>
      </c>
      <c r="D11" s="875">
        <v>0.10556348074179743</v>
      </c>
      <c r="E11" s="874">
        <v>701</v>
      </c>
      <c r="F11" s="875">
        <v>9.4729729729729737</v>
      </c>
      <c r="G11" s="875">
        <v>1</v>
      </c>
      <c r="H11" s="874"/>
      <c r="I11" s="875"/>
      <c r="J11" s="875"/>
      <c r="K11" s="874"/>
      <c r="L11" s="875"/>
      <c r="M11" s="875"/>
      <c r="N11" s="874"/>
      <c r="O11" s="875"/>
      <c r="P11" s="875"/>
      <c r="Q11" s="874"/>
      <c r="R11" s="875"/>
      <c r="S11" s="875"/>
      <c r="T11" s="874"/>
      <c r="U11" s="875"/>
      <c r="V11" s="875"/>
      <c r="W11" s="874"/>
      <c r="X11" s="875"/>
      <c r="Y11" s="875"/>
      <c r="Z11" s="874"/>
      <c r="AA11" s="875"/>
      <c r="AB11" s="876"/>
    </row>
    <row r="12" spans="1:28" ht="14.4" customHeight="1" x14ac:dyDescent="0.3">
      <c r="A12" s="880" t="s">
        <v>3351</v>
      </c>
      <c r="B12" s="874">
        <v>774343.7100000002</v>
      </c>
      <c r="C12" s="875">
        <v>1</v>
      </c>
      <c r="D12" s="875">
        <v>1.1182541691716332</v>
      </c>
      <c r="E12" s="874">
        <v>692457.70000000019</v>
      </c>
      <c r="F12" s="875">
        <v>0.89425108134474296</v>
      </c>
      <c r="G12" s="875">
        <v>1</v>
      </c>
      <c r="H12" s="874">
        <v>829219.00999999989</v>
      </c>
      <c r="I12" s="875">
        <v>1.0708668505875765</v>
      </c>
      <c r="J12" s="875">
        <v>1.1975013202972538</v>
      </c>
      <c r="K12" s="874"/>
      <c r="L12" s="875"/>
      <c r="M12" s="875"/>
      <c r="N12" s="874"/>
      <c r="O12" s="875"/>
      <c r="P12" s="875"/>
      <c r="Q12" s="874"/>
      <c r="R12" s="875"/>
      <c r="S12" s="875"/>
      <c r="T12" s="874"/>
      <c r="U12" s="875"/>
      <c r="V12" s="875"/>
      <c r="W12" s="874"/>
      <c r="X12" s="875"/>
      <c r="Y12" s="875"/>
      <c r="Z12" s="874"/>
      <c r="AA12" s="875"/>
      <c r="AB12" s="876"/>
    </row>
    <row r="13" spans="1:28" ht="14.4" customHeight="1" thickBot="1" x14ac:dyDescent="0.35">
      <c r="A13" s="881" t="s">
        <v>3352</v>
      </c>
      <c r="B13" s="877">
        <v>308</v>
      </c>
      <c r="C13" s="878">
        <v>1</v>
      </c>
      <c r="D13" s="878"/>
      <c r="E13" s="877"/>
      <c r="F13" s="878"/>
      <c r="G13" s="878"/>
      <c r="H13" s="877"/>
      <c r="I13" s="878"/>
      <c r="J13" s="878"/>
      <c r="K13" s="877"/>
      <c r="L13" s="878"/>
      <c r="M13" s="878"/>
      <c r="N13" s="877"/>
      <c r="O13" s="878"/>
      <c r="P13" s="878"/>
      <c r="Q13" s="877"/>
      <c r="R13" s="878"/>
      <c r="S13" s="878"/>
      <c r="T13" s="877"/>
      <c r="U13" s="878"/>
      <c r="V13" s="878"/>
      <c r="W13" s="877"/>
      <c r="X13" s="878"/>
      <c r="Y13" s="878"/>
      <c r="Z13" s="877"/>
      <c r="AA13" s="878"/>
      <c r="AB13" s="879"/>
    </row>
    <row r="14" spans="1:28" ht="14.4" customHeight="1" thickBot="1" x14ac:dyDescent="0.35"/>
    <row r="15" spans="1:28" ht="14.4" customHeight="1" x14ac:dyDescent="0.3">
      <c r="A15" s="870" t="s">
        <v>573</v>
      </c>
      <c r="B15" s="871">
        <v>74</v>
      </c>
      <c r="C15" s="872">
        <v>1</v>
      </c>
      <c r="D15" s="872">
        <v>0.10556348074179743</v>
      </c>
      <c r="E15" s="871">
        <v>701</v>
      </c>
      <c r="F15" s="872">
        <v>9.4729729729729737</v>
      </c>
      <c r="G15" s="872">
        <v>1</v>
      </c>
      <c r="H15" s="871"/>
      <c r="I15" s="872"/>
      <c r="J15" s="873"/>
    </row>
    <row r="16" spans="1:28" ht="14.4" customHeight="1" x14ac:dyDescent="0.3">
      <c r="A16" s="880" t="s">
        <v>3354</v>
      </c>
      <c r="B16" s="874">
        <v>74</v>
      </c>
      <c r="C16" s="875">
        <v>1</v>
      </c>
      <c r="D16" s="875">
        <v>0.10556348074179743</v>
      </c>
      <c r="E16" s="874">
        <v>701</v>
      </c>
      <c r="F16" s="875">
        <v>9.4729729729729737</v>
      </c>
      <c r="G16" s="875">
        <v>1</v>
      </c>
      <c r="H16" s="874"/>
      <c r="I16" s="875"/>
      <c r="J16" s="876"/>
    </row>
    <row r="17" spans="1:10" ht="14.4" customHeight="1" x14ac:dyDescent="0.3">
      <c r="A17" s="882" t="s">
        <v>576</v>
      </c>
      <c r="B17" s="883">
        <v>2585377.200000002</v>
      </c>
      <c r="C17" s="884">
        <v>1</v>
      </c>
      <c r="D17" s="884">
        <v>1.1630012072665377</v>
      </c>
      <c r="E17" s="883">
        <v>2223021.9400000013</v>
      </c>
      <c r="F17" s="884">
        <v>0.85984433528693593</v>
      </c>
      <c r="G17" s="884">
        <v>1</v>
      </c>
      <c r="H17" s="883">
        <v>2567010.9400000013</v>
      </c>
      <c r="I17" s="884">
        <v>0.99289610042201937</v>
      </c>
      <c r="J17" s="885">
        <v>1.1547393634810459</v>
      </c>
    </row>
    <row r="18" spans="1:10" ht="14.4" customHeight="1" x14ac:dyDescent="0.3">
      <c r="A18" s="880" t="s">
        <v>3355</v>
      </c>
      <c r="B18" s="874">
        <v>21302.33</v>
      </c>
      <c r="C18" s="875">
        <v>1</v>
      </c>
      <c r="D18" s="875">
        <v>16.232449155319166</v>
      </c>
      <c r="E18" s="874">
        <v>1312.33</v>
      </c>
      <c r="F18" s="875">
        <v>6.1604998138701253E-2</v>
      </c>
      <c r="G18" s="875">
        <v>1</v>
      </c>
      <c r="H18" s="874">
        <v>1914.33</v>
      </c>
      <c r="I18" s="875">
        <v>8.9864817604459218E-2</v>
      </c>
      <c r="J18" s="876">
        <v>1.458726082616415</v>
      </c>
    </row>
    <row r="19" spans="1:10" ht="14.4" customHeight="1" x14ac:dyDescent="0.3">
      <c r="A19" s="880" t="s">
        <v>3354</v>
      </c>
      <c r="B19" s="874">
        <v>2564074.870000002</v>
      </c>
      <c r="C19" s="875">
        <v>1</v>
      </c>
      <c r="D19" s="875">
        <v>1.1540999140747294</v>
      </c>
      <c r="E19" s="874">
        <v>2221709.6100000013</v>
      </c>
      <c r="F19" s="875">
        <v>0.86647610644848272</v>
      </c>
      <c r="G19" s="875">
        <v>1</v>
      </c>
      <c r="H19" s="874">
        <v>2565096.6100000013</v>
      </c>
      <c r="I19" s="875">
        <v>1.0003984829038941</v>
      </c>
      <c r="J19" s="876">
        <v>1.1545598031598736</v>
      </c>
    </row>
    <row r="20" spans="1:10" ht="14.4" customHeight="1" x14ac:dyDescent="0.3">
      <c r="A20" s="882" t="s">
        <v>585</v>
      </c>
      <c r="B20" s="883">
        <v>774343.7100000002</v>
      </c>
      <c r="C20" s="884">
        <v>1</v>
      </c>
      <c r="D20" s="884">
        <v>1.1182541691716332</v>
      </c>
      <c r="E20" s="883">
        <v>692457.70000000007</v>
      </c>
      <c r="F20" s="884">
        <v>0.89425108134474274</v>
      </c>
      <c r="G20" s="884">
        <v>1</v>
      </c>
      <c r="H20" s="883">
        <v>829219.00999999989</v>
      </c>
      <c r="I20" s="884">
        <v>1.0708668505875765</v>
      </c>
      <c r="J20" s="885">
        <v>1.197501320297254</v>
      </c>
    </row>
    <row r="21" spans="1:10" ht="14.4" customHeight="1" x14ac:dyDescent="0.3">
      <c r="A21" s="880" t="s">
        <v>3354</v>
      </c>
      <c r="B21" s="874">
        <v>774343.7100000002</v>
      </c>
      <c r="C21" s="875">
        <v>1</v>
      </c>
      <c r="D21" s="875">
        <v>1.1182541691716332</v>
      </c>
      <c r="E21" s="874">
        <v>692457.70000000007</v>
      </c>
      <c r="F21" s="875">
        <v>0.89425108134474274</v>
      </c>
      <c r="G21" s="875">
        <v>1</v>
      </c>
      <c r="H21" s="874">
        <v>829219.00999999989</v>
      </c>
      <c r="I21" s="875">
        <v>1.0708668505875765</v>
      </c>
      <c r="J21" s="876">
        <v>1.197501320297254</v>
      </c>
    </row>
    <row r="22" spans="1:10" ht="14.4" customHeight="1" x14ac:dyDescent="0.3">
      <c r="A22" s="882" t="s">
        <v>579</v>
      </c>
      <c r="B22" s="883">
        <v>620853.99999999988</v>
      </c>
      <c r="C22" s="884">
        <v>1</v>
      </c>
      <c r="D22" s="884">
        <v>0.7730365589338184</v>
      </c>
      <c r="E22" s="883">
        <v>803136.6599999998</v>
      </c>
      <c r="F22" s="884">
        <v>1.2935998801650628</v>
      </c>
      <c r="G22" s="884">
        <v>1</v>
      </c>
      <c r="H22" s="883">
        <v>730386.30999999994</v>
      </c>
      <c r="I22" s="884">
        <v>1.1764220090391624</v>
      </c>
      <c r="J22" s="885">
        <v>0.90941722172164341</v>
      </c>
    </row>
    <row r="23" spans="1:10" ht="14.4" customHeight="1" x14ac:dyDescent="0.3">
      <c r="A23" s="880" t="s">
        <v>3355</v>
      </c>
      <c r="B23" s="874">
        <v>32</v>
      </c>
      <c r="C23" s="875">
        <v>1</v>
      </c>
      <c r="D23" s="875"/>
      <c r="E23" s="874">
        <v>0</v>
      </c>
      <c r="F23" s="875">
        <v>0</v>
      </c>
      <c r="G23" s="875"/>
      <c r="H23" s="874">
        <v>32</v>
      </c>
      <c r="I23" s="875">
        <v>1</v>
      </c>
      <c r="J23" s="876"/>
    </row>
    <row r="24" spans="1:10" ht="14.4" customHeight="1" x14ac:dyDescent="0.3">
      <c r="A24" s="880" t="s">
        <v>3354</v>
      </c>
      <c r="B24" s="874">
        <v>620821.99999999988</v>
      </c>
      <c r="C24" s="875">
        <v>1</v>
      </c>
      <c r="D24" s="875">
        <v>0.77299671515430513</v>
      </c>
      <c r="E24" s="874">
        <v>803136.6599999998</v>
      </c>
      <c r="F24" s="875">
        <v>1.2936665582083109</v>
      </c>
      <c r="G24" s="875">
        <v>1</v>
      </c>
      <c r="H24" s="874">
        <v>730354.30999999994</v>
      </c>
      <c r="I24" s="875">
        <v>1.1764311026348939</v>
      </c>
      <c r="J24" s="876">
        <v>0.90937737794213025</v>
      </c>
    </row>
    <row r="25" spans="1:10" ht="14.4" customHeight="1" x14ac:dyDescent="0.3">
      <c r="A25" s="882" t="s">
        <v>591</v>
      </c>
      <c r="B25" s="883">
        <v>373431</v>
      </c>
      <c r="C25" s="884">
        <v>1</v>
      </c>
      <c r="D25" s="884">
        <v>1.5266174771989132</v>
      </c>
      <c r="E25" s="883">
        <v>244613.34</v>
      </c>
      <c r="F25" s="884">
        <v>0.65504293965953553</v>
      </c>
      <c r="G25" s="884">
        <v>1</v>
      </c>
      <c r="H25" s="883">
        <v>175628.97999999998</v>
      </c>
      <c r="I25" s="884">
        <v>0.47031173094895706</v>
      </c>
      <c r="J25" s="885">
        <v>0.71798610819835085</v>
      </c>
    </row>
    <row r="26" spans="1:10" ht="14.4" customHeight="1" x14ac:dyDescent="0.3">
      <c r="A26" s="880" t="s">
        <v>3355</v>
      </c>
      <c r="B26" s="874">
        <v>7007</v>
      </c>
      <c r="C26" s="875">
        <v>1</v>
      </c>
      <c r="D26" s="875">
        <v>3.6666666666666665</v>
      </c>
      <c r="E26" s="874">
        <v>1911</v>
      </c>
      <c r="F26" s="875">
        <v>0.27272727272727271</v>
      </c>
      <c r="G26" s="875">
        <v>1</v>
      </c>
      <c r="H26" s="874"/>
      <c r="I26" s="875"/>
      <c r="J26" s="876"/>
    </row>
    <row r="27" spans="1:10" ht="14.4" customHeight="1" x14ac:dyDescent="0.3">
      <c r="A27" s="880" t="s">
        <v>3354</v>
      </c>
      <c r="B27" s="874">
        <v>366424</v>
      </c>
      <c r="C27" s="875">
        <v>1</v>
      </c>
      <c r="D27" s="875">
        <v>1.509767066934748</v>
      </c>
      <c r="E27" s="874">
        <v>242702.34</v>
      </c>
      <c r="F27" s="875">
        <v>0.66235383053511776</v>
      </c>
      <c r="G27" s="875">
        <v>1</v>
      </c>
      <c r="H27" s="874">
        <v>175628.97999999998</v>
      </c>
      <c r="I27" s="875">
        <v>0.47930534026155486</v>
      </c>
      <c r="J27" s="876">
        <v>0.72363941773284912</v>
      </c>
    </row>
    <row r="28" spans="1:10" ht="14.4" customHeight="1" x14ac:dyDescent="0.3">
      <c r="A28" s="882" t="s">
        <v>594</v>
      </c>
      <c r="B28" s="883">
        <v>308</v>
      </c>
      <c r="C28" s="884">
        <v>1</v>
      </c>
      <c r="D28" s="884"/>
      <c r="E28" s="883"/>
      <c r="F28" s="884"/>
      <c r="G28" s="884"/>
      <c r="H28" s="883"/>
      <c r="I28" s="884"/>
      <c r="J28" s="885"/>
    </row>
    <row r="29" spans="1:10" ht="14.4" customHeight="1" thickBot="1" x14ac:dyDescent="0.35">
      <c r="A29" s="881" t="s">
        <v>3354</v>
      </c>
      <c r="B29" s="877">
        <v>308</v>
      </c>
      <c r="C29" s="878">
        <v>1</v>
      </c>
      <c r="D29" s="878"/>
      <c r="E29" s="877"/>
      <c r="F29" s="878"/>
      <c r="G29" s="878"/>
      <c r="H29" s="877"/>
      <c r="I29" s="878"/>
      <c r="J29" s="879"/>
    </row>
    <row r="30" spans="1:10" ht="14.4" customHeight="1" x14ac:dyDescent="0.3">
      <c r="A30" s="804" t="s">
        <v>301</v>
      </c>
    </row>
    <row r="31" spans="1:10" ht="14.4" customHeight="1" x14ac:dyDescent="0.3">
      <c r="A31" s="805" t="s">
        <v>1823</v>
      </c>
    </row>
    <row r="32" spans="1:10" ht="14.4" customHeight="1" x14ac:dyDescent="0.3">
      <c r="A32" s="804" t="s">
        <v>3356</v>
      </c>
    </row>
    <row r="33" spans="1:1" ht="14.4" customHeight="1" x14ac:dyDescent="0.3">
      <c r="A33" s="804" t="s">
        <v>3357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3375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15752</v>
      </c>
      <c r="C3" s="404">
        <f t="shared" si="0"/>
        <v>16083</v>
      </c>
      <c r="D3" s="438">
        <f t="shared" si="0"/>
        <v>16470</v>
      </c>
      <c r="E3" s="346">
        <f t="shared" si="0"/>
        <v>4354387.91</v>
      </c>
      <c r="F3" s="344">
        <f t="shared" si="0"/>
        <v>3963930.6399999997</v>
      </c>
      <c r="G3" s="405">
        <f t="shared" si="0"/>
        <v>4302245.24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3355</v>
      </c>
      <c r="B6" s="225">
        <v>103</v>
      </c>
      <c r="C6" s="225">
        <v>29</v>
      </c>
      <c r="D6" s="225">
        <v>14</v>
      </c>
      <c r="E6" s="887">
        <v>28341.33</v>
      </c>
      <c r="F6" s="887">
        <v>3223.33</v>
      </c>
      <c r="G6" s="888">
        <v>1946.33</v>
      </c>
    </row>
    <row r="7" spans="1:7" ht="14.4" customHeight="1" x14ac:dyDescent="0.3">
      <c r="A7" s="857" t="s">
        <v>3358</v>
      </c>
      <c r="B7" s="849"/>
      <c r="C7" s="849">
        <v>4</v>
      </c>
      <c r="D7" s="849"/>
      <c r="E7" s="889"/>
      <c r="F7" s="889">
        <v>1485</v>
      </c>
      <c r="G7" s="890"/>
    </row>
    <row r="8" spans="1:7" ht="14.4" customHeight="1" x14ac:dyDescent="0.3">
      <c r="A8" s="857" t="s">
        <v>1825</v>
      </c>
      <c r="B8" s="849">
        <v>552</v>
      </c>
      <c r="C8" s="849">
        <v>971</v>
      </c>
      <c r="D8" s="849">
        <v>1053</v>
      </c>
      <c r="E8" s="889">
        <v>148811.33000000002</v>
      </c>
      <c r="F8" s="889">
        <v>203671.67</v>
      </c>
      <c r="G8" s="890">
        <v>252703.66</v>
      </c>
    </row>
    <row r="9" spans="1:7" ht="14.4" customHeight="1" x14ac:dyDescent="0.3">
      <c r="A9" s="857" t="s">
        <v>3359</v>
      </c>
      <c r="B9" s="849">
        <v>515</v>
      </c>
      <c r="C9" s="849">
        <v>408</v>
      </c>
      <c r="D9" s="849">
        <v>401</v>
      </c>
      <c r="E9" s="889">
        <v>218701</v>
      </c>
      <c r="F9" s="889">
        <v>172934</v>
      </c>
      <c r="G9" s="890">
        <v>156932</v>
      </c>
    </row>
    <row r="10" spans="1:7" ht="14.4" customHeight="1" x14ac:dyDescent="0.3">
      <c r="A10" s="857" t="s">
        <v>1826</v>
      </c>
      <c r="B10" s="849">
        <v>100</v>
      </c>
      <c r="C10" s="849">
        <v>103</v>
      </c>
      <c r="D10" s="849">
        <v>160</v>
      </c>
      <c r="E10" s="889">
        <v>37664.980000000003</v>
      </c>
      <c r="F10" s="889">
        <v>35047.68</v>
      </c>
      <c r="G10" s="890">
        <v>47044.970000000008</v>
      </c>
    </row>
    <row r="11" spans="1:7" ht="14.4" customHeight="1" x14ac:dyDescent="0.3">
      <c r="A11" s="857" t="s">
        <v>1827</v>
      </c>
      <c r="B11" s="849">
        <v>330</v>
      </c>
      <c r="C11" s="849">
        <v>127</v>
      </c>
      <c r="D11" s="849">
        <v>1982</v>
      </c>
      <c r="E11" s="889">
        <v>98166.310000000012</v>
      </c>
      <c r="F11" s="889">
        <v>34917.33</v>
      </c>
      <c r="G11" s="890">
        <v>425862.33000000007</v>
      </c>
    </row>
    <row r="12" spans="1:7" ht="14.4" customHeight="1" x14ac:dyDescent="0.3">
      <c r="A12" s="857" t="s">
        <v>3360</v>
      </c>
      <c r="B12" s="849">
        <v>37</v>
      </c>
      <c r="C12" s="849"/>
      <c r="D12" s="849"/>
      <c r="E12" s="889">
        <v>11708.33</v>
      </c>
      <c r="F12" s="889"/>
      <c r="G12" s="890"/>
    </row>
    <row r="13" spans="1:7" ht="14.4" customHeight="1" x14ac:dyDescent="0.3">
      <c r="A13" s="857" t="s">
        <v>1828</v>
      </c>
      <c r="B13" s="849">
        <v>1213</v>
      </c>
      <c r="C13" s="849">
        <v>961</v>
      </c>
      <c r="D13" s="849">
        <v>1128</v>
      </c>
      <c r="E13" s="889">
        <v>439603.64</v>
      </c>
      <c r="F13" s="889">
        <v>328424.31999999995</v>
      </c>
      <c r="G13" s="890">
        <v>410646.33</v>
      </c>
    </row>
    <row r="14" spans="1:7" ht="14.4" customHeight="1" x14ac:dyDescent="0.3">
      <c r="A14" s="857" t="s">
        <v>3361</v>
      </c>
      <c r="B14" s="849">
        <v>1550</v>
      </c>
      <c r="C14" s="849">
        <v>917</v>
      </c>
      <c r="D14" s="849">
        <v>108</v>
      </c>
      <c r="E14" s="889">
        <v>358375.3299999999</v>
      </c>
      <c r="F14" s="889">
        <v>211036.66999999998</v>
      </c>
      <c r="G14" s="890">
        <v>27042.33</v>
      </c>
    </row>
    <row r="15" spans="1:7" ht="14.4" customHeight="1" x14ac:dyDescent="0.3">
      <c r="A15" s="857" t="s">
        <v>1829</v>
      </c>
      <c r="B15" s="849"/>
      <c r="C15" s="849"/>
      <c r="D15" s="849">
        <v>173</v>
      </c>
      <c r="E15" s="889"/>
      <c r="F15" s="889"/>
      <c r="G15" s="890">
        <v>64766</v>
      </c>
    </row>
    <row r="16" spans="1:7" ht="14.4" customHeight="1" x14ac:dyDescent="0.3">
      <c r="A16" s="857" t="s">
        <v>3362</v>
      </c>
      <c r="B16" s="849">
        <v>65</v>
      </c>
      <c r="C16" s="849">
        <v>22</v>
      </c>
      <c r="D16" s="849">
        <v>52</v>
      </c>
      <c r="E16" s="889">
        <v>27478.67</v>
      </c>
      <c r="F16" s="889">
        <v>6904</v>
      </c>
      <c r="G16" s="890">
        <v>18044</v>
      </c>
    </row>
    <row r="17" spans="1:7" ht="14.4" customHeight="1" x14ac:dyDescent="0.3">
      <c r="A17" s="857" t="s">
        <v>1830</v>
      </c>
      <c r="B17" s="849">
        <v>148</v>
      </c>
      <c r="C17" s="849">
        <v>289</v>
      </c>
      <c r="D17" s="849">
        <v>327</v>
      </c>
      <c r="E17" s="889">
        <v>62573.990000000005</v>
      </c>
      <c r="F17" s="889">
        <v>88029.32</v>
      </c>
      <c r="G17" s="890">
        <v>78126.34</v>
      </c>
    </row>
    <row r="18" spans="1:7" ht="14.4" customHeight="1" x14ac:dyDescent="0.3">
      <c r="A18" s="857" t="s">
        <v>1831</v>
      </c>
      <c r="B18" s="849"/>
      <c r="C18" s="849">
        <v>29</v>
      </c>
      <c r="D18" s="849">
        <v>86</v>
      </c>
      <c r="E18" s="889"/>
      <c r="F18" s="889">
        <v>8188.66</v>
      </c>
      <c r="G18" s="890">
        <v>27441.660000000007</v>
      </c>
    </row>
    <row r="19" spans="1:7" ht="14.4" customHeight="1" x14ac:dyDescent="0.3">
      <c r="A19" s="857" t="s">
        <v>1832</v>
      </c>
      <c r="B19" s="849"/>
      <c r="C19" s="849"/>
      <c r="D19" s="849">
        <v>30</v>
      </c>
      <c r="E19" s="889"/>
      <c r="F19" s="889"/>
      <c r="G19" s="890">
        <v>9326.65</v>
      </c>
    </row>
    <row r="20" spans="1:7" ht="14.4" customHeight="1" x14ac:dyDescent="0.3">
      <c r="A20" s="857" t="s">
        <v>3363</v>
      </c>
      <c r="B20" s="849">
        <v>1130</v>
      </c>
      <c r="C20" s="849"/>
      <c r="D20" s="849"/>
      <c r="E20" s="889">
        <v>276387</v>
      </c>
      <c r="F20" s="889"/>
      <c r="G20" s="890"/>
    </row>
    <row r="21" spans="1:7" ht="14.4" customHeight="1" x14ac:dyDescent="0.3">
      <c r="A21" s="857" t="s">
        <v>3364</v>
      </c>
      <c r="B21" s="849">
        <v>2100</v>
      </c>
      <c r="C21" s="849">
        <v>39</v>
      </c>
      <c r="D21" s="849"/>
      <c r="E21" s="889">
        <v>421985.32</v>
      </c>
      <c r="F21" s="889">
        <v>11905.65</v>
      </c>
      <c r="G21" s="890"/>
    </row>
    <row r="22" spans="1:7" ht="14.4" customHeight="1" x14ac:dyDescent="0.3">
      <c r="A22" s="857" t="s">
        <v>1833</v>
      </c>
      <c r="B22" s="849">
        <v>325</v>
      </c>
      <c r="C22" s="849">
        <v>823</v>
      </c>
      <c r="D22" s="849">
        <v>934</v>
      </c>
      <c r="E22" s="889">
        <v>128744.99</v>
      </c>
      <c r="F22" s="889">
        <v>307574.31999999995</v>
      </c>
      <c r="G22" s="890">
        <v>335622.34</v>
      </c>
    </row>
    <row r="23" spans="1:7" ht="14.4" customHeight="1" x14ac:dyDescent="0.3">
      <c r="A23" s="857" t="s">
        <v>3365</v>
      </c>
      <c r="B23" s="849">
        <v>404</v>
      </c>
      <c r="C23" s="849">
        <v>491</v>
      </c>
      <c r="D23" s="849">
        <v>485</v>
      </c>
      <c r="E23" s="889">
        <v>167430.01</v>
      </c>
      <c r="F23" s="889">
        <v>178213.69</v>
      </c>
      <c r="G23" s="890">
        <v>178601.68</v>
      </c>
    </row>
    <row r="24" spans="1:7" ht="14.4" customHeight="1" x14ac:dyDescent="0.3">
      <c r="A24" s="857" t="s">
        <v>1834</v>
      </c>
      <c r="B24" s="849">
        <v>250</v>
      </c>
      <c r="C24" s="849">
        <v>332</v>
      </c>
      <c r="D24" s="849">
        <v>249</v>
      </c>
      <c r="E24" s="889">
        <v>69367.009999999995</v>
      </c>
      <c r="F24" s="889">
        <v>79619.67</v>
      </c>
      <c r="G24" s="890">
        <v>65470.009999999995</v>
      </c>
    </row>
    <row r="25" spans="1:7" ht="14.4" customHeight="1" x14ac:dyDescent="0.3">
      <c r="A25" s="857" t="s">
        <v>3366</v>
      </c>
      <c r="B25" s="849">
        <v>14</v>
      </c>
      <c r="C25" s="849"/>
      <c r="D25" s="849"/>
      <c r="E25" s="889">
        <v>308</v>
      </c>
      <c r="F25" s="889"/>
      <c r="G25" s="890"/>
    </row>
    <row r="26" spans="1:7" ht="14.4" customHeight="1" x14ac:dyDescent="0.3">
      <c r="A26" s="857" t="s">
        <v>1835</v>
      </c>
      <c r="B26" s="849"/>
      <c r="C26" s="849"/>
      <c r="D26" s="849">
        <v>113</v>
      </c>
      <c r="E26" s="889"/>
      <c r="F26" s="889"/>
      <c r="G26" s="890">
        <v>38446.980000000003</v>
      </c>
    </row>
    <row r="27" spans="1:7" ht="14.4" customHeight="1" x14ac:dyDescent="0.3">
      <c r="A27" s="857" t="s">
        <v>3367</v>
      </c>
      <c r="B27" s="849">
        <v>261</v>
      </c>
      <c r="C27" s="849">
        <v>239</v>
      </c>
      <c r="D27" s="849">
        <v>362</v>
      </c>
      <c r="E27" s="889">
        <v>94905.34</v>
      </c>
      <c r="F27" s="889">
        <v>93265.34</v>
      </c>
      <c r="G27" s="890">
        <v>135714.65999999997</v>
      </c>
    </row>
    <row r="28" spans="1:7" ht="14.4" customHeight="1" x14ac:dyDescent="0.3">
      <c r="A28" s="857" t="s">
        <v>3368</v>
      </c>
      <c r="B28" s="849"/>
      <c r="C28" s="849"/>
      <c r="D28" s="849">
        <v>133</v>
      </c>
      <c r="E28" s="889"/>
      <c r="F28" s="889"/>
      <c r="G28" s="890">
        <v>28762.33</v>
      </c>
    </row>
    <row r="29" spans="1:7" ht="14.4" customHeight="1" x14ac:dyDescent="0.3">
      <c r="A29" s="857" t="s">
        <v>1836</v>
      </c>
      <c r="B29" s="849">
        <v>42</v>
      </c>
      <c r="C29" s="849"/>
      <c r="D29" s="849"/>
      <c r="E29" s="889">
        <v>12316.66</v>
      </c>
      <c r="F29" s="889"/>
      <c r="G29" s="890"/>
    </row>
    <row r="30" spans="1:7" ht="14.4" customHeight="1" x14ac:dyDescent="0.3">
      <c r="A30" s="857" t="s">
        <v>3369</v>
      </c>
      <c r="B30" s="849">
        <v>54</v>
      </c>
      <c r="C30" s="849">
        <v>1286</v>
      </c>
      <c r="D30" s="849"/>
      <c r="E30" s="889">
        <v>9042.99</v>
      </c>
      <c r="F30" s="889">
        <v>229586.32999999996</v>
      </c>
      <c r="G30" s="890"/>
    </row>
    <row r="31" spans="1:7" ht="14.4" customHeight="1" x14ac:dyDescent="0.3">
      <c r="A31" s="857" t="s">
        <v>3370</v>
      </c>
      <c r="B31" s="849">
        <v>710</v>
      </c>
      <c r="C31" s="849">
        <v>646</v>
      </c>
      <c r="D31" s="849">
        <v>694</v>
      </c>
      <c r="E31" s="889">
        <v>234826.02</v>
      </c>
      <c r="F31" s="889">
        <v>220320.66999999998</v>
      </c>
      <c r="G31" s="890">
        <v>233678.66999999998</v>
      </c>
    </row>
    <row r="32" spans="1:7" ht="14.4" customHeight="1" x14ac:dyDescent="0.3">
      <c r="A32" s="857" t="s">
        <v>3371</v>
      </c>
      <c r="B32" s="849">
        <v>76</v>
      </c>
      <c r="C32" s="849">
        <v>60</v>
      </c>
      <c r="D32" s="849">
        <v>36</v>
      </c>
      <c r="E32" s="889">
        <v>26296</v>
      </c>
      <c r="F32" s="889">
        <v>20820</v>
      </c>
      <c r="G32" s="890">
        <v>12492</v>
      </c>
    </row>
    <row r="33" spans="1:7" ht="14.4" customHeight="1" x14ac:dyDescent="0.3">
      <c r="A33" s="857" t="s">
        <v>1837</v>
      </c>
      <c r="B33" s="849">
        <v>2184</v>
      </c>
      <c r="C33" s="849">
        <v>3542</v>
      </c>
      <c r="D33" s="849">
        <v>3256</v>
      </c>
      <c r="E33" s="889">
        <v>494966.34</v>
      </c>
      <c r="F33" s="889">
        <v>790658</v>
      </c>
      <c r="G33" s="890">
        <v>716269.66</v>
      </c>
    </row>
    <row r="34" spans="1:7" ht="14.4" customHeight="1" x14ac:dyDescent="0.3">
      <c r="A34" s="857" t="s">
        <v>3372</v>
      </c>
      <c r="B34" s="849">
        <v>10</v>
      </c>
      <c r="C34" s="849"/>
      <c r="D34" s="849"/>
      <c r="E34" s="889">
        <v>4706.67</v>
      </c>
      <c r="F34" s="889"/>
      <c r="G34" s="890"/>
    </row>
    <row r="35" spans="1:7" ht="14.4" customHeight="1" x14ac:dyDescent="0.3">
      <c r="A35" s="857" t="s">
        <v>3373</v>
      </c>
      <c r="B35" s="849"/>
      <c r="C35" s="849"/>
      <c r="D35" s="849">
        <v>1</v>
      </c>
      <c r="E35" s="889"/>
      <c r="F35" s="889"/>
      <c r="G35" s="890">
        <v>37</v>
      </c>
    </row>
    <row r="36" spans="1:7" ht="14.4" customHeight="1" x14ac:dyDescent="0.3">
      <c r="A36" s="857" t="s">
        <v>1838</v>
      </c>
      <c r="B36" s="849"/>
      <c r="C36" s="849">
        <v>153</v>
      </c>
      <c r="D36" s="849">
        <v>44</v>
      </c>
      <c r="E36" s="889"/>
      <c r="F36" s="889">
        <v>40617</v>
      </c>
      <c r="G36" s="890">
        <v>11294</v>
      </c>
    </row>
    <row r="37" spans="1:7" ht="14.4" customHeight="1" x14ac:dyDescent="0.3">
      <c r="A37" s="857" t="s">
        <v>1839</v>
      </c>
      <c r="B37" s="849">
        <v>1654</v>
      </c>
      <c r="C37" s="849">
        <v>2485</v>
      </c>
      <c r="D37" s="849">
        <v>2000</v>
      </c>
      <c r="E37" s="889">
        <v>389784.98</v>
      </c>
      <c r="F37" s="889">
        <v>492627</v>
      </c>
      <c r="G37" s="890">
        <v>410393.33</v>
      </c>
    </row>
    <row r="38" spans="1:7" ht="14.4" customHeight="1" x14ac:dyDescent="0.3">
      <c r="A38" s="857" t="s">
        <v>1840</v>
      </c>
      <c r="B38" s="849"/>
      <c r="C38" s="849"/>
      <c r="D38" s="849">
        <v>150</v>
      </c>
      <c r="E38" s="889"/>
      <c r="F38" s="889"/>
      <c r="G38" s="890">
        <v>46140.640000000007</v>
      </c>
    </row>
    <row r="39" spans="1:7" ht="14.4" customHeight="1" x14ac:dyDescent="0.3">
      <c r="A39" s="857" t="s">
        <v>3374</v>
      </c>
      <c r="B39" s="849"/>
      <c r="C39" s="849"/>
      <c r="D39" s="849">
        <v>206</v>
      </c>
      <c r="E39" s="889"/>
      <c r="F39" s="889"/>
      <c r="G39" s="890">
        <v>94220</v>
      </c>
    </row>
    <row r="40" spans="1:7" ht="14.4" customHeight="1" x14ac:dyDescent="0.3">
      <c r="A40" s="857" t="s">
        <v>1841</v>
      </c>
      <c r="B40" s="849">
        <v>1141</v>
      </c>
      <c r="C40" s="849">
        <v>2127</v>
      </c>
      <c r="D40" s="849">
        <v>2165</v>
      </c>
      <c r="E40" s="889">
        <v>269434.32999999996</v>
      </c>
      <c r="F40" s="889">
        <v>404860.99000000005</v>
      </c>
      <c r="G40" s="890">
        <v>413718.00999999995</v>
      </c>
    </row>
    <row r="41" spans="1:7" ht="14.4" customHeight="1" thickBot="1" x14ac:dyDescent="0.35">
      <c r="A41" s="893" t="s">
        <v>1842</v>
      </c>
      <c r="B41" s="851">
        <v>784</v>
      </c>
      <c r="C41" s="851"/>
      <c r="D41" s="851">
        <v>128</v>
      </c>
      <c r="E41" s="891">
        <v>322461.33999999997</v>
      </c>
      <c r="F41" s="891"/>
      <c r="G41" s="892">
        <v>61501.33</v>
      </c>
    </row>
    <row r="42" spans="1:7" ht="14.4" customHeight="1" x14ac:dyDescent="0.3">
      <c r="A42" s="804" t="s">
        <v>301</v>
      </c>
    </row>
    <row r="43" spans="1:7" ht="14.4" customHeight="1" x14ac:dyDescent="0.3">
      <c r="A43" s="805" t="s">
        <v>1823</v>
      </c>
    </row>
    <row r="44" spans="1:7" ht="14.4" customHeight="1" x14ac:dyDescent="0.3">
      <c r="A44" s="804" t="s">
        <v>3356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5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3530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16010.500000000002</v>
      </c>
      <c r="H3" s="208">
        <f t="shared" si="0"/>
        <v>5663199.8100000005</v>
      </c>
      <c r="I3" s="78"/>
      <c r="J3" s="78"/>
      <c r="K3" s="208">
        <f t="shared" si="0"/>
        <v>16378.02</v>
      </c>
      <c r="L3" s="208">
        <f t="shared" si="0"/>
        <v>5412246.1900000004</v>
      </c>
      <c r="M3" s="78"/>
      <c r="N3" s="78"/>
      <c r="O3" s="208">
        <f t="shared" si="0"/>
        <v>16775.27</v>
      </c>
      <c r="P3" s="208">
        <f t="shared" si="0"/>
        <v>5862238.6100000013</v>
      </c>
      <c r="Q3" s="79">
        <f>IF(L3=0,0,P3/L3)</f>
        <v>1.0831433760037439</v>
      </c>
      <c r="R3" s="209">
        <f>IF(O3=0,0,P3/O3)</f>
        <v>349.45718369957689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3376</v>
      </c>
      <c r="C6" s="825" t="s">
        <v>573</v>
      </c>
      <c r="D6" s="825" t="s">
        <v>3377</v>
      </c>
      <c r="E6" s="825" t="s">
        <v>3378</v>
      </c>
      <c r="F6" s="825" t="s">
        <v>3379</v>
      </c>
      <c r="G6" s="225">
        <v>1</v>
      </c>
      <c r="H6" s="225">
        <v>74</v>
      </c>
      <c r="I6" s="825"/>
      <c r="J6" s="825">
        <v>74</v>
      </c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/>
      <c r="B7" s="832" t="s">
        <v>3376</v>
      </c>
      <c r="C7" s="832" t="s">
        <v>573</v>
      </c>
      <c r="D7" s="832" t="s">
        <v>3377</v>
      </c>
      <c r="E7" s="832" t="s">
        <v>3380</v>
      </c>
      <c r="F7" s="832" t="s">
        <v>3381</v>
      </c>
      <c r="G7" s="849"/>
      <c r="H7" s="849"/>
      <c r="I7" s="832"/>
      <c r="J7" s="832"/>
      <c r="K7" s="849">
        <v>1</v>
      </c>
      <c r="L7" s="849">
        <v>701</v>
      </c>
      <c r="M7" s="832">
        <v>1</v>
      </c>
      <c r="N7" s="832">
        <v>701</v>
      </c>
      <c r="O7" s="849"/>
      <c r="P7" s="849"/>
      <c r="Q7" s="837"/>
      <c r="R7" s="850"/>
    </row>
    <row r="8" spans="1:18" ht="14.4" customHeight="1" x14ac:dyDescent="0.3">
      <c r="A8" s="831" t="s">
        <v>3382</v>
      </c>
      <c r="B8" s="832" t="s">
        <v>3383</v>
      </c>
      <c r="C8" s="832" t="s">
        <v>576</v>
      </c>
      <c r="D8" s="832" t="s">
        <v>3384</v>
      </c>
      <c r="E8" s="832" t="s">
        <v>3385</v>
      </c>
      <c r="F8" s="832" t="s">
        <v>3386</v>
      </c>
      <c r="G8" s="849">
        <v>40.199999999999996</v>
      </c>
      <c r="H8" s="849">
        <v>7097.3100000000013</v>
      </c>
      <c r="I8" s="832">
        <v>1.0680130738231604</v>
      </c>
      <c r="J8" s="832">
        <v>176.55000000000004</v>
      </c>
      <c r="K8" s="849">
        <v>37.64</v>
      </c>
      <c r="L8" s="849">
        <v>6645.34</v>
      </c>
      <c r="M8" s="832">
        <v>1</v>
      </c>
      <c r="N8" s="832">
        <v>176.54994686503719</v>
      </c>
      <c r="O8" s="849">
        <v>27</v>
      </c>
      <c r="P8" s="849">
        <v>4766.83</v>
      </c>
      <c r="Q8" s="837">
        <v>0.71731920413402472</v>
      </c>
      <c r="R8" s="850">
        <v>176.54925925925926</v>
      </c>
    </row>
    <row r="9" spans="1:18" ht="14.4" customHeight="1" x14ac:dyDescent="0.3">
      <c r="A9" s="831" t="s">
        <v>3382</v>
      </c>
      <c r="B9" s="832" t="s">
        <v>3383</v>
      </c>
      <c r="C9" s="832" t="s">
        <v>576</v>
      </c>
      <c r="D9" s="832" t="s">
        <v>3384</v>
      </c>
      <c r="E9" s="832" t="s">
        <v>3387</v>
      </c>
      <c r="F9" s="832" t="s">
        <v>3388</v>
      </c>
      <c r="G9" s="849">
        <v>6.1</v>
      </c>
      <c r="H9" s="849">
        <v>3499.0899999999997</v>
      </c>
      <c r="I9" s="832">
        <v>0.87018012439351311</v>
      </c>
      <c r="J9" s="832">
        <v>573.62131147540981</v>
      </c>
      <c r="K9" s="849">
        <v>7.02</v>
      </c>
      <c r="L9" s="849">
        <v>4021.11</v>
      </c>
      <c r="M9" s="832">
        <v>1</v>
      </c>
      <c r="N9" s="832">
        <v>572.80769230769238</v>
      </c>
      <c r="O9" s="849">
        <v>6.1</v>
      </c>
      <c r="P9" s="849">
        <v>3499.0400000000004</v>
      </c>
      <c r="Q9" s="837">
        <v>0.87016769001594096</v>
      </c>
      <c r="R9" s="850">
        <v>573.61311475409843</v>
      </c>
    </row>
    <row r="10" spans="1:18" ht="14.4" customHeight="1" x14ac:dyDescent="0.3">
      <c r="A10" s="831" t="s">
        <v>3382</v>
      </c>
      <c r="B10" s="832" t="s">
        <v>3383</v>
      </c>
      <c r="C10" s="832" t="s">
        <v>576</v>
      </c>
      <c r="D10" s="832" t="s">
        <v>3384</v>
      </c>
      <c r="E10" s="832" t="s">
        <v>3389</v>
      </c>
      <c r="F10" s="832" t="s">
        <v>1263</v>
      </c>
      <c r="G10" s="849">
        <v>11.999999999999995</v>
      </c>
      <c r="H10" s="849">
        <v>10362.180000000006</v>
      </c>
      <c r="I10" s="832">
        <v>1.5000195424744838</v>
      </c>
      <c r="J10" s="832">
        <v>863.5150000000009</v>
      </c>
      <c r="K10" s="849">
        <v>8</v>
      </c>
      <c r="L10" s="849">
        <v>6908.0299999999988</v>
      </c>
      <c r="M10" s="832">
        <v>1</v>
      </c>
      <c r="N10" s="832">
        <v>863.50374999999985</v>
      </c>
      <c r="O10" s="849">
        <v>7</v>
      </c>
      <c r="P10" s="849">
        <v>6044.58</v>
      </c>
      <c r="Q10" s="837">
        <v>0.87500778080002561</v>
      </c>
      <c r="R10" s="850">
        <v>863.51142857142861</v>
      </c>
    </row>
    <row r="11" spans="1:18" ht="14.4" customHeight="1" x14ac:dyDescent="0.3">
      <c r="A11" s="831" t="s">
        <v>3382</v>
      </c>
      <c r="B11" s="832" t="s">
        <v>3383</v>
      </c>
      <c r="C11" s="832" t="s">
        <v>576</v>
      </c>
      <c r="D11" s="832" t="s">
        <v>3384</v>
      </c>
      <c r="E11" s="832" t="s">
        <v>3390</v>
      </c>
      <c r="F11" s="832" t="s">
        <v>3391</v>
      </c>
      <c r="G11" s="849">
        <v>13</v>
      </c>
      <c r="H11" s="849">
        <v>59183.69999999999</v>
      </c>
      <c r="I11" s="832">
        <v>0.68461143384623913</v>
      </c>
      <c r="J11" s="832">
        <v>4552.5923076923073</v>
      </c>
      <c r="K11" s="849">
        <v>20</v>
      </c>
      <c r="L11" s="849">
        <v>86448.6</v>
      </c>
      <c r="M11" s="832">
        <v>1</v>
      </c>
      <c r="N11" s="832">
        <v>4322.43</v>
      </c>
      <c r="O11" s="849">
        <v>24</v>
      </c>
      <c r="P11" s="849">
        <v>103738.32</v>
      </c>
      <c r="Q11" s="837">
        <v>1.2</v>
      </c>
      <c r="R11" s="850">
        <v>4322.43</v>
      </c>
    </row>
    <row r="12" spans="1:18" ht="14.4" customHeight="1" x14ac:dyDescent="0.3">
      <c r="A12" s="831" t="s">
        <v>3382</v>
      </c>
      <c r="B12" s="832" t="s">
        <v>3383</v>
      </c>
      <c r="C12" s="832" t="s">
        <v>576</v>
      </c>
      <c r="D12" s="832" t="s">
        <v>3384</v>
      </c>
      <c r="E12" s="832" t="s">
        <v>3392</v>
      </c>
      <c r="F12" s="832" t="s">
        <v>3391</v>
      </c>
      <c r="G12" s="849">
        <v>14</v>
      </c>
      <c r="H12" s="849">
        <v>49443.96</v>
      </c>
      <c r="I12" s="832">
        <v>0.83269437915682287</v>
      </c>
      <c r="J12" s="832">
        <v>3531.7114285714283</v>
      </c>
      <c r="K12" s="849">
        <v>17</v>
      </c>
      <c r="L12" s="849">
        <v>59378.280000000006</v>
      </c>
      <c r="M12" s="832">
        <v>1</v>
      </c>
      <c r="N12" s="832">
        <v>3492.84</v>
      </c>
      <c r="O12" s="849">
        <v>22</v>
      </c>
      <c r="P12" s="849">
        <v>76842.48</v>
      </c>
      <c r="Q12" s="837">
        <v>1.2941176470588234</v>
      </c>
      <c r="R12" s="850">
        <v>3492.8399999999997</v>
      </c>
    </row>
    <row r="13" spans="1:18" ht="14.4" customHeight="1" x14ac:dyDescent="0.3">
      <c r="A13" s="831" t="s">
        <v>3382</v>
      </c>
      <c r="B13" s="832" t="s">
        <v>3383</v>
      </c>
      <c r="C13" s="832" t="s">
        <v>576</v>
      </c>
      <c r="D13" s="832" t="s">
        <v>3384</v>
      </c>
      <c r="E13" s="832" t="s">
        <v>3393</v>
      </c>
      <c r="F13" s="832" t="s">
        <v>3391</v>
      </c>
      <c r="G13" s="849">
        <v>1</v>
      </c>
      <c r="H13" s="849">
        <v>2596.06</v>
      </c>
      <c r="I13" s="832">
        <v>0.53016521330692101</v>
      </c>
      <c r="J13" s="832">
        <v>2596.06</v>
      </c>
      <c r="K13" s="849">
        <v>2</v>
      </c>
      <c r="L13" s="849">
        <v>4896.7</v>
      </c>
      <c r="M13" s="832">
        <v>1</v>
      </c>
      <c r="N13" s="832">
        <v>2448.35</v>
      </c>
      <c r="O13" s="849"/>
      <c r="P13" s="849"/>
      <c r="Q13" s="837"/>
      <c r="R13" s="850"/>
    </row>
    <row r="14" spans="1:18" ht="14.4" customHeight="1" x14ac:dyDescent="0.3">
      <c r="A14" s="831" t="s">
        <v>3382</v>
      </c>
      <c r="B14" s="832" t="s">
        <v>3383</v>
      </c>
      <c r="C14" s="832" t="s">
        <v>576</v>
      </c>
      <c r="D14" s="832" t="s">
        <v>3384</v>
      </c>
      <c r="E14" s="832" t="s">
        <v>3394</v>
      </c>
      <c r="F14" s="832"/>
      <c r="G14" s="849">
        <v>9.1999999999999975</v>
      </c>
      <c r="H14" s="849">
        <v>3799.6000000000004</v>
      </c>
      <c r="I14" s="832">
        <v>0.7903615660791028</v>
      </c>
      <c r="J14" s="832">
        <v>413.00000000000017</v>
      </c>
      <c r="K14" s="849">
        <v>11.64</v>
      </c>
      <c r="L14" s="849">
        <v>4807.42</v>
      </c>
      <c r="M14" s="832">
        <v>1</v>
      </c>
      <c r="N14" s="832">
        <v>413.00859106529208</v>
      </c>
      <c r="O14" s="849"/>
      <c r="P14" s="849"/>
      <c r="Q14" s="837"/>
      <c r="R14" s="850"/>
    </row>
    <row r="15" spans="1:18" ht="14.4" customHeight="1" x14ac:dyDescent="0.3">
      <c r="A15" s="831" t="s">
        <v>3382</v>
      </c>
      <c r="B15" s="832" t="s">
        <v>3383</v>
      </c>
      <c r="C15" s="832" t="s">
        <v>576</v>
      </c>
      <c r="D15" s="832" t="s">
        <v>3384</v>
      </c>
      <c r="E15" s="832" t="s">
        <v>3395</v>
      </c>
      <c r="F15" s="832" t="s">
        <v>3396</v>
      </c>
      <c r="G15" s="849">
        <v>4.5</v>
      </c>
      <c r="H15" s="849">
        <v>35029.08</v>
      </c>
      <c r="I15" s="832">
        <v>1.1633780363868242</v>
      </c>
      <c r="J15" s="832">
        <v>7784.2400000000007</v>
      </c>
      <c r="K15" s="849">
        <v>4</v>
      </c>
      <c r="L15" s="849">
        <v>30109.8</v>
      </c>
      <c r="M15" s="832">
        <v>1</v>
      </c>
      <c r="N15" s="832">
        <v>7527.45</v>
      </c>
      <c r="O15" s="849"/>
      <c r="P15" s="849"/>
      <c r="Q15" s="837"/>
      <c r="R15" s="850"/>
    </row>
    <row r="16" spans="1:18" ht="14.4" customHeight="1" x14ac:dyDescent="0.3">
      <c r="A16" s="831" t="s">
        <v>3382</v>
      </c>
      <c r="B16" s="832" t="s">
        <v>3383</v>
      </c>
      <c r="C16" s="832" t="s">
        <v>576</v>
      </c>
      <c r="D16" s="832" t="s">
        <v>3384</v>
      </c>
      <c r="E16" s="832" t="s">
        <v>3397</v>
      </c>
      <c r="F16" s="832" t="s">
        <v>3396</v>
      </c>
      <c r="G16" s="849">
        <v>26.5</v>
      </c>
      <c r="H16" s="849">
        <v>234631</v>
      </c>
      <c r="I16" s="832">
        <v>1.06</v>
      </c>
      <c r="J16" s="832">
        <v>8854</v>
      </c>
      <c r="K16" s="849">
        <v>25</v>
      </c>
      <c r="L16" s="849">
        <v>221350</v>
      </c>
      <c r="M16" s="832">
        <v>1</v>
      </c>
      <c r="N16" s="832">
        <v>8854</v>
      </c>
      <c r="O16" s="849">
        <v>39</v>
      </c>
      <c r="P16" s="849">
        <v>345306</v>
      </c>
      <c r="Q16" s="837">
        <v>1.56</v>
      </c>
      <c r="R16" s="850">
        <v>8854</v>
      </c>
    </row>
    <row r="17" spans="1:18" ht="14.4" customHeight="1" x14ac:dyDescent="0.3">
      <c r="A17" s="831" t="s">
        <v>3382</v>
      </c>
      <c r="B17" s="832" t="s">
        <v>3383</v>
      </c>
      <c r="C17" s="832" t="s">
        <v>576</v>
      </c>
      <c r="D17" s="832" t="s">
        <v>3384</v>
      </c>
      <c r="E17" s="832" t="s">
        <v>3398</v>
      </c>
      <c r="F17" s="832" t="s">
        <v>3399</v>
      </c>
      <c r="G17" s="849">
        <v>21</v>
      </c>
      <c r="H17" s="849">
        <v>132784.32000000001</v>
      </c>
      <c r="I17" s="832">
        <v>0.5573280418972143</v>
      </c>
      <c r="J17" s="832">
        <v>6323.0628571428579</v>
      </c>
      <c r="K17" s="849">
        <v>38</v>
      </c>
      <c r="L17" s="849">
        <v>238251.63999999998</v>
      </c>
      <c r="M17" s="832">
        <v>1</v>
      </c>
      <c r="N17" s="832">
        <v>6269.78</v>
      </c>
      <c r="O17" s="849">
        <v>44</v>
      </c>
      <c r="P17" s="849">
        <v>275870.32</v>
      </c>
      <c r="Q17" s="837">
        <v>1.1578947368421053</v>
      </c>
      <c r="R17" s="850">
        <v>6269.78</v>
      </c>
    </row>
    <row r="18" spans="1:18" ht="14.4" customHeight="1" x14ac:dyDescent="0.3">
      <c r="A18" s="831" t="s">
        <v>3382</v>
      </c>
      <c r="B18" s="832" t="s">
        <v>3383</v>
      </c>
      <c r="C18" s="832" t="s">
        <v>576</v>
      </c>
      <c r="D18" s="832" t="s">
        <v>3384</v>
      </c>
      <c r="E18" s="832" t="s">
        <v>3400</v>
      </c>
      <c r="F18" s="832" t="s">
        <v>3399</v>
      </c>
      <c r="G18" s="849">
        <v>72</v>
      </c>
      <c r="H18" s="849">
        <v>585452.16000000015</v>
      </c>
      <c r="I18" s="832">
        <v>1.0810408532038909</v>
      </c>
      <c r="J18" s="832">
        <v>8131.2800000000025</v>
      </c>
      <c r="K18" s="849">
        <v>68</v>
      </c>
      <c r="L18" s="849">
        <v>541563.40000000014</v>
      </c>
      <c r="M18" s="832">
        <v>1</v>
      </c>
      <c r="N18" s="832">
        <v>7964.1676470588254</v>
      </c>
      <c r="O18" s="849">
        <v>53</v>
      </c>
      <c r="P18" s="849">
        <v>427166.96000000008</v>
      </c>
      <c r="Q18" s="837">
        <v>0.78876630141549442</v>
      </c>
      <c r="R18" s="850">
        <v>8059.7539622641525</v>
      </c>
    </row>
    <row r="19" spans="1:18" ht="14.4" customHeight="1" x14ac:dyDescent="0.3">
      <c r="A19" s="831" t="s">
        <v>3382</v>
      </c>
      <c r="B19" s="832" t="s">
        <v>3383</v>
      </c>
      <c r="C19" s="832" t="s">
        <v>576</v>
      </c>
      <c r="D19" s="832" t="s">
        <v>3384</v>
      </c>
      <c r="E19" s="832" t="s">
        <v>3401</v>
      </c>
      <c r="F19" s="832" t="s">
        <v>3402</v>
      </c>
      <c r="G19" s="849"/>
      <c r="H19" s="849"/>
      <c r="I19" s="832"/>
      <c r="J19" s="832"/>
      <c r="K19" s="849"/>
      <c r="L19" s="849"/>
      <c r="M19" s="832"/>
      <c r="N19" s="832"/>
      <c r="O19" s="849">
        <v>1</v>
      </c>
      <c r="P19" s="849">
        <v>24.35</v>
      </c>
      <c r="Q19" s="837"/>
      <c r="R19" s="850">
        <v>24.35</v>
      </c>
    </row>
    <row r="20" spans="1:18" ht="14.4" customHeight="1" x14ac:dyDescent="0.3">
      <c r="A20" s="831" t="s">
        <v>3382</v>
      </c>
      <c r="B20" s="832" t="s">
        <v>3383</v>
      </c>
      <c r="C20" s="832" t="s">
        <v>576</v>
      </c>
      <c r="D20" s="832" t="s">
        <v>3384</v>
      </c>
      <c r="E20" s="832" t="s">
        <v>3403</v>
      </c>
      <c r="F20" s="832" t="s">
        <v>3404</v>
      </c>
      <c r="G20" s="849">
        <v>0.2</v>
      </c>
      <c r="H20" s="849">
        <v>82.6</v>
      </c>
      <c r="I20" s="832">
        <v>8.3333333333333329E-2</v>
      </c>
      <c r="J20" s="832">
        <v>412.99999999999994</v>
      </c>
      <c r="K20" s="849">
        <v>2.4</v>
      </c>
      <c r="L20" s="849">
        <v>991.2</v>
      </c>
      <c r="M20" s="832">
        <v>1</v>
      </c>
      <c r="N20" s="832">
        <v>413.00000000000006</v>
      </c>
      <c r="O20" s="849">
        <v>8</v>
      </c>
      <c r="P20" s="849">
        <v>3304.0199999999995</v>
      </c>
      <c r="Q20" s="837">
        <v>3.3333535108958832</v>
      </c>
      <c r="R20" s="850">
        <v>413.00249999999994</v>
      </c>
    </row>
    <row r="21" spans="1:18" ht="14.4" customHeight="1" x14ac:dyDescent="0.3">
      <c r="A21" s="831" t="s">
        <v>3382</v>
      </c>
      <c r="B21" s="832" t="s">
        <v>3383</v>
      </c>
      <c r="C21" s="832" t="s">
        <v>576</v>
      </c>
      <c r="D21" s="832" t="s">
        <v>3384</v>
      </c>
      <c r="E21" s="832" t="s">
        <v>3405</v>
      </c>
      <c r="F21" s="832" t="s">
        <v>3406</v>
      </c>
      <c r="G21" s="849">
        <v>16</v>
      </c>
      <c r="H21" s="849">
        <v>129879.94</v>
      </c>
      <c r="I21" s="832">
        <v>0.94400543552010352</v>
      </c>
      <c r="J21" s="832">
        <v>8117.4962500000001</v>
      </c>
      <c r="K21" s="849">
        <v>17</v>
      </c>
      <c r="L21" s="849">
        <v>137583.88999999998</v>
      </c>
      <c r="M21" s="832">
        <v>1</v>
      </c>
      <c r="N21" s="832">
        <v>8093.1699999999992</v>
      </c>
      <c r="O21" s="849">
        <v>23</v>
      </c>
      <c r="P21" s="849">
        <v>186142.91000000003</v>
      </c>
      <c r="Q21" s="837">
        <v>1.3529411764705885</v>
      </c>
      <c r="R21" s="850">
        <v>8093.170000000001</v>
      </c>
    </row>
    <row r="22" spans="1:18" ht="14.4" customHeight="1" x14ac:dyDescent="0.3">
      <c r="A22" s="831" t="s">
        <v>3382</v>
      </c>
      <c r="B22" s="832" t="s">
        <v>3383</v>
      </c>
      <c r="C22" s="832" t="s">
        <v>576</v>
      </c>
      <c r="D22" s="832" t="s">
        <v>3384</v>
      </c>
      <c r="E22" s="832" t="s">
        <v>3407</v>
      </c>
      <c r="F22" s="832" t="s">
        <v>3406</v>
      </c>
      <c r="G22" s="849">
        <v>3</v>
      </c>
      <c r="H22" s="849">
        <v>24369.33</v>
      </c>
      <c r="I22" s="832">
        <v>0.60221964940808115</v>
      </c>
      <c r="J22" s="832">
        <v>8123.1100000000006</v>
      </c>
      <c r="K22" s="849">
        <v>5</v>
      </c>
      <c r="L22" s="849">
        <v>40465.85</v>
      </c>
      <c r="M22" s="832">
        <v>1</v>
      </c>
      <c r="N22" s="832">
        <v>8093.17</v>
      </c>
      <c r="O22" s="849">
        <v>2</v>
      </c>
      <c r="P22" s="849">
        <v>16186.34</v>
      </c>
      <c r="Q22" s="837">
        <v>0.4</v>
      </c>
      <c r="R22" s="850">
        <v>8093.17</v>
      </c>
    </row>
    <row r="23" spans="1:18" ht="14.4" customHeight="1" x14ac:dyDescent="0.3">
      <c r="A23" s="831" t="s">
        <v>3382</v>
      </c>
      <c r="B23" s="832" t="s">
        <v>3383</v>
      </c>
      <c r="C23" s="832" t="s">
        <v>576</v>
      </c>
      <c r="D23" s="832" t="s">
        <v>3384</v>
      </c>
      <c r="E23" s="832" t="s">
        <v>3408</v>
      </c>
      <c r="F23" s="832" t="s">
        <v>3409</v>
      </c>
      <c r="G23" s="849"/>
      <c r="H23" s="849"/>
      <c r="I23" s="832"/>
      <c r="J23" s="832"/>
      <c r="K23" s="849"/>
      <c r="L23" s="849"/>
      <c r="M23" s="832"/>
      <c r="N23" s="832"/>
      <c r="O23" s="849">
        <v>2</v>
      </c>
      <c r="P23" s="849">
        <v>5839.6</v>
      </c>
      <c r="Q23" s="837"/>
      <c r="R23" s="850">
        <v>2919.8</v>
      </c>
    </row>
    <row r="24" spans="1:18" ht="14.4" customHeight="1" x14ac:dyDescent="0.3">
      <c r="A24" s="831" t="s">
        <v>3382</v>
      </c>
      <c r="B24" s="832" t="s">
        <v>3383</v>
      </c>
      <c r="C24" s="832" t="s">
        <v>576</v>
      </c>
      <c r="D24" s="832" t="s">
        <v>3384</v>
      </c>
      <c r="E24" s="832" t="s">
        <v>3410</v>
      </c>
      <c r="F24" s="832" t="s">
        <v>3399</v>
      </c>
      <c r="G24" s="849">
        <v>1</v>
      </c>
      <c r="H24" s="849">
        <v>4349.67</v>
      </c>
      <c r="I24" s="832"/>
      <c r="J24" s="832">
        <v>4349.67</v>
      </c>
      <c r="K24" s="849"/>
      <c r="L24" s="849"/>
      <c r="M24" s="832"/>
      <c r="N24" s="832"/>
      <c r="O24" s="849">
        <v>2</v>
      </c>
      <c r="P24" s="849">
        <v>8680.7999999999993</v>
      </c>
      <c r="Q24" s="837"/>
      <c r="R24" s="850">
        <v>4340.3999999999996</v>
      </c>
    </row>
    <row r="25" spans="1:18" ht="14.4" customHeight="1" x14ac:dyDescent="0.3">
      <c r="A25" s="831" t="s">
        <v>3382</v>
      </c>
      <c r="B25" s="832" t="s">
        <v>3383</v>
      </c>
      <c r="C25" s="832" t="s">
        <v>576</v>
      </c>
      <c r="D25" s="832" t="s">
        <v>3384</v>
      </c>
      <c r="E25" s="832" t="s">
        <v>3411</v>
      </c>
      <c r="F25" s="832" t="s">
        <v>627</v>
      </c>
      <c r="G25" s="849"/>
      <c r="H25" s="849"/>
      <c r="I25" s="832"/>
      <c r="J25" s="832"/>
      <c r="K25" s="849">
        <v>0.1</v>
      </c>
      <c r="L25" s="849">
        <v>6.23</v>
      </c>
      <c r="M25" s="832">
        <v>1</v>
      </c>
      <c r="N25" s="832">
        <v>62.300000000000004</v>
      </c>
      <c r="O25" s="849"/>
      <c r="P25" s="849"/>
      <c r="Q25" s="837"/>
      <c r="R25" s="850"/>
    </row>
    <row r="26" spans="1:18" ht="14.4" customHeight="1" x14ac:dyDescent="0.3">
      <c r="A26" s="831" t="s">
        <v>3382</v>
      </c>
      <c r="B26" s="832" t="s">
        <v>3383</v>
      </c>
      <c r="C26" s="832" t="s">
        <v>576</v>
      </c>
      <c r="D26" s="832" t="s">
        <v>3384</v>
      </c>
      <c r="E26" s="832" t="s">
        <v>3412</v>
      </c>
      <c r="F26" s="832" t="s">
        <v>1257</v>
      </c>
      <c r="G26" s="849"/>
      <c r="H26" s="849"/>
      <c r="I26" s="832"/>
      <c r="J26" s="832"/>
      <c r="K26" s="849">
        <v>2.64</v>
      </c>
      <c r="L26" s="849">
        <v>2095.1199999999994</v>
      </c>
      <c r="M26" s="832">
        <v>1</v>
      </c>
      <c r="N26" s="832">
        <v>793.6060606060604</v>
      </c>
      <c r="O26" s="849">
        <v>0.66</v>
      </c>
      <c r="P26" s="849">
        <v>521.41999999999996</v>
      </c>
      <c r="Q26" s="837">
        <v>0.2488735728741075</v>
      </c>
      <c r="R26" s="850">
        <v>790.03030303030289</v>
      </c>
    </row>
    <row r="27" spans="1:18" ht="14.4" customHeight="1" x14ac:dyDescent="0.3">
      <c r="A27" s="831" t="s">
        <v>3382</v>
      </c>
      <c r="B27" s="832" t="s">
        <v>3383</v>
      </c>
      <c r="C27" s="832" t="s">
        <v>576</v>
      </c>
      <c r="D27" s="832" t="s">
        <v>3384</v>
      </c>
      <c r="E27" s="832" t="s">
        <v>3413</v>
      </c>
      <c r="F27" s="832" t="s">
        <v>3396</v>
      </c>
      <c r="G27" s="849"/>
      <c r="H27" s="849"/>
      <c r="I27" s="832"/>
      <c r="J27" s="832"/>
      <c r="K27" s="849">
        <v>1</v>
      </c>
      <c r="L27" s="849">
        <v>5893.72</v>
      </c>
      <c r="M27" s="832">
        <v>1</v>
      </c>
      <c r="N27" s="832">
        <v>5893.72</v>
      </c>
      <c r="O27" s="849"/>
      <c r="P27" s="849"/>
      <c r="Q27" s="837"/>
      <c r="R27" s="850"/>
    </row>
    <row r="28" spans="1:18" ht="14.4" customHeight="1" x14ac:dyDescent="0.3">
      <c r="A28" s="831" t="s">
        <v>3382</v>
      </c>
      <c r="B28" s="832" t="s">
        <v>3383</v>
      </c>
      <c r="C28" s="832" t="s">
        <v>576</v>
      </c>
      <c r="D28" s="832" t="s">
        <v>3384</v>
      </c>
      <c r="E28" s="832" t="s">
        <v>3414</v>
      </c>
      <c r="F28" s="832" t="s">
        <v>1257</v>
      </c>
      <c r="G28" s="849"/>
      <c r="H28" s="849"/>
      <c r="I28" s="832"/>
      <c r="J28" s="832"/>
      <c r="K28" s="849"/>
      <c r="L28" s="849"/>
      <c r="M28" s="832"/>
      <c r="N28" s="832"/>
      <c r="O28" s="849">
        <v>1.32</v>
      </c>
      <c r="P28" s="849">
        <v>1042.8400000000001</v>
      </c>
      <c r="Q28" s="837"/>
      <c r="R28" s="850">
        <v>790.03030303030312</v>
      </c>
    </row>
    <row r="29" spans="1:18" ht="14.4" customHeight="1" x14ac:dyDescent="0.3">
      <c r="A29" s="831" t="s">
        <v>3382</v>
      </c>
      <c r="B29" s="832" t="s">
        <v>3383</v>
      </c>
      <c r="C29" s="832" t="s">
        <v>576</v>
      </c>
      <c r="D29" s="832" t="s">
        <v>3384</v>
      </c>
      <c r="E29" s="832" t="s">
        <v>3415</v>
      </c>
      <c r="F29" s="832" t="s">
        <v>3085</v>
      </c>
      <c r="G29" s="849"/>
      <c r="H29" s="849"/>
      <c r="I29" s="832"/>
      <c r="J29" s="832"/>
      <c r="K29" s="849"/>
      <c r="L29" s="849"/>
      <c r="M29" s="832"/>
      <c r="N29" s="832"/>
      <c r="O29" s="849">
        <v>1</v>
      </c>
      <c r="P29" s="849">
        <v>180.76</v>
      </c>
      <c r="Q29" s="837"/>
      <c r="R29" s="850">
        <v>180.76</v>
      </c>
    </row>
    <row r="30" spans="1:18" ht="14.4" customHeight="1" x14ac:dyDescent="0.3">
      <c r="A30" s="831" t="s">
        <v>3382</v>
      </c>
      <c r="B30" s="832" t="s">
        <v>3383</v>
      </c>
      <c r="C30" s="832" t="s">
        <v>576</v>
      </c>
      <c r="D30" s="832" t="s">
        <v>3377</v>
      </c>
      <c r="E30" s="832" t="s">
        <v>3416</v>
      </c>
      <c r="F30" s="832" t="s">
        <v>3417</v>
      </c>
      <c r="G30" s="849">
        <v>0</v>
      </c>
      <c r="H30" s="849">
        <v>0</v>
      </c>
      <c r="I30" s="832">
        <v>0</v>
      </c>
      <c r="J30" s="832"/>
      <c r="K30" s="849">
        <v>1</v>
      </c>
      <c r="L30" s="849">
        <v>66</v>
      </c>
      <c r="M30" s="832">
        <v>1</v>
      </c>
      <c r="N30" s="832">
        <v>66</v>
      </c>
      <c r="O30" s="849">
        <v>0</v>
      </c>
      <c r="P30" s="849">
        <v>0</v>
      </c>
      <c r="Q30" s="837">
        <v>0</v>
      </c>
      <c r="R30" s="850"/>
    </row>
    <row r="31" spans="1:18" ht="14.4" customHeight="1" x14ac:dyDescent="0.3">
      <c r="A31" s="831" t="s">
        <v>3382</v>
      </c>
      <c r="B31" s="832" t="s">
        <v>3383</v>
      </c>
      <c r="C31" s="832" t="s">
        <v>576</v>
      </c>
      <c r="D31" s="832" t="s">
        <v>3377</v>
      </c>
      <c r="E31" s="832" t="s">
        <v>3418</v>
      </c>
      <c r="F31" s="832" t="s">
        <v>3419</v>
      </c>
      <c r="G31" s="849">
        <v>847</v>
      </c>
      <c r="H31" s="849">
        <v>31339</v>
      </c>
      <c r="I31" s="832">
        <v>0.97806004618937648</v>
      </c>
      <c r="J31" s="832">
        <v>37</v>
      </c>
      <c r="K31" s="849">
        <v>866</v>
      </c>
      <c r="L31" s="849">
        <v>32042</v>
      </c>
      <c r="M31" s="832">
        <v>1</v>
      </c>
      <c r="N31" s="832">
        <v>37</v>
      </c>
      <c r="O31" s="849">
        <v>859</v>
      </c>
      <c r="P31" s="849">
        <v>31783</v>
      </c>
      <c r="Q31" s="837">
        <v>0.9919168591224018</v>
      </c>
      <c r="R31" s="850">
        <v>37</v>
      </c>
    </row>
    <row r="32" spans="1:18" ht="14.4" customHeight="1" x14ac:dyDescent="0.3">
      <c r="A32" s="831" t="s">
        <v>3382</v>
      </c>
      <c r="B32" s="832" t="s">
        <v>3383</v>
      </c>
      <c r="C32" s="832" t="s">
        <v>576</v>
      </c>
      <c r="D32" s="832" t="s">
        <v>3377</v>
      </c>
      <c r="E32" s="832" t="s">
        <v>3418</v>
      </c>
      <c r="F32" s="832" t="s">
        <v>3420</v>
      </c>
      <c r="G32" s="849">
        <v>5</v>
      </c>
      <c r="H32" s="849">
        <v>185</v>
      </c>
      <c r="I32" s="832">
        <v>0.7142857142857143</v>
      </c>
      <c r="J32" s="832">
        <v>37</v>
      </c>
      <c r="K32" s="849">
        <v>7</v>
      </c>
      <c r="L32" s="849">
        <v>259</v>
      </c>
      <c r="M32" s="832">
        <v>1</v>
      </c>
      <c r="N32" s="832">
        <v>37</v>
      </c>
      <c r="O32" s="849">
        <v>12</v>
      </c>
      <c r="P32" s="849">
        <v>444</v>
      </c>
      <c r="Q32" s="837">
        <v>1.7142857142857142</v>
      </c>
      <c r="R32" s="850">
        <v>37</v>
      </c>
    </row>
    <row r="33" spans="1:18" ht="14.4" customHeight="1" x14ac:dyDescent="0.3">
      <c r="A33" s="831" t="s">
        <v>3382</v>
      </c>
      <c r="B33" s="832" t="s">
        <v>3383</v>
      </c>
      <c r="C33" s="832" t="s">
        <v>576</v>
      </c>
      <c r="D33" s="832" t="s">
        <v>3377</v>
      </c>
      <c r="E33" s="832" t="s">
        <v>3421</v>
      </c>
      <c r="F33" s="832" t="s">
        <v>3422</v>
      </c>
      <c r="G33" s="849">
        <v>12</v>
      </c>
      <c r="H33" s="849">
        <v>60</v>
      </c>
      <c r="I33" s="832">
        <v>1.3333333333333333</v>
      </c>
      <c r="J33" s="832">
        <v>5</v>
      </c>
      <c r="K33" s="849">
        <v>9</v>
      </c>
      <c r="L33" s="849">
        <v>45</v>
      </c>
      <c r="M33" s="832">
        <v>1</v>
      </c>
      <c r="N33" s="832">
        <v>5</v>
      </c>
      <c r="O33" s="849">
        <v>8</v>
      </c>
      <c r="P33" s="849">
        <v>40</v>
      </c>
      <c r="Q33" s="837">
        <v>0.88888888888888884</v>
      </c>
      <c r="R33" s="850">
        <v>5</v>
      </c>
    </row>
    <row r="34" spans="1:18" ht="14.4" customHeight="1" x14ac:dyDescent="0.3">
      <c r="A34" s="831" t="s">
        <v>3382</v>
      </c>
      <c r="B34" s="832" t="s">
        <v>3383</v>
      </c>
      <c r="C34" s="832" t="s">
        <v>576</v>
      </c>
      <c r="D34" s="832" t="s">
        <v>3377</v>
      </c>
      <c r="E34" s="832" t="s">
        <v>3423</v>
      </c>
      <c r="F34" s="832" t="s">
        <v>3424</v>
      </c>
      <c r="G34" s="849">
        <v>23</v>
      </c>
      <c r="H34" s="849">
        <v>115</v>
      </c>
      <c r="I34" s="832">
        <v>1.0454545454545454</v>
      </c>
      <c r="J34" s="832">
        <v>5</v>
      </c>
      <c r="K34" s="849">
        <v>22</v>
      </c>
      <c r="L34" s="849">
        <v>110</v>
      </c>
      <c r="M34" s="832">
        <v>1</v>
      </c>
      <c r="N34" s="832">
        <v>5</v>
      </c>
      <c r="O34" s="849">
        <v>12</v>
      </c>
      <c r="P34" s="849">
        <v>60</v>
      </c>
      <c r="Q34" s="837">
        <v>0.54545454545454541</v>
      </c>
      <c r="R34" s="850">
        <v>5</v>
      </c>
    </row>
    <row r="35" spans="1:18" ht="14.4" customHeight="1" x14ac:dyDescent="0.3">
      <c r="A35" s="831" t="s">
        <v>3382</v>
      </c>
      <c r="B35" s="832" t="s">
        <v>3383</v>
      </c>
      <c r="C35" s="832" t="s">
        <v>576</v>
      </c>
      <c r="D35" s="832" t="s">
        <v>3377</v>
      </c>
      <c r="E35" s="832" t="s">
        <v>3425</v>
      </c>
      <c r="F35" s="832" t="s">
        <v>3426</v>
      </c>
      <c r="G35" s="849"/>
      <c r="H35" s="849"/>
      <c r="I35" s="832"/>
      <c r="J35" s="832"/>
      <c r="K35" s="849">
        <v>1</v>
      </c>
      <c r="L35" s="849">
        <v>347</v>
      </c>
      <c r="M35" s="832">
        <v>1</v>
      </c>
      <c r="N35" s="832">
        <v>347</v>
      </c>
      <c r="O35" s="849">
        <v>1</v>
      </c>
      <c r="P35" s="849">
        <v>347</v>
      </c>
      <c r="Q35" s="837">
        <v>1</v>
      </c>
      <c r="R35" s="850">
        <v>347</v>
      </c>
    </row>
    <row r="36" spans="1:18" ht="14.4" customHeight="1" x14ac:dyDescent="0.3">
      <c r="A36" s="831" t="s">
        <v>3382</v>
      </c>
      <c r="B36" s="832" t="s">
        <v>3383</v>
      </c>
      <c r="C36" s="832" t="s">
        <v>576</v>
      </c>
      <c r="D36" s="832" t="s">
        <v>3377</v>
      </c>
      <c r="E36" s="832" t="s">
        <v>3427</v>
      </c>
      <c r="F36" s="832" t="s">
        <v>3428</v>
      </c>
      <c r="G36" s="849"/>
      <c r="H36" s="849"/>
      <c r="I36" s="832"/>
      <c r="J36" s="832"/>
      <c r="K36" s="849">
        <v>2</v>
      </c>
      <c r="L36" s="849">
        <v>808</v>
      </c>
      <c r="M36" s="832">
        <v>1</v>
      </c>
      <c r="N36" s="832">
        <v>404</v>
      </c>
      <c r="O36" s="849">
        <v>1</v>
      </c>
      <c r="P36" s="849">
        <v>404</v>
      </c>
      <c r="Q36" s="837">
        <v>0.5</v>
      </c>
      <c r="R36" s="850">
        <v>404</v>
      </c>
    </row>
    <row r="37" spans="1:18" ht="14.4" customHeight="1" x14ac:dyDescent="0.3">
      <c r="A37" s="831" t="s">
        <v>3382</v>
      </c>
      <c r="B37" s="832" t="s">
        <v>3383</v>
      </c>
      <c r="C37" s="832" t="s">
        <v>576</v>
      </c>
      <c r="D37" s="832" t="s">
        <v>3377</v>
      </c>
      <c r="E37" s="832" t="s">
        <v>3429</v>
      </c>
      <c r="F37" s="832" t="s">
        <v>3430</v>
      </c>
      <c r="G37" s="849"/>
      <c r="H37" s="849"/>
      <c r="I37" s="832"/>
      <c r="J37" s="832"/>
      <c r="K37" s="849">
        <v>3</v>
      </c>
      <c r="L37" s="849">
        <v>1704</v>
      </c>
      <c r="M37" s="832">
        <v>1</v>
      </c>
      <c r="N37" s="832">
        <v>568</v>
      </c>
      <c r="O37" s="849">
        <v>2</v>
      </c>
      <c r="P37" s="849">
        <v>1138</v>
      </c>
      <c r="Q37" s="837">
        <v>0.6678403755868545</v>
      </c>
      <c r="R37" s="850">
        <v>569</v>
      </c>
    </row>
    <row r="38" spans="1:18" ht="14.4" customHeight="1" x14ac:dyDescent="0.3">
      <c r="A38" s="831" t="s">
        <v>3382</v>
      </c>
      <c r="B38" s="832" t="s">
        <v>3383</v>
      </c>
      <c r="C38" s="832" t="s">
        <v>576</v>
      </c>
      <c r="D38" s="832" t="s">
        <v>3377</v>
      </c>
      <c r="E38" s="832" t="s">
        <v>3378</v>
      </c>
      <c r="F38" s="832" t="s">
        <v>3379</v>
      </c>
      <c r="G38" s="849">
        <v>236</v>
      </c>
      <c r="H38" s="849">
        <v>17464</v>
      </c>
      <c r="I38" s="832">
        <v>0.88389513108614237</v>
      </c>
      <c r="J38" s="832">
        <v>74</v>
      </c>
      <c r="K38" s="849">
        <v>267</v>
      </c>
      <c r="L38" s="849">
        <v>19758</v>
      </c>
      <c r="M38" s="832">
        <v>1</v>
      </c>
      <c r="N38" s="832">
        <v>74</v>
      </c>
      <c r="O38" s="849">
        <v>276</v>
      </c>
      <c r="P38" s="849">
        <v>20424</v>
      </c>
      <c r="Q38" s="837">
        <v>1.0337078651685394</v>
      </c>
      <c r="R38" s="850">
        <v>74</v>
      </c>
    </row>
    <row r="39" spans="1:18" ht="14.4" customHeight="1" x14ac:dyDescent="0.3">
      <c r="A39" s="831" t="s">
        <v>3382</v>
      </c>
      <c r="B39" s="832" t="s">
        <v>3383</v>
      </c>
      <c r="C39" s="832" t="s">
        <v>576</v>
      </c>
      <c r="D39" s="832" t="s">
        <v>3377</v>
      </c>
      <c r="E39" s="832" t="s">
        <v>3431</v>
      </c>
      <c r="F39" s="832" t="s">
        <v>3432</v>
      </c>
      <c r="G39" s="849">
        <v>83</v>
      </c>
      <c r="H39" s="849">
        <v>28718</v>
      </c>
      <c r="I39" s="832"/>
      <c r="J39" s="832">
        <v>346</v>
      </c>
      <c r="K39" s="849"/>
      <c r="L39" s="849"/>
      <c r="M39" s="832"/>
      <c r="N39" s="832"/>
      <c r="O39" s="849">
        <v>3</v>
      </c>
      <c r="P39" s="849">
        <v>1041</v>
      </c>
      <c r="Q39" s="837"/>
      <c r="R39" s="850">
        <v>347</v>
      </c>
    </row>
    <row r="40" spans="1:18" ht="14.4" customHeight="1" x14ac:dyDescent="0.3">
      <c r="A40" s="831" t="s">
        <v>3382</v>
      </c>
      <c r="B40" s="832" t="s">
        <v>3383</v>
      </c>
      <c r="C40" s="832" t="s">
        <v>576</v>
      </c>
      <c r="D40" s="832" t="s">
        <v>3377</v>
      </c>
      <c r="E40" s="832" t="s">
        <v>3433</v>
      </c>
      <c r="F40" s="832" t="s">
        <v>3434</v>
      </c>
      <c r="G40" s="849">
        <v>34</v>
      </c>
      <c r="H40" s="849">
        <v>7854</v>
      </c>
      <c r="I40" s="832"/>
      <c r="J40" s="832">
        <v>231</v>
      </c>
      <c r="K40" s="849"/>
      <c r="L40" s="849"/>
      <c r="M40" s="832"/>
      <c r="N40" s="832"/>
      <c r="O40" s="849">
        <v>164</v>
      </c>
      <c r="P40" s="849">
        <v>38048</v>
      </c>
      <c r="Q40" s="837"/>
      <c r="R40" s="850">
        <v>232</v>
      </c>
    </row>
    <row r="41" spans="1:18" ht="14.4" customHeight="1" x14ac:dyDescent="0.3">
      <c r="A41" s="831" t="s">
        <v>3382</v>
      </c>
      <c r="B41" s="832" t="s">
        <v>3383</v>
      </c>
      <c r="C41" s="832" t="s">
        <v>576</v>
      </c>
      <c r="D41" s="832" t="s">
        <v>3377</v>
      </c>
      <c r="E41" s="832" t="s">
        <v>3435</v>
      </c>
      <c r="F41" s="832" t="s">
        <v>3436</v>
      </c>
      <c r="G41" s="849">
        <v>0</v>
      </c>
      <c r="H41" s="849">
        <v>0</v>
      </c>
      <c r="I41" s="832"/>
      <c r="J41" s="832"/>
      <c r="K41" s="849"/>
      <c r="L41" s="849"/>
      <c r="M41" s="832"/>
      <c r="N41" s="832"/>
      <c r="O41" s="849"/>
      <c r="P41" s="849"/>
      <c r="Q41" s="837"/>
      <c r="R41" s="850"/>
    </row>
    <row r="42" spans="1:18" ht="14.4" customHeight="1" x14ac:dyDescent="0.3">
      <c r="A42" s="831" t="s">
        <v>3382</v>
      </c>
      <c r="B42" s="832" t="s">
        <v>3383</v>
      </c>
      <c r="C42" s="832" t="s">
        <v>576</v>
      </c>
      <c r="D42" s="832" t="s">
        <v>3377</v>
      </c>
      <c r="E42" s="832" t="s">
        <v>3437</v>
      </c>
      <c r="F42" s="832" t="s">
        <v>3438</v>
      </c>
      <c r="G42" s="849">
        <v>5</v>
      </c>
      <c r="H42" s="849">
        <v>415</v>
      </c>
      <c r="I42" s="832">
        <v>0.45454545454545453</v>
      </c>
      <c r="J42" s="832">
        <v>83</v>
      </c>
      <c r="K42" s="849">
        <v>11</v>
      </c>
      <c r="L42" s="849">
        <v>913</v>
      </c>
      <c r="M42" s="832">
        <v>1</v>
      </c>
      <c r="N42" s="832">
        <v>83</v>
      </c>
      <c r="O42" s="849">
        <v>6</v>
      </c>
      <c r="P42" s="849">
        <v>498</v>
      </c>
      <c r="Q42" s="837">
        <v>0.54545454545454541</v>
      </c>
      <c r="R42" s="850">
        <v>83</v>
      </c>
    </row>
    <row r="43" spans="1:18" ht="14.4" customHeight="1" x14ac:dyDescent="0.3">
      <c r="A43" s="831" t="s">
        <v>3382</v>
      </c>
      <c r="B43" s="832" t="s">
        <v>3383</v>
      </c>
      <c r="C43" s="832" t="s">
        <v>576</v>
      </c>
      <c r="D43" s="832" t="s">
        <v>3377</v>
      </c>
      <c r="E43" s="832" t="s">
        <v>3437</v>
      </c>
      <c r="F43" s="832" t="s">
        <v>3439</v>
      </c>
      <c r="G43" s="849">
        <v>1</v>
      </c>
      <c r="H43" s="849">
        <v>83</v>
      </c>
      <c r="I43" s="832"/>
      <c r="J43" s="832">
        <v>83</v>
      </c>
      <c r="K43" s="849"/>
      <c r="L43" s="849"/>
      <c r="M43" s="832"/>
      <c r="N43" s="832"/>
      <c r="O43" s="849"/>
      <c r="P43" s="849"/>
      <c r="Q43" s="837"/>
      <c r="R43" s="850"/>
    </row>
    <row r="44" spans="1:18" ht="14.4" customHeight="1" x14ac:dyDescent="0.3">
      <c r="A44" s="831" t="s">
        <v>3382</v>
      </c>
      <c r="B44" s="832" t="s">
        <v>3383</v>
      </c>
      <c r="C44" s="832" t="s">
        <v>576</v>
      </c>
      <c r="D44" s="832" t="s">
        <v>3377</v>
      </c>
      <c r="E44" s="832" t="s">
        <v>3440</v>
      </c>
      <c r="F44" s="832" t="s">
        <v>3441</v>
      </c>
      <c r="G44" s="849">
        <v>1</v>
      </c>
      <c r="H44" s="849">
        <v>0</v>
      </c>
      <c r="I44" s="832"/>
      <c r="J44" s="832">
        <v>0</v>
      </c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3382</v>
      </c>
      <c r="B45" s="832" t="s">
        <v>3383</v>
      </c>
      <c r="C45" s="832" t="s">
        <v>576</v>
      </c>
      <c r="D45" s="832" t="s">
        <v>3377</v>
      </c>
      <c r="E45" s="832" t="s">
        <v>3442</v>
      </c>
      <c r="F45" s="832" t="s">
        <v>3443</v>
      </c>
      <c r="G45" s="849">
        <v>30</v>
      </c>
      <c r="H45" s="849">
        <v>999.95</v>
      </c>
      <c r="I45" s="832">
        <v>3.000150015001501</v>
      </c>
      <c r="J45" s="832">
        <v>33.331666666666671</v>
      </c>
      <c r="K45" s="849">
        <v>10</v>
      </c>
      <c r="L45" s="849">
        <v>333.2999999999999</v>
      </c>
      <c r="M45" s="832">
        <v>1</v>
      </c>
      <c r="N45" s="832">
        <v>33.329999999999991</v>
      </c>
      <c r="O45" s="849">
        <v>13</v>
      </c>
      <c r="P45" s="849">
        <v>433.30999999999989</v>
      </c>
      <c r="Q45" s="837">
        <v>1.3000600060006002</v>
      </c>
      <c r="R45" s="850">
        <v>33.33153846153845</v>
      </c>
    </row>
    <row r="46" spans="1:18" ht="14.4" customHeight="1" x14ac:dyDescent="0.3">
      <c r="A46" s="831" t="s">
        <v>3382</v>
      </c>
      <c r="B46" s="832" t="s">
        <v>3383</v>
      </c>
      <c r="C46" s="832" t="s">
        <v>576</v>
      </c>
      <c r="D46" s="832" t="s">
        <v>3377</v>
      </c>
      <c r="E46" s="832" t="s">
        <v>3442</v>
      </c>
      <c r="F46" s="832" t="s">
        <v>3444</v>
      </c>
      <c r="G46" s="849">
        <v>1903</v>
      </c>
      <c r="H46" s="849">
        <v>63433.270000000033</v>
      </c>
      <c r="I46" s="832">
        <v>0.66608266244601577</v>
      </c>
      <c r="J46" s="832">
        <v>33.333300052548623</v>
      </c>
      <c r="K46" s="849">
        <v>2857</v>
      </c>
      <c r="L46" s="849">
        <v>95233.33</v>
      </c>
      <c r="M46" s="832">
        <v>1</v>
      </c>
      <c r="N46" s="832">
        <v>33.333332166608329</v>
      </c>
      <c r="O46" s="849">
        <v>2881</v>
      </c>
      <c r="P46" s="849">
        <v>96033.290000000023</v>
      </c>
      <c r="Q46" s="837">
        <v>1.008400000294015</v>
      </c>
      <c r="R46" s="850">
        <v>33.333318292259641</v>
      </c>
    </row>
    <row r="47" spans="1:18" ht="14.4" customHeight="1" x14ac:dyDescent="0.3">
      <c r="A47" s="831" t="s">
        <v>3382</v>
      </c>
      <c r="B47" s="832" t="s">
        <v>3383</v>
      </c>
      <c r="C47" s="832" t="s">
        <v>576</v>
      </c>
      <c r="D47" s="832" t="s">
        <v>3377</v>
      </c>
      <c r="E47" s="832" t="s">
        <v>3445</v>
      </c>
      <c r="F47" s="832" t="s">
        <v>3446</v>
      </c>
      <c r="G47" s="849">
        <v>10</v>
      </c>
      <c r="H47" s="849">
        <v>370</v>
      </c>
      <c r="I47" s="832">
        <v>5</v>
      </c>
      <c r="J47" s="832">
        <v>37</v>
      </c>
      <c r="K47" s="849">
        <v>2</v>
      </c>
      <c r="L47" s="849">
        <v>74</v>
      </c>
      <c r="M47" s="832">
        <v>1</v>
      </c>
      <c r="N47" s="832">
        <v>37</v>
      </c>
      <c r="O47" s="849">
        <v>4</v>
      </c>
      <c r="P47" s="849">
        <v>148</v>
      </c>
      <c r="Q47" s="837">
        <v>2</v>
      </c>
      <c r="R47" s="850">
        <v>37</v>
      </c>
    </row>
    <row r="48" spans="1:18" ht="14.4" customHeight="1" x14ac:dyDescent="0.3">
      <c r="A48" s="831" t="s">
        <v>3382</v>
      </c>
      <c r="B48" s="832" t="s">
        <v>3383</v>
      </c>
      <c r="C48" s="832" t="s">
        <v>576</v>
      </c>
      <c r="D48" s="832" t="s">
        <v>3377</v>
      </c>
      <c r="E48" s="832" t="s">
        <v>3447</v>
      </c>
      <c r="F48" s="832" t="s">
        <v>3448</v>
      </c>
      <c r="G48" s="849"/>
      <c r="H48" s="849"/>
      <c r="I48" s="832"/>
      <c r="J48" s="832"/>
      <c r="K48" s="849">
        <v>1</v>
      </c>
      <c r="L48" s="849">
        <v>32</v>
      </c>
      <c r="M48" s="832">
        <v>1</v>
      </c>
      <c r="N48" s="832">
        <v>32</v>
      </c>
      <c r="O48" s="849">
        <v>1</v>
      </c>
      <c r="P48" s="849">
        <v>32</v>
      </c>
      <c r="Q48" s="837">
        <v>1</v>
      </c>
      <c r="R48" s="850">
        <v>32</v>
      </c>
    </row>
    <row r="49" spans="1:18" ht="14.4" customHeight="1" x14ac:dyDescent="0.3">
      <c r="A49" s="831" t="s">
        <v>3382</v>
      </c>
      <c r="B49" s="832" t="s">
        <v>3383</v>
      </c>
      <c r="C49" s="832" t="s">
        <v>576</v>
      </c>
      <c r="D49" s="832" t="s">
        <v>3377</v>
      </c>
      <c r="E49" s="832" t="s">
        <v>3447</v>
      </c>
      <c r="F49" s="832" t="s">
        <v>3449</v>
      </c>
      <c r="G49" s="849">
        <v>491</v>
      </c>
      <c r="H49" s="849">
        <v>15712</v>
      </c>
      <c r="I49" s="832">
        <v>0.94605009633911363</v>
      </c>
      <c r="J49" s="832">
        <v>32</v>
      </c>
      <c r="K49" s="849">
        <v>519</v>
      </c>
      <c r="L49" s="849">
        <v>16608</v>
      </c>
      <c r="M49" s="832">
        <v>1</v>
      </c>
      <c r="N49" s="832">
        <v>32</v>
      </c>
      <c r="O49" s="849">
        <v>483</v>
      </c>
      <c r="P49" s="849">
        <v>15456</v>
      </c>
      <c r="Q49" s="837">
        <v>0.93063583815028905</v>
      </c>
      <c r="R49" s="850">
        <v>32</v>
      </c>
    </row>
    <row r="50" spans="1:18" ht="14.4" customHeight="1" x14ac:dyDescent="0.3">
      <c r="A50" s="831" t="s">
        <v>3382</v>
      </c>
      <c r="B50" s="832" t="s">
        <v>3383</v>
      </c>
      <c r="C50" s="832" t="s">
        <v>576</v>
      </c>
      <c r="D50" s="832" t="s">
        <v>3377</v>
      </c>
      <c r="E50" s="832" t="s">
        <v>3450</v>
      </c>
      <c r="F50" s="832" t="s">
        <v>3451</v>
      </c>
      <c r="G50" s="849">
        <v>64</v>
      </c>
      <c r="H50" s="849">
        <v>0</v>
      </c>
      <c r="I50" s="832"/>
      <c r="J50" s="832">
        <v>0</v>
      </c>
      <c r="K50" s="849">
        <v>47</v>
      </c>
      <c r="L50" s="849">
        <v>0</v>
      </c>
      <c r="M50" s="832"/>
      <c r="N50" s="832">
        <v>0</v>
      </c>
      <c r="O50" s="849">
        <v>53</v>
      </c>
      <c r="P50" s="849">
        <v>0</v>
      </c>
      <c r="Q50" s="837"/>
      <c r="R50" s="850">
        <v>0</v>
      </c>
    </row>
    <row r="51" spans="1:18" ht="14.4" customHeight="1" x14ac:dyDescent="0.3">
      <c r="A51" s="831" t="s">
        <v>3382</v>
      </c>
      <c r="B51" s="832" t="s">
        <v>3383</v>
      </c>
      <c r="C51" s="832" t="s">
        <v>576</v>
      </c>
      <c r="D51" s="832" t="s">
        <v>3377</v>
      </c>
      <c r="E51" s="832" t="s">
        <v>3452</v>
      </c>
      <c r="F51" s="832" t="s">
        <v>3453</v>
      </c>
      <c r="G51" s="849"/>
      <c r="H51" s="849"/>
      <c r="I51" s="832"/>
      <c r="J51" s="832"/>
      <c r="K51" s="849">
        <v>2</v>
      </c>
      <c r="L51" s="849">
        <v>1424</v>
      </c>
      <c r="M51" s="832">
        <v>1</v>
      </c>
      <c r="N51" s="832">
        <v>712</v>
      </c>
      <c r="O51" s="849">
        <v>1</v>
      </c>
      <c r="P51" s="849">
        <v>713</v>
      </c>
      <c r="Q51" s="837">
        <v>0.5007022471910112</v>
      </c>
      <c r="R51" s="850">
        <v>713</v>
      </c>
    </row>
    <row r="52" spans="1:18" ht="14.4" customHeight="1" x14ac:dyDescent="0.3">
      <c r="A52" s="831" t="s">
        <v>3382</v>
      </c>
      <c r="B52" s="832" t="s">
        <v>3383</v>
      </c>
      <c r="C52" s="832" t="s">
        <v>576</v>
      </c>
      <c r="D52" s="832" t="s">
        <v>3377</v>
      </c>
      <c r="E52" s="832" t="s">
        <v>3454</v>
      </c>
      <c r="F52" s="832" t="s">
        <v>3455</v>
      </c>
      <c r="G52" s="849">
        <v>7</v>
      </c>
      <c r="H52" s="849">
        <v>1400</v>
      </c>
      <c r="I52" s="832">
        <v>0.16279069767441862</v>
      </c>
      <c r="J52" s="832">
        <v>200</v>
      </c>
      <c r="K52" s="849">
        <v>43</v>
      </c>
      <c r="L52" s="849">
        <v>8600</v>
      </c>
      <c r="M52" s="832">
        <v>1</v>
      </c>
      <c r="N52" s="832">
        <v>200</v>
      </c>
      <c r="O52" s="849">
        <v>39</v>
      </c>
      <c r="P52" s="849">
        <v>7800</v>
      </c>
      <c r="Q52" s="837">
        <v>0.90697674418604646</v>
      </c>
      <c r="R52" s="850">
        <v>200</v>
      </c>
    </row>
    <row r="53" spans="1:18" ht="14.4" customHeight="1" x14ac:dyDescent="0.3">
      <c r="A53" s="831" t="s">
        <v>3382</v>
      </c>
      <c r="B53" s="832" t="s">
        <v>3383</v>
      </c>
      <c r="C53" s="832" t="s">
        <v>576</v>
      </c>
      <c r="D53" s="832" t="s">
        <v>3377</v>
      </c>
      <c r="E53" s="832" t="s">
        <v>3454</v>
      </c>
      <c r="F53" s="832" t="s">
        <v>3456</v>
      </c>
      <c r="G53" s="849"/>
      <c r="H53" s="849"/>
      <c r="I53" s="832"/>
      <c r="J53" s="832"/>
      <c r="K53" s="849">
        <v>5</v>
      </c>
      <c r="L53" s="849">
        <v>1000</v>
      </c>
      <c r="M53" s="832">
        <v>1</v>
      </c>
      <c r="N53" s="832">
        <v>200</v>
      </c>
      <c r="O53" s="849"/>
      <c r="P53" s="849"/>
      <c r="Q53" s="837"/>
      <c r="R53" s="850"/>
    </row>
    <row r="54" spans="1:18" ht="14.4" customHeight="1" x14ac:dyDescent="0.3">
      <c r="A54" s="831" t="s">
        <v>3382</v>
      </c>
      <c r="B54" s="832" t="s">
        <v>3383</v>
      </c>
      <c r="C54" s="832" t="s">
        <v>576</v>
      </c>
      <c r="D54" s="832" t="s">
        <v>3377</v>
      </c>
      <c r="E54" s="832" t="s">
        <v>3380</v>
      </c>
      <c r="F54" s="832" t="s">
        <v>3381</v>
      </c>
      <c r="G54" s="849">
        <v>601</v>
      </c>
      <c r="H54" s="849">
        <v>421301</v>
      </c>
      <c r="I54" s="832">
        <v>1.0152027027027026</v>
      </c>
      <c r="J54" s="832">
        <v>701</v>
      </c>
      <c r="K54" s="849">
        <v>592</v>
      </c>
      <c r="L54" s="849">
        <v>414992</v>
      </c>
      <c r="M54" s="832">
        <v>1</v>
      </c>
      <c r="N54" s="832">
        <v>701</v>
      </c>
      <c r="O54" s="849">
        <v>782</v>
      </c>
      <c r="P54" s="849">
        <v>548964</v>
      </c>
      <c r="Q54" s="837">
        <v>1.3228303196206193</v>
      </c>
      <c r="R54" s="850">
        <v>702</v>
      </c>
    </row>
    <row r="55" spans="1:18" ht="14.4" customHeight="1" x14ac:dyDescent="0.3">
      <c r="A55" s="831" t="s">
        <v>3382</v>
      </c>
      <c r="B55" s="832" t="s">
        <v>3383</v>
      </c>
      <c r="C55" s="832" t="s">
        <v>576</v>
      </c>
      <c r="D55" s="832" t="s">
        <v>3377</v>
      </c>
      <c r="E55" s="832" t="s">
        <v>3380</v>
      </c>
      <c r="F55" s="832" t="s">
        <v>3457</v>
      </c>
      <c r="G55" s="849">
        <v>16</v>
      </c>
      <c r="H55" s="849">
        <v>11216</v>
      </c>
      <c r="I55" s="832">
        <v>1.1428571428571428</v>
      </c>
      <c r="J55" s="832">
        <v>701</v>
      </c>
      <c r="K55" s="849">
        <v>14</v>
      </c>
      <c r="L55" s="849">
        <v>9814</v>
      </c>
      <c r="M55" s="832">
        <v>1</v>
      </c>
      <c r="N55" s="832">
        <v>701</v>
      </c>
      <c r="O55" s="849">
        <v>13</v>
      </c>
      <c r="P55" s="849">
        <v>9126</v>
      </c>
      <c r="Q55" s="837">
        <v>0.92989606684328507</v>
      </c>
      <c r="R55" s="850">
        <v>702</v>
      </c>
    </row>
    <row r="56" spans="1:18" ht="14.4" customHeight="1" x14ac:dyDescent="0.3">
      <c r="A56" s="831" t="s">
        <v>3382</v>
      </c>
      <c r="B56" s="832" t="s">
        <v>3383</v>
      </c>
      <c r="C56" s="832" t="s">
        <v>576</v>
      </c>
      <c r="D56" s="832" t="s">
        <v>3377</v>
      </c>
      <c r="E56" s="832" t="s">
        <v>3458</v>
      </c>
      <c r="F56" s="832" t="s">
        <v>3459</v>
      </c>
      <c r="G56" s="849">
        <v>56</v>
      </c>
      <c r="H56" s="849">
        <v>19376</v>
      </c>
      <c r="I56" s="832">
        <v>1.139563606422396</v>
      </c>
      <c r="J56" s="832">
        <v>346</v>
      </c>
      <c r="K56" s="849">
        <v>49</v>
      </c>
      <c r="L56" s="849">
        <v>17003</v>
      </c>
      <c r="M56" s="832">
        <v>1</v>
      </c>
      <c r="N56" s="832">
        <v>347</v>
      </c>
      <c r="O56" s="849">
        <v>39</v>
      </c>
      <c r="P56" s="849">
        <v>13533</v>
      </c>
      <c r="Q56" s="837">
        <v>0.79591836734693877</v>
      </c>
      <c r="R56" s="850">
        <v>347</v>
      </c>
    </row>
    <row r="57" spans="1:18" ht="14.4" customHeight="1" x14ac:dyDescent="0.3">
      <c r="A57" s="831" t="s">
        <v>3382</v>
      </c>
      <c r="B57" s="832" t="s">
        <v>3383</v>
      </c>
      <c r="C57" s="832" t="s">
        <v>576</v>
      </c>
      <c r="D57" s="832" t="s">
        <v>3377</v>
      </c>
      <c r="E57" s="832" t="s">
        <v>3460</v>
      </c>
      <c r="F57" s="832" t="s">
        <v>3461</v>
      </c>
      <c r="G57" s="849">
        <v>130</v>
      </c>
      <c r="H57" s="849">
        <v>181090</v>
      </c>
      <c r="I57" s="832">
        <v>1.6443891542415052</v>
      </c>
      <c r="J57" s="832">
        <v>1393</v>
      </c>
      <c r="K57" s="849">
        <v>79</v>
      </c>
      <c r="L57" s="849">
        <v>110126</v>
      </c>
      <c r="M57" s="832">
        <v>1</v>
      </c>
      <c r="N57" s="832">
        <v>1394</v>
      </c>
      <c r="O57" s="849">
        <v>155</v>
      </c>
      <c r="P57" s="849">
        <v>216535</v>
      </c>
      <c r="Q57" s="837">
        <v>1.966247752574324</v>
      </c>
      <c r="R57" s="850">
        <v>1397</v>
      </c>
    </row>
    <row r="58" spans="1:18" ht="14.4" customHeight="1" x14ac:dyDescent="0.3">
      <c r="A58" s="831" t="s">
        <v>3382</v>
      </c>
      <c r="B58" s="832" t="s">
        <v>3383</v>
      </c>
      <c r="C58" s="832" t="s">
        <v>576</v>
      </c>
      <c r="D58" s="832" t="s">
        <v>3377</v>
      </c>
      <c r="E58" s="832" t="s">
        <v>3460</v>
      </c>
      <c r="F58" s="832" t="s">
        <v>3462</v>
      </c>
      <c r="G58" s="849">
        <v>2</v>
      </c>
      <c r="H58" s="849">
        <v>2786</v>
      </c>
      <c r="I58" s="832">
        <v>0.66618842659014821</v>
      </c>
      <c r="J58" s="832">
        <v>1393</v>
      </c>
      <c r="K58" s="849">
        <v>3</v>
      </c>
      <c r="L58" s="849">
        <v>4182</v>
      </c>
      <c r="M58" s="832">
        <v>1</v>
      </c>
      <c r="N58" s="832">
        <v>1394</v>
      </c>
      <c r="O58" s="849"/>
      <c r="P58" s="849"/>
      <c r="Q58" s="837"/>
      <c r="R58" s="850"/>
    </row>
    <row r="59" spans="1:18" ht="14.4" customHeight="1" x14ac:dyDescent="0.3">
      <c r="A59" s="831" t="s">
        <v>3382</v>
      </c>
      <c r="B59" s="832" t="s">
        <v>3383</v>
      </c>
      <c r="C59" s="832" t="s">
        <v>576</v>
      </c>
      <c r="D59" s="832" t="s">
        <v>3377</v>
      </c>
      <c r="E59" s="832" t="s">
        <v>3463</v>
      </c>
      <c r="F59" s="832" t="s">
        <v>3464</v>
      </c>
      <c r="G59" s="849">
        <v>2647</v>
      </c>
      <c r="H59" s="849">
        <v>926450</v>
      </c>
      <c r="I59" s="832">
        <v>1.1632695854820139</v>
      </c>
      <c r="J59" s="832">
        <v>350</v>
      </c>
      <c r="K59" s="849">
        <v>2269</v>
      </c>
      <c r="L59" s="849">
        <v>796419</v>
      </c>
      <c r="M59" s="832">
        <v>1</v>
      </c>
      <c r="N59" s="832">
        <v>351</v>
      </c>
      <c r="O59" s="849">
        <v>2103</v>
      </c>
      <c r="P59" s="849">
        <v>738153</v>
      </c>
      <c r="Q59" s="837">
        <v>0.92684001762891144</v>
      </c>
      <c r="R59" s="850">
        <v>351</v>
      </c>
    </row>
    <row r="60" spans="1:18" ht="14.4" customHeight="1" x14ac:dyDescent="0.3">
      <c r="A60" s="831" t="s">
        <v>3382</v>
      </c>
      <c r="B60" s="832" t="s">
        <v>3383</v>
      </c>
      <c r="C60" s="832" t="s">
        <v>576</v>
      </c>
      <c r="D60" s="832" t="s">
        <v>3377</v>
      </c>
      <c r="E60" s="832" t="s">
        <v>3463</v>
      </c>
      <c r="F60" s="832" t="s">
        <v>3465</v>
      </c>
      <c r="G60" s="849">
        <v>4</v>
      </c>
      <c r="H60" s="849">
        <v>1400</v>
      </c>
      <c r="I60" s="832">
        <v>0.9971509971509972</v>
      </c>
      <c r="J60" s="832">
        <v>350</v>
      </c>
      <c r="K60" s="849">
        <v>4</v>
      </c>
      <c r="L60" s="849">
        <v>1404</v>
      </c>
      <c r="M60" s="832">
        <v>1</v>
      </c>
      <c r="N60" s="832">
        <v>351</v>
      </c>
      <c r="O60" s="849">
        <v>1</v>
      </c>
      <c r="P60" s="849">
        <v>351</v>
      </c>
      <c r="Q60" s="837">
        <v>0.25</v>
      </c>
      <c r="R60" s="850">
        <v>351</v>
      </c>
    </row>
    <row r="61" spans="1:18" ht="14.4" customHeight="1" x14ac:dyDescent="0.3">
      <c r="A61" s="831" t="s">
        <v>3382</v>
      </c>
      <c r="B61" s="832" t="s">
        <v>3383</v>
      </c>
      <c r="C61" s="832" t="s">
        <v>576</v>
      </c>
      <c r="D61" s="832" t="s">
        <v>3377</v>
      </c>
      <c r="E61" s="832" t="s">
        <v>3466</v>
      </c>
      <c r="F61" s="832" t="s">
        <v>3467</v>
      </c>
      <c r="G61" s="849"/>
      <c r="H61" s="849"/>
      <c r="I61" s="832"/>
      <c r="J61" s="832"/>
      <c r="K61" s="849">
        <v>1</v>
      </c>
      <c r="L61" s="849">
        <v>594</v>
      </c>
      <c r="M61" s="832">
        <v>1</v>
      </c>
      <c r="N61" s="832">
        <v>594</v>
      </c>
      <c r="O61" s="849">
        <v>1</v>
      </c>
      <c r="P61" s="849">
        <v>595</v>
      </c>
      <c r="Q61" s="837">
        <v>1.0016835016835017</v>
      </c>
      <c r="R61" s="850">
        <v>595</v>
      </c>
    </row>
    <row r="62" spans="1:18" ht="14.4" customHeight="1" x14ac:dyDescent="0.3">
      <c r="A62" s="831" t="s">
        <v>3382</v>
      </c>
      <c r="B62" s="832" t="s">
        <v>3383</v>
      </c>
      <c r="C62" s="832" t="s">
        <v>576</v>
      </c>
      <c r="D62" s="832" t="s">
        <v>3377</v>
      </c>
      <c r="E62" s="832" t="s">
        <v>3468</v>
      </c>
      <c r="F62" s="832" t="s">
        <v>3469</v>
      </c>
      <c r="G62" s="849"/>
      <c r="H62" s="849"/>
      <c r="I62" s="832"/>
      <c r="J62" s="832"/>
      <c r="K62" s="849"/>
      <c r="L62" s="849"/>
      <c r="M62" s="832"/>
      <c r="N62" s="832"/>
      <c r="O62" s="849">
        <v>1</v>
      </c>
      <c r="P62" s="849">
        <v>640</v>
      </c>
      <c r="Q62" s="837"/>
      <c r="R62" s="850">
        <v>640</v>
      </c>
    </row>
    <row r="63" spans="1:18" ht="14.4" customHeight="1" x14ac:dyDescent="0.3">
      <c r="A63" s="831" t="s">
        <v>3382</v>
      </c>
      <c r="B63" s="832" t="s">
        <v>3383</v>
      </c>
      <c r="C63" s="832" t="s">
        <v>576</v>
      </c>
      <c r="D63" s="832" t="s">
        <v>3377</v>
      </c>
      <c r="E63" s="832" t="s">
        <v>3470</v>
      </c>
      <c r="F63" s="832" t="s">
        <v>3471</v>
      </c>
      <c r="G63" s="849"/>
      <c r="H63" s="849"/>
      <c r="I63" s="832"/>
      <c r="J63" s="832"/>
      <c r="K63" s="849"/>
      <c r="L63" s="849"/>
      <c r="M63" s="832"/>
      <c r="N63" s="832"/>
      <c r="O63" s="849">
        <v>12</v>
      </c>
      <c r="P63" s="849">
        <v>1200</v>
      </c>
      <c r="Q63" s="837"/>
      <c r="R63" s="850">
        <v>100</v>
      </c>
    </row>
    <row r="64" spans="1:18" ht="14.4" customHeight="1" x14ac:dyDescent="0.3">
      <c r="A64" s="831" t="s">
        <v>3382</v>
      </c>
      <c r="B64" s="832" t="s">
        <v>3383</v>
      </c>
      <c r="C64" s="832" t="s">
        <v>576</v>
      </c>
      <c r="D64" s="832" t="s">
        <v>3377</v>
      </c>
      <c r="E64" s="832" t="s">
        <v>3470</v>
      </c>
      <c r="F64" s="832" t="s">
        <v>3472</v>
      </c>
      <c r="G64" s="849"/>
      <c r="H64" s="849"/>
      <c r="I64" s="832"/>
      <c r="J64" s="832"/>
      <c r="K64" s="849"/>
      <c r="L64" s="849"/>
      <c r="M64" s="832"/>
      <c r="N64" s="832"/>
      <c r="O64" s="849">
        <v>1</v>
      </c>
      <c r="P64" s="849">
        <v>100</v>
      </c>
      <c r="Q64" s="837"/>
      <c r="R64" s="850">
        <v>100</v>
      </c>
    </row>
    <row r="65" spans="1:18" ht="14.4" customHeight="1" x14ac:dyDescent="0.3">
      <c r="A65" s="831" t="s">
        <v>3382</v>
      </c>
      <c r="B65" s="832" t="s">
        <v>3383</v>
      </c>
      <c r="C65" s="832" t="s">
        <v>576</v>
      </c>
      <c r="D65" s="832" t="s">
        <v>3377</v>
      </c>
      <c r="E65" s="832" t="s">
        <v>3473</v>
      </c>
      <c r="F65" s="832" t="s">
        <v>3474</v>
      </c>
      <c r="G65" s="849">
        <v>9</v>
      </c>
      <c r="H65" s="849">
        <v>0</v>
      </c>
      <c r="I65" s="832"/>
      <c r="J65" s="832">
        <v>0</v>
      </c>
      <c r="K65" s="849">
        <v>1</v>
      </c>
      <c r="L65" s="849">
        <v>0</v>
      </c>
      <c r="M65" s="832"/>
      <c r="N65" s="832">
        <v>0</v>
      </c>
      <c r="O65" s="849"/>
      <c r="P65" s="849"/>
      <c r="Q65" s="837"/>
      <c r="R65" s="850"/>
    </row>
    <row r="66" spans="1:18" ht="14.4" customHeight="1" x14ac:dyDescent="0.3">
      <c r="A66" s="831" t="s">
        <v>3382</v>
      </c>
      <c r="B66" s="832" t="s">
        <v>3383</v>
      </c>
      <c r="C66" s="832" t="s">
        <v>576</v>
      </c>
      <c r="D66" s="832" t="s">
        <v>3377</v>
      </c>
      <c r="E66" s="832" t="s">
        <v>3475</v>
      </c>
      <c r="F66" s="832" t="s">
        <v>3476</v>
      </c>
      <c r="G66" s="849"/>
      <c r="H66" s="849"/>
      <c r="I66" s="832"/>
      <c r="J66" s="832"/>
      <c r="K66" s="849">
        <v>16</v>
      </c>
      <c r="L66" s="849">
        <v>0</v>
      </c>
      <c r="M66" s="832"/>
      <c r="N66" s="832">
        <v>0</v>
      </c>
      <c r="O66" s="849">
        <v>34</v>
      </c>
      <c r="P66" s="849">
        <v>0</v>
      </c>
      <c r="Q66" s="837"/>
      <c r="R66" s="850">
        <v>0</v>
      </c>
    </row>
    <row r="67" spans="1:18" ht="14.4" customHeight="1" x14ac:dyDescent="0.3">
      <c r="A67" s="831" t="s">
        <v>3382</v>
      </c>
      <c r="B67" s="832" t="s">
        <v>3383</v>
      </c>
      <c r="C67" s="832" t="s">
        <v>591</v>
      </c>
      <c r="D67" s="832" t="s">
        <v>3377</v>
      </c>
      <c r="E67" s="832" t="s">
        <v>3378</v>
      </c>
      <c r="F67" s="832" t="s">
        <v>3379</v>
      </c>
      <c r="G67" s="849"/>
      <c r="H67" s="849"/>
      <c r="I67" s="832"/>
      <c r="J67" s="832"/>
      <c r="K67" s="849">
        <v>29</v>
      </c>
      <c r="L67" s="849">
        <v>2146</v>
      </c>
      <c r="M67" s="832">
        <v>1</v>
      </c>
      <c r="N67" s="832">
        <v>74</v>
      </c>
      <c r="O67" s="849">
        <v>4</v>
      </c>
      <c r="P67" s="849">
        <v>296</v>
      </c>
      <c r="Q67" s="837">
        <v>0.13793103448275862</v>
      </c>
      <c r="R67" s="850">
        <v>74</v>
      </c>
    </row>
    <row r="68" spans="1:18" ht="14.4" customHeight="1" x14ac:dyDescent="0.3">
      <c r="A68" s="831" t="s">
        <v>3382</v>
      </c>
      <c r="B68" s="832" t="s">
        <v>3383</v>
      </c>
      <c r="C68" s="832" t="s">
        <v>591</v>
      </c>
      <c r="D68" s="832" t="s">
        <v>3377</v>
      </c>
      <c r="E68" s="832" t="s">
        <v>3431</v>
      </c>
      <c r="F68" s="832" t="s">
        <v>3432</v>
      </c>
      <c r="G68" s="849">
        <v>121</v>
      </c>
      <c r="H68" s="849">
        <v>41866</v>
      </c>
      <c r="I68" s="832">
        <v>0.5637911066821083</v>
      </c>
      <c r="J68" s="832">
        <v>346</v>
      </c>
      <c r="K68" s="849">
        <v>214</v>
      </c>
      <c r="L68" s="849">
        <v>74258</v>
      </c>
      <c r="M68" s="832">
        <v>1</v>
      </c>
      <c r="N68" s="832">
        <v>347</v>
      </c>
      <c r="O68" s="849">
        <v>256</v>
      </c>
      <c r="P68" s="849">
        <v>88832</v>
      </c>
      <c r="Q68" s="837">
        <v>1.1962616822429906</v>
      </c>
      <c r="R68" s="850">
        <v>347</v>
      </c>
    </row>
    <row r="69" spans="1:18" ht="14.4" customHeight="1" x14ac:dyDescent="0.3">
      <c r="A69" s="831" t="s">
        <v>3382</v>
      </c>
      <c r="B69" s="832" t="s">
        <v>3383</v>
      </c>
      <c r="C69" s="832" t="s">
        <v>591</v>
      </c>
      <c r="D69" s="832" t="s">
        <v>3377</v>
      </c>
      <c r="E69" s="832" t="s">
        <v>3433</v>
      </c>
      <c r="F69" s="832" t="s">
        <v>3434</v>
      </c>
      <c r="G69" s="849">
        <v>883</v>
      </c>
      <c r="H69" s="849">
        <v>203973</v>
      </c>
      <c r="I69" s="832">
        <v>2.3864864864864863</v>
      </c>
      <c r="J69" s="832">
        <v>231</v>
      </c>
      <c r="K69" s="849">
        <v>370</v>
      </c>
      <c r="L69" s="849">
        <v>85470</v>
      </c>
      <c r="M69" s="832">
        <v>1</v>
      </c>
      <c r="N69" s="832">
        <v>231</v>
      </c>
      <c r="O69" s="849">
        <v>148</v>
      </c>
      <c r="P69" s="849">
        <v>34336</v>
      </c>
      <c r="Q69" s="837">
        <v>0.40173160173160172</v>
      </c>
      <c r="R69" s="850">
        <v>232</v>
      </c>
    </row>
    <row r="70" spans="1:18" ht="14.4" customHeight="1" x14ac:dyDescent="0.3">
      <c r="A70" s="831" t="s">
        <v>3382</v>
      </c>
      <c r="B70" s="832" t="s">
        <v>3383</v>
      </c>
      <c r="C70" s="832" t="s">
        <v>591</v>
      </c>
      <c r="D70" s="832" t="s">
        <v>3377</v>
      </c>
      <c r="E70" s="832" t="s">
        <v>3477</v>
      </c>
      <c r="F70" s="832" t="s">
        <v>3478</v>
      </c>
      <c r="G70" s="849">
        <v>451</v>
      </c>
      <c r="H70" s="849">
        <v>78925</v>
      </c>
      <c r="I70" s="832">
        <v>1.8949579831932772</v>
      </c>
      <c r="J70" s="832">
        <v>175</v>
      </c>
      <c r="K70" s="849">
        <v>238</v>
      </c>
      <c r="L70" s="849">
        <v>41650</v>
      </c>
      <c r="M70" s="832">
        <v>1</v>
      </c>
      <c r="N70" s="832">
        <v>175</v>
      </c>
      <c r="O70" s="849">
        <v>109</v>
      </c>
      <c r="P70" s="849">
        <v>19075</v>
      </c>
      <c r="Q70" s="837">
        <v>0.45798319327731091</v>
      </c>
      <c r="R70" s="850">
        <v>175</v>
      </c>
    </row>
    <row r="71" spans="1:18" ht="14.4" customHeight="1" x14ac:dyDescent="0.3">
      <c r="A71" s="831" t="s">
        <v>3382</v>
      </c>
      <c r="B71" s="832" t="s">
        <v>3383</v>
      </c>
      <c r="C71" s="832" t="s">
        <v>591</v>
      </c>
      <c r="D71" s="832" t="s">
        <v>3377</v>
      </c>
      <c r="E71" s="832" t="s">
        <v>3442</v>
      </c>
      <c r="F71" s="832" t="s">
        <v>3444</v>
      </c>
      <c r="G71" s="849">
        <v>51</v>
      </c>
      <c r="H71" s="849">
        <v>1700</v>
      </c>
      <c r="I71" s="832">
        <v>0.92726935538416222</v>
      </c>
      <c r="J71" s="832">
        <v>33.333333333333336</v>
      </c>
      <c r="K71" s="849">
        <v>55</v>
      </c>
      <c r="L71" s="849">
        <v>1833.3400000000001</v>
      </c>
      <c r="M71" s="832">
        <v>1</v>
      </c>
      <c r="N71" s="832">
        <v>33.333454545454551</v>
      </c>
      <c r="O71" s="849">
        <v>45</v>
      </c>
      <c r="P71" s="849">
        <v>1499.98</v>
      </c>
      <c r="Q71" s="837">
        <v>0.8181679339347856</v>
      </c>
      <c r="R71" s="850">
        <v>33.332888888888888</v>
      </c>
    </row>
    <row r="72" spans="1:18" ht="14.4" customHeight="1" x14ac:dyDescent="0.3">
      <c r="A72" s="831" t="s">
        <v>3382</v>
      </c>
      <c r="B72" s="832" t="s">
        <v>3383</v>
      </c>
      <c r="C72" s="832" t="s">
        <v>591</v>
      </c>
      <c r="D72" s="832" t="s">
        <v>3377</v>
      </c>
      <c r="E72" s="832" t="s">
        <v>3380</v>
      </c>
      <c r="F72" s="832" t="s">
        <v>3381</v>
      </c>
      <c r="G72" s="849">
        <v>67</v>
      </c>
      <c r="H72" s="849">
        <v>46967</v>
      </c>
      <c r="I72" s="832">
        <v>1.1964285714285714</v>
      </c>
      <c r="J72" s="832">
        <v>701</v>
      </c>
      <c r="K72" s="849">
        <v>56</v>
      </c>
      <c r="L72" s="849">
        <v>39256</v>
      </c>
      <c r="M72" s="832">
        <v>1</v>
      </c>
      <c r="N72" s="832">
        <v>701</v>
      </c>
      <c r="O72" s="849">
        <v>45</v>
      </c>
      <c r="P72" s="849">
        <v>31590</v>
      </c>
      <c r="Q72" s="837">
        <v>0.80471775015284286</v>
      </c>
      <c r="R72" s="850">
        <v>702</v>
      </c>
    </row>
    <row r="73" spans="1:18" ht="14.4" customHeight="1" x14ac:dyDescent="0.3">
      <c r="A73" s="831" t="s">
        <v>3382</v>
      </c>
      <c r="B73" s="832" t="s">
        <v>3479</v>
      </c>
      <c r="C73" s="832" t="s">
        <v>576</v>
      </c>
      <c r="D73" s="832" t="s">
        <v>3384</v>
      </c>
      <c r="E73" s="832" t="s">
        <v>3390</v>
      </c>
      <c r="F73" s="832" t="s">
        <v>3391</v>
      </c>
      <c r="G73" s="849"/>
      <c r="H73" s="849"/>
      <c r="I73" s="832"/>
      <c r="J73" s="832"/>
      <c r="K73" s="849"/>
      <c r="L73" s="849"/>
      <c r="M73" s="832"/>
      <c r="N73" s="832"/>
      <c r="O73" s="849">
        <v>1</v>
      </c>
      <c r="P73" s="849">
        <v>4322.43</v>
      </c>
      <c r="Q73" s="837"/>
      <c r="R73" s="850">
        <v>4322.43</v>
      </c>
    </row>
    <row r="74" spans="1:18" ht="14.4" customHeight="1" x14ac:dyDescent="0.3">
      <c r="A74" s="831" t="s">
        <v>3382</v>
      </c>
      <c r="B74" s="832" t="s">
        <v>3479</v>
      </c>
      <c r="C74" s="832" t="s">
        <v>576</v>
      </c>
      <c r="D74" s="832" t="s">
        <v>3377</v>
      </c>
      <c r="E74" s="832" t="s">
        <v>3418</v>
      </c>
      <c r="F74" s="832" t="s">
        <v>3419</v>
      </c>
      <c r="G74" s="849">
        <v>142</v>
      </c>
      <c r="H74" s="849">
        <v>5254</v>
      </c>
      <c r="I74" s="832">
        <v>0.79329608938547491</v>
      </c>
      <c r="J74" s="832">
        <v>37</v>
      </c>
      <c r="K74" s="849">
        <v>179</v>
      </c>
      <c r="L74" s="849">
        <v>6623</v>
      </c>
      <c r="M74" s="832">
        <v>1</v>
      </c>
      <c r="N74" s="832">
        <v>37</v>
      </c>
      <c r="O74" s="849">
        <v>205</v>
      </c>
      <c r="P74" s="849">
        <v>7585</v>
      </c>
      <c r="Q74" s="837">
        <v>1.1452513966480447</v>
      </c>
      <c r="R74" s="850">
        <v>37</v>
      </c>
    </row>
    <row r="75" spans="1:18" ht="14.4" customHeight="1" x14ac:dyDescent="0.3">
      <c r="A75" s="831" t="s">
        <v>3382</v>
      </c>
      <c r="B75" s="832" t="s">
        <v>3479</v>
      </c>
      <c r="C75" s="832" t="s">
        <v>576</v>
      </c>
      <c r="D75" s="832" t="s">
        <v>3377</v>
      </c>
      <c r="E75" s="832" t="s">
        <v>3418</v>
      </c>
      <c r="F75" s="832" t="s">
        <v>3420</v>
      </c>
      <c r="G75" s="849">
        <v>3</v>
      </c>
      <c r="H75" s="849">
        <v>111</v>
      </c>
      <c r="I75" s="832"/>
      <c r="J75" s="832">
        <v>37</v>
      </c>
      <c r="K75" s="849"/>
      <c r="L75" s="849"/>
      <c r="M75" s="832"/>
      <c r="N75" s="832"/>
      <c r="O75" s="849"/>
      <c r="P75" s="849"/>
      <c r="Q75" s="837"/>
      <c r="R75" s="850"/>
    </row>
    <row r="76" spans="1:18" ht="14.4" customHeight="1" x14ac:dyDescent="0.3">
      <c r="A76" s="831" t="s">
        <v>3382</v>
      </c>
      <c r="B76" s="832" t="s">
        <v>3479</v>
      </c>
      <c r="C76" s="832" t="s">
        <v>576</v>
      </c>
      <c r="D76" s="832" t="s">
        <v>3377</v>
      </c>
      <c r="E76" s="832" t="s">
        <v>3378</v>
      </c>
      <c r="F76" s="832" t="s">
        <v>3379</v>
      </c>
      <c r="G76" s="849">
        <v>170</v>
      </c>
      <c r="H76" s="849">
        <v>12580</v>
      </c>
      <c r="I76" s="832">
        <v>1.0365853658536586</v>
      </c>
      <c r="J76" s="832">
        <v>74</v>
      </c>
      <c r="K76" s="849">
        <v>164</v>
      </c>
      <c r="L76" s="849">
        <v>12136</v>
      </c>
      <c r="M76" s="832">
        <v>1</v>
      </c>
      <c r="N76" s="832">
        <v>74</v>
      </c>
      <c r="O76" s="849">
        <v>189</v>
      </c>
      <c r="P76" s="849">
        <v>13986</v>
      </c>
      <c r="Q76" s="837">
        <v>1.1524390243902438</v>
      </c>
      <c r="R76" s="850">
        <v>74</v>
      </c>
    </row>
    <row r="77" spans="1:18" ht="14.4" customHeight="1" x14ac:dyDescent="0.3">
      <c r="A77" s="831" t="s">
        <v>3382</v>
      </c>
      <c r="B77" s="832" t="s">
        <v>3479</v>
      </c>
      <c r="C77" s="832" t="s">
        <v>576</v>
      </c>
      <c r="D77" s="832" t="s">
        <v>3377</v>
      </c>
      <c r="E77" s="832" t="s">
        <v>3431</v>
      </c>
      <c r="F77" s="832" t="s">
        <v>3432</v>
      </c>
      <c r="G77" s="849">
        <v>5</v>
      </c>
      <c r="H77" s="849">
        <v>1730</v>
      </c>
      <c r="I77" s="832"/>
      <c r="J77" s="832">
        <v>346</v>
      </c>
      <c r="K77" s="849"/>
      <c r="L77" s="849"/>
      <c r="M77" s="832"/>
      <c r="N77" s="832"/>
      <c r="O77" s="849"/>
      <c r="P77" s="849"/>
      <c r="Q77" s="837"/>
      <c r="R77" s="850"/>
    </row>
    <row r="78" spans="1:18" ht="14.4" customHeight="1" x14ac:dyDescent="0.3">
      <c r="A78" s="831" t="s">
        <v>3382</v>
      </c>
      <c r="B78" s="832" t="s">
        <v>3479</v>
      </c>
      <c r="C78" s="832" t="s">
        <v>576</v>
      </c>
      <c r="D78" s="832" t="s">
        <v>3377</v>
      </c>
      <c r="E78" s="832" t="s">
        <v>3435</v>
      </c>
      <c r="F78" s="832" t="s">
        <v>3436</v>
      </c>
      <c r="G78" s="849">
        <v>1</v>
      </c>
      <c r="H78" s="849">
        <v>346</v>
      </c>
      <c r="I78" s="832"/>
      <c r="J78" s="832">
        <v>346</v>
      </c>
      <c r="K78" s="849"/>
      <c r="L78" s="849"/>
      <c r="M78" s="832"/>
      <c r="N78" s="832"/>
      <c r="O78" s="849"/>
      <c r="P78" s="849"/>
      <c r="Q78" s="837"/>
      <c r="R78" s="850"/>
    </row>
    <row r="79" spans="1:18" ht="14.4" customHeight="1" x14ac:dyDescent="0.3">
      <c r="A79" s="831" t="s">
        <v>3382</v>
      </c>
      <c r="B79" s="832" t="s">
        <v>3479</v>
      </c>
      <c r="C79" s="832" t="s">
        <v>576</v>
      </c>
      <c r="D79" s="832" t="s">
        <v>3377</v>
      </c>
      <c r="E79" s="832" t="s">
        <v>3442</v>
      </c>
      <c r="F79" s="832" t="s">
        <v>3443</v>
      </c>
      <c r="G79" s="849">
        <v>1</v>
      </c>
      <c r="H79" s="849">
        <v>33.33</v>
      </c>
      <c r="I79" s="832">
        <v>1</v>
      </c>
      <c r="J79" s="832">
        <v>33.33</v>
      </c>
      <c r="K79" s="849">
        <v>1</v>
      </c>
      <c r="L79" s="849">
        <v>33.33</v>
      </c>
      <c r="M79" s="832">
        <v>1</v>
      </c>
      <c r="N79" s="832">
        <v>33.33</v>
      </c>
      <c r="O79" s="849"/>
      <c r="P79" s="849"/>
      <c r="Q79" s="837"/>
      <c r="R79" s="850"/>
    </row>
    <row r="80" spans="1:18" ht="14.4" customHeight="1" x14ac:dyDescent="0.3">
      <c r="A80" s="831" t="s">
        <v>3382</v>
      </c>
      <c r="B80" s="832" t="s">
        <v>3479</v>
      </c>
      <c r="C80" s="832" t="s">
        <v>576</v>
      </c>
      <c r="D80" s="832" t="s">
        <v>3377</v>
      </c>
      <c r="E80" s="832" t="s">
        <v>3442</v>
      </c>
      <c r="F80" s="832" t="s">
        <v>3444</v>
      </c>
      <c r="G80" s="849">
        <v>2</v>
      </c>
      <c r="H80" s="849">
        <v>66.66</v>
      </c>
      <c r="I80" s="832">
        <v>0.49996249906247658</v>
      </c>
      <c r="J80" s="832">
        <v>33.33</v>
      </c>
      <c r="K80" s="849">
        <v>4</v>
      </c>
      <c r="L80" s="849">
        <v>133.32999999999998</v>
      </c>
      <c r="M80" s="832">
        <v>1</v>
      </c>
      <c r="N80" s="832">
        <v>33.332499999999996</v>
      </c>
      <c r="O80" s="849">
        <v>12</v>
      </c>
      <c r="P80" s="849">
        <v>400</v>
      </c>
      <c r="Q80" s="837">
        <v>3.0000750018750471</v>
      </c>
      <c r="R80" s="850">
        <v>33.333333333333336</v>
      </c>
    </row>
    <row r="81" spans="1:18" ht="14.4" customHeight="1" x14ac:dyDescent="0.3">
      <c r="A81" s="831" t="s">
        <v>3382</v>
      </c>
      <c r="B81" s="832" t="s">
        <v>3479</v>
      </c>
      <c r="C81" s="832" t="s">
        <v>576</v>
      </c>
      <c r="D81" s="832" t="s">
        <v>3377</v>
      </c>
      <c r="E81" s="832" t="s">
        <v>3447</v>
      </c>
      <c r="F81" s="832" t="s">
        <v>3449</v>
      </c>
      <c r="G81" s="849"/>
      <c r="H81" s="849"/>
      <c r="I81" s="832"/>
      <c r="J81" s="832"/>
      <c r="K81" s="849"/>
      <c r="L81" s="849"/>
      <c r="M81" s="832"/>
      <c r="N81" s="832"/>
      <c r="O81" s="849">
        <v>1</v>
      </c>
      <c r="P81" s="849">
        <v>32</v>
      </c>
      <c r="Q81" s="837"/>
      <c r="R81" s="850">
        <v>32</v>
      </c>
    </row>
    <row r="82" spans="1:18" ht="14.4" customHeight="1" x14ac:dyDescent="0.3">
      <c r="A82" s="831" t="s">
        <v>3382</v>
      </c>
      <c r="B82" s="832" t="s">
        <v>3479</v>
      </c>
      <c r="C82" s="832" t="s">
        <v>576</v>
      </c>
      <c r="D82" s="832" t="s">
        <v>3377</v>
      </c>
      <c r="E82" s="832" t="s">
        <v>3458</v>
      </c>
      <c r="F82" s="832" t="s">
        <v>3459</v>
      </c>
      <c r="G82" s="849">
        <v>716</v>
      </c>
      <c r="H82" s="849">
        <v>247736</v>
      </c>
      <c r="I82" s="832">
        <v>1.0933179164220996</v>
      </c>
      <c r="J82" s="832">
        <v>346</v>
      </c>
      <c r="K82" s="849">
        <v>653</v>
      </c>
      <c r="L82" s="849">
        <v>226591</v>
      </c>
      <c r="M82" s="832">
        <v>1</v>
      </c>
      <c r="N82" s="832">
        <v>347</v>
      </c>
      <c r="O82" s="849">
        <v>789</v>
      </c>
      <c r="P82" s="849">
        <v>273783</v>
      </c>
      <c r="Q82" s="837">
        <v>1.2082695252679938</v>
      </c>
      <c r="R82" s="850">
        <v>347</v>
      </c>
    </row>
    <row r="83" spans="1:18" ht="14.4" customHeight="1" x14ac:dyDescent="0.3">
      <c r="A83" s="831" t="s">
        <v>3382</v>
      </c>
      <c r="B83" s="832" t="s">
        <v>3479</v>
      </c>
      <c r="C83" s="832" t="s">
        <v>576</v>
      </c>
      <c r="D83" s="832" t="s">
        <v>3377</v>
      </c>
      <c r="E83" s="832" t="s">
        <v>3480</v>
      </c>
      <c r="F83" s="832" t="s">
        <v>3481</v>
      </c>
      <c r="G83" s="849">
        <v>586</v>
      </c>
      <c r="H83" s="849">
        <v>238502</v>
      </c>
      <c r="I83" s="832">
        <v>1.4469399145796933</v>
      </c>
      <c r="J83" s="832">
        <v>407</v>
      </c>
      <c r="K83" s="849">
        <v>404</v>
      </c>
      <c r="L83" s="849">
        <v>164832</v>
      </c>
      <c r="M83" s="832">
        <v>1</v>
      </c>
      <c r="N83" s="832">
        <v>408</v>
      </c>
      <c r="O83" s="849">
        <v>377</v>
      </c>
      <c r="P83" s="849">
        <v>153816</v>
      </c>
      <c r="Q83" s="837">
        <v>0.93316831683168322</v>
      </c>
      <c r="R83" s="850">
        <v>408</v>
      </c>
    </row>
    <row r="84" spans="1:18" ht="14.4" customHeight="1" x14ac:dyDescent="0.3">
      <c r="A84" s="831" t="s">
        <v>3382</v>
      </c>
      <c r="B84" s="832" t="s">
        <v>3479</v>
      </c>
      <c r="C84" s="832" t="s">
        <v>576</v>
      </c>
      <c r="D84" s="832" t="s">
        <v>3377</v>
      </c>
      <c r="E84" s="832" t="s">
        <v>3480</v>
      </c>
      <c r="F84" s="832" t="s">
        <v>3482</v>
      </c>
      <c r="G84" s="849"/>
      <c r="H84" s="849"/>
      <c r="I84" s="832"/>
      <c r="J84" s="832"/>
      <c r="K84" s="849"/>
      <c r="L84" s="849"/>
      <c r="M84" s="832"/>
      <c r="N84" s="832"/>
      <c r="O84" s="849">
        <v>1</v>
      </c>
      <c r="P84" s="849">
        <v>408</v>
      </c>
      <c r="Q84" s="837"/>
      <c r="R84" s="850">
        <v>408</v>
      </c>
    </row>
    <row r="85" spans="1:18" ht="14.4" customHeight="1" x14ac:dyDescent="0.3">
      <c r="A85" s="831" t="s">
        <v>3382</v>
      </c>
      <c r="B85" s="832" t="s">
        <v>3479</v>
      </c>
      <c r="C85" s="832" t="s">
        <v>576</v>
      </c>
      <c r="D85" s="832" t="s">
        <v>3377</v>
      </c>
      <c r="E85" s="832" t="s">
        <v>3483</v>
      </c>
      <c r="F85" s="832" t="s">
        <v>3484</v>
      </c>
      <c r="G85" s="849">
        <v>4</v>
      </c>
      <c r="H85" s="849">
        <v>2804</v>
      </c>
      <c r="I85" s="832">
        <v>2</v>
      </c>
      <c r="J85" s="832">
        <v>701</v>
      </c>
      <c r="K85" s="849">
        <v>2</v>
      </c>
      <c r="L85" s="849">
        <v>1402</v>
      </c>
      <c r="M85" s="832">
        <v>1</v>
      </c>
      <c r="N85" s="832">
        <v>701</v>
      </c>
      <c r="O85" s="849"/>
      <c r="P85" s="849"/>
      <c r="Q85" s="837"/>
      <c r="R85" s="850"/>
    </row>
    <row r="86" spans="1:18" ht="14.4" customHeight="1" x14ac:dyDescent="0.3">
      <c r="A86" s="831" t="s">
        <v>3382</v>
      </c>
      <c r="B86" s="832" t="s">
        <v>3479</v>
      </c>
      <c r="C86" s="832" t="s">
        <v>576</v>
      </c>
      <c r="D86" s="832" t="s">
        <v>3377</v>
      </c>
      <c r="E86" s="832" t="s">
        <v>3483</v>
      </c>
      <c r="F86" s="832" t="s">
        <v>3485</v>
      </c>
      <c r="G86" s="849">
        <v>277</v>
      </c>
      <c r="H86" s="849">
        <v>194177</v>
      </c>
      <c r="I86" s="832">
        <v>1.5474860335195531</v>
      </c>
      <c r="J86" s="832">
        <v>701</v>
      </c>
      <c r="K86" s="849">
        <v>179</v>
      </c>
      <c r="L86" s="849">
        <v>125479</v>
      </c>
      <c r="M86" s="832">
        <v>1</v>
      </c>
      <c r="N86" s="832">
        <v>701</v>
      </c>
      <c r="O86" s="849">
        <v>310</v>
      </c>
      <c r="P86" s="849">
        <v>217620</v>
      </c>
      <c r="Q86" s="837">
        <v>1.7343141083368532</v>
      </c>
      <c r="R86" s="850">
        <v>702</v>
      </c>
    </row>
    <row r="87" spans="1:18" ht="14.4" customHeight="1" x14ac:dyDescent="0.3">
      <c r="A87" s="831" t="s">
        <v>3382</v>
      </c>
      <c r="B87" s="832" t="s">
        <v>3479</v>
      </c>
      <c r="C87" s="832" t="s">
        <v>576</v>
      </c>
      <c r="D87" s="832" t="s">
        <v>3377</v>
      </c>
      <c r="E87" s="832" t="s">
        <v>3486</v>
      </c>
      <c r="F87" s="832" t="s">
        <v>3487</v>
      </c>
      <c r="G87" s="849">
        <v>53</v>
      </c>
      <c r="H87" s="849">
        <v>86072</v>
      </c>
      <c r="I87" s="832">
        <v>1.3573028037972688</v>
      </c>
      <c r="J87" s="832">
        <v>1624</v>
      </c>
      <c r="K87" s="849">
        <v>39</v>
      </c>
      <c r="L87" s="849">
        <v>63414</v>
      </c>
      <c r="M87" s="832">
        <v>1</v>
      </c>
      <c r="N87" s="832">
        <v>1626</v>
      </c>
      <c r="O87" s="849">
        <v>46</v>
      </c>
      <c r="P87" s="849">
        <v>74934</v>
      </c>
      <c r="Q87" s="837">
        <v>1.1816633550950895</v>
      </c>
      <c r="R87" s="850">
        <v>1629</v>
      </c>
    </row>
    <row r="88" spans="1:18" ht="14.4" customHeight="1" x14ac:dyDescent="0.3">
      <c r="A88" s="831" t="s">
        <v>3382</v>
      </c>
      <c r="B88" s="832" t="s">
        <v>3479</v>
      </c>
      <c r="C88" s="832" t="s">
        <v>576</v>
      </c>
      <c r="D88" s="832" t="s">
        <v>3377</v>
      </c>
      <c r="E88" s="832" t="s">
        <v>3486</v>
      </c>
      <c r="F88" s="832" t="s">
        <v>3488</v>
      </c>
      <c r="G88" s="849">
        <v>1</v>
      </c>
      <c r="H88" s="849">
        <v>1624</v>
      </c>
      <c r="I88" s="832"/>
      <c r="J88" s="832">
        <v>1624</v>
      </c>
      <c r="K88" s="849"/>
      <c r="L88" s="849"/>
      <c r="M88" s="832"/>
      <c r="N88" s="832"/>
      <c r="O88" s="849"/>
      <c r="P88" s="849"/>
      <c r="Q88" s="837"/>
      <c r="R88" s="850"/>
    </row>
    <row r="89" spans="1:18" ht="14.4" customHeight="1" x14ac:dyDescent="0.3">
      <c r="A89" s="831" t="s">
        <v>3382</v>
      </c>
      <c r="B89" s="832" t="s">
        <v>3479</v>
      </c>
      <c r="C89" s="832" t="s">
        <v>576</v>
      </c>
      <c r="D89" s="832" t="s">
        <v>3377</v>
      </c>
      <c r="E89" s="832" t="s">
        <v>3470</v>
      </c>
      <c r="F89" s="832" t="s">
        <v>3471</v>
      </c>
      <c r="G89" s="849"/>
      <c r="H89" s="849"/>
      <c r="I89" s="832"/>
      <c r="J89" s="832"/>
      <c r="K89" s="849"/>
      <c r="L89" s="849"/>
      <c r="M89" s="832"/>
      <c r="N89" s="832"/>
      <c r="O89" s="849">
        <v>19</v>
      </c>
      <c r="P89" s="849">
        <v>1900</v>
      </c>
      <c r="Q89" s="837"/>
      <c r="R89" s="850">
        <v>100</v>
      </c>
    </row>
    <row r="90" spans="1:18" ht="14.4" customHeight="1" x14ac:dyDescent="0.3">
      <c r="A90" s="831" t="s">
        <v>3382</v>
      </c>
      <c r="B90" s="832" t="s">
        <v>3479</v>
      </c>
      <c r="C90" s="832" t="s">
        <v>576</v>
      </c>
      <c r="D90" s="832" t="s">
        <v>3377</v>
      </c>
      <c r="E90" s="832" t="s">
        <v>3470</v>
      </c>
      <c r="F90" s="832" t="s">
        <v>3472</v>
      </c>
      <c r="G90" s="849"/>
      <c r="H90" s="849"/>
      <c r="I90" s="832"/>
      <c r="J90" s="832"/>
      <c r="K90" s="849"/>
      <c r="L90" s="849"/>
      <c r="M90" s="832"/>
      <c r="N90" s="832"/>
      <c r="O90" s="849">
        <v>1</v>
      </c>
      <c r="P90" s="849">
        <v>100</v>
      </c>
      <c r="Q90" s="837"/>
      <c r="R90" s="850">
        <v>100</v>
      </c>
    </row>
    <row r="91" spans="1:18" ht="14.4" customHeight="1" x14ac:dyDescent="0.3">
      <c r="A91" s="831" t="s">
        <v>3382</v>
      </c>
      <c r="B91" s="832" t="s">
        <v>3489</v>
      </c>
      <c r="C91" s="832" t="s">
        <v>579</v>
      </c>
      <c r="D91" s="832" t="s">
        <v>3384</v>
      </c>
      <c r="E91" s="832" t="s">
        <v>3385</v>
      </c>
      <c r="F91" s="832" t="s">
        <v>3386</v>
      </c>
      <c r="G91" s="849"/>
      <c r="H91" s="849"/>
      <c r="I91" s="832"/>
      <c r="J91" s="832"/>
      <c r="K91" s="849">
        <v>1.4</v>
      </c>
      <c r="L91" s="849">
        <v>247.17000000000002</v>
      </c>
      <c r="M91" s="832">
        <v>1</v>
      </c>
      <c r="N91" s="832">
        <v>176.55</v>
      </c>
      <c r="O91" s="849"/>
      <c r="P91" s="849"/>
      <c r="Q91" s="837"/>
      <c r="R91" s="850"/>
    </row>
    <row r="92" spans="1:18" ht="14.4" customHeight="1" x14ac:dyDescent="0.3">
      <c r="A92" s="831" t="s">
        <v>3382</v>
      </c>
      <c r="B92" s="832" t="s">
        <v>3489</v>
      </c>
      <c r="C92" s="832" t="s">
        <v>579</v>
      </c>
      <c r="D92" s="832" t="s">
        <v>3384</v>
      </c>
      <c r="E92" s="832" t="s">
        <v>3387</v>
      </c>
      <c r="F92" s="832" t="s">
        <v>3388</v>
      </c>
      <c r="G92" s="849">
        <v>4.2</v>
      </c>
      <c r="H92" s="849">
        <v>2409.36</v>
      </c>
      <c r="I92" s="832"/>
      <c r="J92" s="832">
        <v>573.65714285714284</v>
      </c>
      <c r="K92" s="849"/>
      <c r="L92" s="849"/>
      <c r="M92" s="832"/>
      <c r="N92" s="832"/>
      <c r="O92" s="849">
        <v>3</v>
      </c>
      <c r="P92" s="849">
        <v>1720.98</v>
      </c>
      <c r="Q92" s="837"/>
      <c r="R92" s="850">
        <v>573.66</v>
      </c>
    </row>
    <row r="93" spans="1:18" ht="14.4" customHeight="1" x14ac:dyDescent="0.3">
      <c r="A93" s="831" t="s">
        <v>3382</v>
      </c>
      <c r="B93" s="832" t="s">
        <v>3489</v>
      </c>
      <c r="C93" s="832" t="s">
        <v>579</v>
      </c>
      <c r="D93" s="832" t="s">
        <v>3384</v>
      </c>
      <c r="E93" s="832" t="s">
        <v>3389</v>
      </c>
      <c r="F93" s="832" t="s">
        <v>1263</v>
      </c>
      <c r="G93" s="849">
        <v>10.6</v>
      </c>
      <c r="H93" s="849">
        <v>9153.49</v>
      </c>
      <c r="I93" s="832">
        <v>0.52475197007933061</v>
      </c>
      <c r="J93" s="832">
        <v>863.53679245283024</v>
      </c>
      <c r="K93" s="849">
        <v>20.2</v>
      </c>
      <c r="L93" s="849">
        <v>17443.46</v>
      </c>
      <c r="M93" s="832">
        <v>1</v>
      </c>
      <c r="N93" s="832">
        <v>863.53762376237626</v>
      </c>
      <c r="O93" s="849">
        <v>14</v>
      </c>
      <c r="P93" s="849">
        <v>12089.490000000002</v>
      </c>
      <c r="Q93" s="837">
        <v>0.69306720111720965</v>
      </c>
      <c r="R93" s="850">
        <v>863.53500000000008</v>
      </c>
    </row>
    <row r="94" spans="1:18" ht="14.4" customHeight="1" x14ac:dyDescent="0.3">
      <c r="A94" s="831" t="s">
        <v>3382</v>
      </c>
      <c r="B94" s="832" t="s">
        <v>3489</v>
      </c>
      <c r="C94" s="832" t="s">
        <v>579</v>
      </c>
      <c r="D94" s="832" t="s">
        <v>3384</v>
      </c>
      <c r="E94" s="832" t="s">
        <v>3393</v>
      </c>
      <c r="F94" s="832" t="s">
        <v>3391</v>
      </c>
      <c r="G94" s="849"/>
      <c r="H94" s="849"/>
      <c r="I94" s="832"/>
      <c r="J94" s="832"/>
      <c r="K94" s="849"/>
      <c r="L94" s="849"/>
      <c r="M94" s="832"/>
      <c r="N94" s="832"/>
      <c r="O94" s="849">
        <v>11</v>
      </c>
      <c r="P94" s="849">
        <v>26931.85</v>
      </c>
      <c r="Q94" s="837"/>
      <c r="R94" s="850">
        <v>2448.35</v>
      </c>
    </row>
    <row r="95" spans="1:18" ht="14.4" customHeight="1" x14ac:dyDescent="0.3">
      <c r="A95" s="831" t="s">
        <v>3382</v>
      </c>
      <c r="B95" s="832" t="s">
        <v>3489</v>
      </c>
      <c r="C95" s="832" t="s">
        <v>579</v>
      </c>
      <c r="D95" s="832" t="s">
        <v>3384</v>
      </c>
      <c r="E95" s="832" t="s">
        <v>3394</v>
      </c>
      <c r="F95" s="832"/>
      <c r="G95" s="849">
        <v>2</v>
      </c>
      <c r="H95" s="849">
        <v>826</v>
      </c>
      <c r="I95" s="832"/>
      <c r="J95" s="832">
        <v>413</v>
      </c>
      <c r="K95" s="849"/>
      <c r="L95" s="849"/>
      <c r="M95" s="832"/>
      <c r="N95" s="832"/>
      <c r="O95" s="849"/>
      <c r="P95" s="849"/>
      <c r="Q95" s="837"/>
      <c r="R95" s="850"/>
    </row>
    <row r="96" spans="1:18" ht="14.4" customHeight="1" x14ac:dyDescent="0.3">
      <c r="A96" s="831" t="s">
        <v>3382</v>
      </c>
      <c r="B96" s="832" t="s">
        <v>3489</v>
      </c>
      <c r="C96" s="832" t="s">
        <v>579</v>
      </c>
      <c r="D96" s="832" t="s">
        <v>3384</v>
      </c>
      <c r="E96" s="832" t="s">
        <v>3395</v>
      </c>
      <c r="F96" s="832" t="s">
        <v>3396</v>
      </c>
      <c r="G96" s="849">
        <v>1</v>
      </c>
      <c r="H96" s="849">
        <v>7527.45</v>
      </c>
      <c r="I96" s="832">
        <v>0.19999999999999998</v>
      </c>
      <c r="J96" s="832">
        <v>7527.45</v>
      </c>
      <c r="K96" s="849">
        <v>5</v>
      </c>
      <c r="L96" s="849">
        <v>37637.25</v>
      </c>
      <c r="M96" s="832">
        <v>1</v>
      </c>
      <c r="N96" s="832">
        <v>7527.45</v>
      </c>
      <c r="O96" s="849">
        <v>6</v>
      </c>
      <c r="P96" s="849">
        <v>45164.7</v>
      </c>
      <c r="Q96" s="837">
        <v>1.2</v>
      </c>
      <c r="R96" s="850">
        <v>7527.45</v>
      </c>
    </row>
    <row r="97" spans="1:18" ht="14.4" customHeight="1" x14ac:dyDescent="0.3">
      <c r="A97" s="831" t="s">
        <v>3382</v>
      </c>
      <c r="B97" s="832" t="s">
        <v>3489</v>
      </c>
      <c r="C97" s="832" t="s">
        <v>579</v>
      </c>
      <c r="D97" s="832" t="s">
        <v>3384</v>
      </c>
      <c r="E97" s="832" t="s">
        <v>3398</v>
      </c>
      <c r="F97" s="832" t="s">
        <v>3399</v>
      </c>
      <c r="G97" s="849">
        <v>1</v>
      </c>
      <c r="H97" s="849">
        <v>6335.6</v>
      </c>
      <c r="I97" s="832"/>
      <c r="J97" s="832">
        <v>6335.6</v>
      </c>
      <c r="K97" s="849"/>
      <c r="L97" s="849"/>
      <c r="M97" s="832"/>
      <c r="N97" s="832"/>
      <c r="O97" s="849"/>
      <c r="P97" s="849"/>
      <c r="Q97" s="837"/>
      <c r="R97" s="850"/>
    </row>
    <row r="98" spans="1:18" ht="14.4" customHeight="1" x14ac:dyDescent="0.3">
      <c r="A98" s="831" t="s">
        <v>3382</v>
      </c>
      <c r="B98" s="832" t="s">
        <v>3489</v>
      </c>
      <c r="C98" s="832" t="s">
        <v>579</v>
      </c>
      <c r="D98" s="832" t="s">
        <v>3384</v>
      </c>
      <c r="E98" s="832" t="s">
        <v>3403</v>
      </c>
      <c r="F98" s="832" t="s">
        <v>3404</v>
      </c>
      <c r="G98" s="849"/>
      <c r="H98" s="849"/>
      <c r="I98" s="832"/>
      <c r="J98" s="832"/>
      <c r="K98" s="849"/>
      <c r="L98" s="849"/>
      <c r="M98" s="832"/>
      <c r="N98" s="832"/>
      <c r="O98" s="849">
        <v>1.2</v>
      </c>
      <c r="P98" s="849">
        <v>495.6</v>
      </c>
      <c r="Q98" s="837"/>
      <c r="R98" s="850">
        <v>413.00000000000006</v>
      </c>
    </row>
    <row r="99" spans="1:18" ht="14.4" customHeight="1" x14ac:dyDescent="0.3">
      <c r="A99" s="831" t="s">
        <v>3382</v>
      </c>
      <c r="B99" s="832" t="s">
        <v>3489</v>
      </c>
      <c r="C99" s="832" t="s">
        <v>579</v>
      </c>
      <c r="D99" s="832" t="s">
        <v>3377</v>
      </c>
      <c r="E99" s="832" t="s">
        <v>3418</v>
      </c>
      <c r="F99" s="832" t="s">
        <v>3419</v>
      </c>
      <c r="G99" s="849">
        <v>689</v>
      </c>
      <c r="H99" s="849">
        <v>25493</v>
      </c>
      <c r="I99" s="832">
        <v>0.85166872682323858</v>
      </c>
      <c r="J99" s="832">
        <v>37</v>
      </c>
      <c r="K99" s="849">
        <v>809</v>
      </c>
      <c r="L99" s="849">
        <v>29933</v>
      </c>
      <c r="M99" s="832">
        <v>1</v>
      </c>
      <c r="N99" s="832">
        <v>37</v>
      </c>
      <c r="O99" s="849">
        <v>971</v>
      </c>
      <c r="P99" s="849">
        <v>35927</v>
      </c>
      <c r="Q99" s="837">
        <v>1.2002472187886279</v>
      </c>
      <c r="R99" s="850">
        <v>37</v>
      </c>
    </row>
    <row r="100" spans="1:18" ht="14.4" customHeight="1" x14ac:dyDescent="0.3">
      <c r="A100" s="831" t="s">
        <v>3382</v>
      </c>
      <c r="B100" s="832" t="s">
        <v>3489</v>
      </c>
      <c r="C100" s="832" t="s">
        <v>579</v>
      </c>
      <c r="D100" s="832" t="s">
        <v>3377</v>
      </c>
      <c r="E100" s="832" t="s">
        <v>3418</v>
      </c>
      <c r="F100" s="832" t="s">
        <v>3420</v>
      </c>
      <c r="G100" s="849"/>
      <c r="H100" s="849"/>
      <c r="I100" s="832"/>
      <c r="J100" s="832"/>
      <c r="K100" s="849"/>
      <c r="L100" s="849"/>
      <c r="M100" s="832"/>
      <c r="N100" s="832"/>
      <c r="O100" s="849">
        <v>1</v>
      </c>
      <c r="P100" s="849">
        <v>37</v>
      </c>
      <c r="Q100" s="837"/>
      <c r="R100" s="850">
        <v>37</v>
      </c>
    </row>
    <row r="101" spans="1:18" ht="14.4" customHeight="1" x14ac:dyDescent="0.3">
      <c r="A101" s="831" t="s">
        <v>3382</v>
      </c>
      <c r="B101" s="832" t="s">
        <v>3489</v>
      </c>
      <c r="C101" s="832" t="s">
        <v>579</v>
      </c>
      <c r="D101" s="832" t="s">
        <v>3377</v>
      </c>
      <c r="E101" s="832" t="s">
        <v>3421</v>
      </c>
      <c r="F101" s="832" t="s">
        <v>3422</v>
      </c>
      <c r="G101" s="849">
        <v>4</v>
      </c>
      <c r="H101" s="849">
        <v>20</v>
      </c>
      <c r="I101" s="832">
        <v>0.5714285714285714</v>
      </c>
      <c r="J101" s="832">
        <v>5</v>
      </c>
      <c r="K101" s="849">
        <v>7</v>
      </c>
      <c r="L101" s="849">
        <v>35</v>
      </c>
      <c r="M101" s="832">
        <v>1</v>
      </c>
      <c r="N101" s="832">
        <v>5</v>
      </c>
      <c r="O101" s="849">
        <v>5</v>
      </c>
      <c r="P101" s="849">
        <v>25</v>
      </c>
      <c r="Q101" s="837">
        <v>0.7142857142857143</v>
      </c>
      <c r="R101" s="850">
        <v>5</v>
      </c>
    </row>
    <row r="102" spans="1:18" ht="14.4" customHeight="1" x14ac:dyDescent="0.3">
      <c r="A102" s="831" t="s">
        <v>3382</v>
      </c>
      <c r="B102" s="832" t="s">
        <v>3489</v>
      </c>
      <c r="C102" s="832" t="s">
        <v>579</v>
      </c>
      <c r="D102" s="832" t="s">
        <v>3377</v>
      </c>
      <c r="E102" s="832" t="s">
        <v>3423</v>
      </c>
      <c r="F102" s="832" t="s">
        <v>3424</v>
      </c>
      <c r="G102" s="849">
        <v>4</v>
      </c>
      <c r="H102" s="849">
        <v>20</v>
      </c>
      <c r="I102" s="832">
        <v>1</v>
      </c>
      <c r="J102" s="832">
        <v>5</v>
      </c>
      <c r="K102" s="849">
        <v>4</v>
      </c>
      <c r="L102" s="849">
        <v>20</v>
      </c>
      <c r="M102" s="832">
        <v>1</v>
      </c>
      <c r="N102" s="832">
        <v>5</v>
      </c>
      <c r="O102" s="849">
        <v>3</v>
      </c>
      <c r="P102" s="849">
        <v>15</v>
      </c>
      <c r="Q102" s="837">
        <v>0.75</v>
      </c>
      <c r="R102" s="850">
        <v>5</v>
      </c>
    </row>
    <row r="103" spans="1:18" ht="14.4" customHeight="1" x14ac:dyDescent="0.3">
      <c r="A103" s="831" t="s">
        <v>3382</v>
      </c>
      <c r="B103" s="832" t="s">
        <v>3489</v>
      </c>
      <c r="C103" s="832" t="s">
        <v>579</v>
      </c>
      <c r="D103" s="832" t="s">
        <v>3377</v>
      </c>
      <c r="E103" s="832" t="s">
        <v>3378</v>
      </c>
      <c r="F103" s="832" t="s">
        <v>3379</v>
      </c>
      <c r="G103" s="849">
        <v>109</v>
      </c>
      <c r="H103" s="849">
        <v>8066</v>
      </c>
      <c r="I103" s="832">
        <v>1.0092592592592593</v>
      </c>
      <c r="J103" s="832">
        <v>74</v>
      </c>
      <c r="K103" s="849">
        <v>108</v>
      </c>
      <c r="L103" s="849">
        <v>7992</v>
      </c>
      <c r="M103" s="832">
        <v>1</v>
      </c>
      <c r="N103" s="832">
        <v>74</v>
      </c>
      <c r="O103" s="849">
        <v>68</v>
      </c>
      <c r="P103" s="849">
        <v>5032</v>
      </c>
      <c r="Q103" s="837">
        <v>0.62962962962962965</v>
      </c>
      <c r="R103" s="850">
        <v>74</v>
      </c>
    </row>
    <row r="104" spans="1:18" ht="14.4" customHeight="1" x14ac:dyDescent="0.3">
      <c r="A104" s="831" t="s">
        <v>3382</v>
      </c>
      <c r="B104" s="832" t="s">
        <v>3489</v>
      </c>
      <c r="C104" s="832" t="s">
        <v>579</v>
      </c>
      <c r="D104" s="832" t="s">
        <v>3377</v>
      </c>
      <c r="E104" s="832" t="s">
        <v>3431</v>
      </c>
      <c r="F104" s="832" t="s">
        <v>3432</v>
      </c>
      <c r="G104" s="849">
        <v>683</v>
      </c>
      <c r="H104" s="849">
        <v>236318</v>
      </c>
      <c r="I104" s="832">
        <v>0.55010638149287916</v>
      </c>
      <c r="J104" s="832">
        <v>346</v>
      </c>
      <c r="K104" s="849">
        <v>1238</v>
      </c>
      <c r="L104" s="849">
        <v>429586</v>
      </c>
      <c r="M104" s="832">
        <v>1</v>
      </c>
      <c r="N104" s="832">
        <v>347</v>
      </c>
      <c r="O104" s="849">
        <v>1212</v>
      </c>
      <c r="P104" s="849">
        <v>420564</v>
      </c>
      <c r="Q104" s="837">
        <v>0.97899838449111465</v>
      </c>
      <c r="R104" s="850">
        <v>347</v>
      </c>
    </row>
    <row r="105" spans="1:18" ht="14.4" customHeight="1" x14ac:dyDescent="0.3">
      <c r="A105" s="831" t="s">
        <v>3382</v>
      </c>
      <c r="B105" s="832" t="s">
        <v>3489</v>
      </c>
      <c r="C105" s="832" t="s">
        <v>579</v>
      </c>
      <c r="D105" s="832" t="s">
        <v>3377</v>
      </c>
      <c r="E105" s="832" t="s">
        <v>3433</v>
      </c>
      <c r="F105" s="832" t="s">
        <v>3434</v>
      </c>
      <c r="G105" s="849">
        <v>318</v>
      </c>
      <c r="H105" s="849">
        <v>73458</v>
      </c>
      <c r="I105" s="832">
        <v>1.2230769230769232</v>
      </c>
      <c r="J105" s="832">
        <v>231</v>
      </c>
      <c r="K105" s="849">
        <v>260</v>
      </c>
      <c r="L105" s="849">
        <v>60060</v>
      </c>
      <c r="M105" s="832">
        <v>1</v>
      </c>
      <c r="N105" s="832">
        <v>231</v>
      </c>
      <c r="O105" s="849">
        <v>284</v>
      </c>
      <c r="P105" s="849">
        <v>65888</v>
      </c>
      <c r="Q105" s="837">
        <v>1.097036297036297</v>
      </c>
      <c r="R105" s="850">
        <v>232</v>
      </c>
    </row>
    <row r="106" spans="1:18" ht="14.4" customHeight="1" x14ac:dyDescent="0.3">
      <c r="A106" s="831" t="s">
        <v>3382</v>
      </c>
      <c r="B106" s="832" t="s">
        <v>3489</v>
      </c>
      <c r="C106" s="832" t="s">
        <v>579</v>
      </c>
      <c r="D106" s="832" t="s">
        <v>3377</v>
      </c>
      <c r="E106" s="832" t="s">
        <v>3435</v>
      </c>
      <c r="F106" s="832" t="s">
        <v>3436</v>
      </c>
      <c r="G106" s="849">
        <v>47</v>
      </c>
      <c r="H106" s="849">
        <v>16262</v>
      </c>
      <c r="I106" s="832">
        <v>0.80800953989863855</v>
      </c>
      <c r="J106" s="832">
        <v>346</v>
      </c>
      <c r="K106" s="849">
        <v>58</v>
      </c>
      <c r="L106" s="849">
        <v>20126</v>
      </c>
      <c r="M106" s="832">
        <v>1</v>
      </c>
      <c r="N106" s="832">
        <v>347</v>
      </c>
      <c r="O106" s="849">
        <v>52</v>
      </c>
      <c r="P106" s="849">
        <v>18044</v>
      </c>
      <c r="Q106" s="837">
        <v>0.89655172413793105</v>
      </c>
      <c r="R106" s="850">
        <v>347</v>
      </c>
    </row>
    <row r="107" spans="1:18" ht="14.4" customHeight="1" x14ac:dyDescent="0.3">
      <c r="A107" s="831" t="s">
        <v>3382</v>
      </c>
      <c r="B107" s="832" t="s">
        <v>3489</v>
      </c>
      <c r="C107" s="832" t="s">
        <v>579</v>
      </c>
      <c r="D107" s="832" t="s">
        <v>3377</v>
      </c>
      <c r="E107" s="832" t="s">
        <v>3435</v>
      </c>
      <c r="F107" s="832" t="s">
        <v>3490</v>
      </c>
      <c r="G107" s="849">
        <v>2</v>
      </c>
      <c r="H107" s="849">
        <v>692</v>
      </c>
      <c r="I107" s="832"/>
      <c r="J107" s="832">
        <v>346</v>
      </c>
      <c r="K107" s="849"/>
      <c r="L107" s="849"/>
      <c r="M107" s="832"/>
      <c r="N107" s="832"/>
      <c r="O107" s="849"/>
      <c r="P107" s="849"/>
      <c r="Q107" s="837"/>
      <c r="R107" s="850"/>
    </row>
    <row r="108" spans="1:18" ht="14.4" customHeight="1" x14ac:dyDescent="0.3">
      <c r="A108" s="831" t="s">
        <v>3382</v>
      </c>
      <c r="B108" s="832" t="s">
        <v>3489</v>
      </c>
      <c r="C108" s="832" t="s">
        <v>579</v>
      </c>
      <c r="D108" s="832" t="s">
        <v>3377</v>
      </c>
      <c r="E108" s="832" t="s">
        <v>3437</v>
      </c>
      <c r="F108" s="832" t="s">
        <v>3438</v>
      </c>
      <c r="G108" s="849">
        <v>25</v>
      </c>
      <c r="H108" s="849">
        <v>2075</v>
      </c>
      <c r="I108" s="832">
        <v>0.29761904761904762</v>
      </c>
      <c r="J108" s="832">
        <v>83</v>
      </c>
      <c r="K108" s="849">
        <v>84</v>
      </c>
      <c r="L108" s="849">
        <v>6972</v>
      </c>
      <c r="M108" s="832">
        <v>1</v>
      </c>
      <c r="N108" s="832">
        <v>83</v>
      </c>
      <c r="O108" s="849">
        <v>64</v>
      </c>
      <c r="P108" s="849">
        <v>5312</v>
      </c>
      <c r="Q108" s="837">
        <v>0.76190476190476186</v>
      </c>
      <c r="R108" s="850">
        <v>83</v>
      </c>
    </row>
    <row r="109" spans="1:18" ht="14.4" customHeight="1" x14ac:dyDescent="0.3">
      <c r="A109" s="831" t="s">
        <v>3382</v>
      </c>
      <c r="B109" s="832" t="s">
        <v>3489</v>
      </c>
      <c r="C109" s="832" t="s">
        <v>579</v>
      </c>
      <c r="D109" s="832" t="s">
        <v>3377</v>
      </c>
      <c r="E109" s="832" t="s">
        <v>3437</v>
      </c>
      <c r="F109" s="832" t="s">
        <v>3439</v>
      </c>
      <c r="G109" s="849">
        <v>2</v>
      </c>
      <c r="H109" s="849">
        <v>166</v>
      </c>
      <c r="I109" s="832">
        <v>1</v>
      </c>
      <c r="J109" s="832">
        <v>83</v>
      </c>
      <c r="K109" s="849">
        <v>2</v>
      </c>
      <c r="L109" s="849">
        <v>166</v>
      </c>
      <c r="M109" s="832">
        <v>1</v>
      </c>
      <c r="N109" s="832">
        <v>83</v>
      </c>
      <c r="O109" s="849">
        <v>2</v>
      </c>
      <c r="P109" s="849">
        <v>166</v>
      </c>
      <c r="Q109" s="837">
        <v>1</v>
      </c>
      <c r="R109" s="850">
        <v>83</v>
      </c>
    </row>
    <row r="110" spans="1:18" ht="14.4" customHeight="1" x14ac:dyDescent="0.3">
      <c r="A110" s="831" t="s">
        <v>3382</v>
      </c>
      <c r="B110" s="832" t="s">
        <v>3489</v>
      </c>
      <c r="C110" s="832" t="s">
        <v>579</v>
      </c>
      <c r="D110" s="832" t="s">
        <v>3377</v>
      </c>
      <c r="E110" s="832" t="s">
        <v>3442</v>
      </c>
      <c r="F110" s="832" t="s">
        <v>3443</v>
      </c>
      <c r="G110" s="849"/>
      <c r="H110" s="849"/>
      <c r="I110" s="832"/>
      <c r="J110" s="832"/>
      <c r="K110" s="849">
        <v>1</v>
      </c>
      <c r="L110" s="849">
        <v>33.33</v>
      </c>
      <c r="M110" s="832">
        <v>1</v>
      </c>
      <c r="N110" s="832">
        <v>33.33</v>
      </c>
      <c r="O110" s="849">
        <v>1</v>
      </c>
      <c r="P110" s="849">
        <v>33.33</v>
      </c>
      <c r="Q110" s="837">
        <v>1</v>
      </c>
      <c r="R110" s="850">
        <v>33.33</v>
      </c>
    </row>
    <row r="111" spans="1:18" ht="14.4" customHeight="1" x14ac:dyDescent="0.3">
      <c r="A111" s="831" t="s">
        <v>3382</v>
      </c>
      <c r="B111" s="832" t="s">
        <v>3489</v>
      </c>
      <c r="C111" s="832" t="s">
        <v>579</v>
      </c>
      <c r="D111" s="832" t="s">
        <v>3377</v>
      </c>
      <c r="E111" s="832" t="s">
        <v>3442</v>
      </c>
      <c r="F111" s="832" t="s">
        <v>3444</v>
      </c>
      <c r="G111" s="849">
        <v>297</v>
      </c>
      <c r="H111" s="849">
        <v>9900</v>
      </c>
      <c r="I111" s="832">
        <v>0.64565231427224223</v>
      </c>
      <c r="J111" s="832">
        <v>33.333333333333336</v>
      </c>
      <c r="K111" s="849">
        <v>460</v>
      </c>
      <c r="L111" s="849">
        <v>15333.33</v>
      </c>
      <c r="M111" s="832">
        <v>1</v>
      </c>
      <c r="N111" s="832">
        <v>33.333326086956525</v>
      </c>
      <c r="O111" s="849">
        <v>288</v>
      </c>
      <c r="P111" s="849">
        <v>9599.98</v>
      </c>
      <c r="Q111" s="837">
        <v>0.62608578827951922</v>
      </c>
      <c r="R111" s="850">
        <v>33.333263888888887</v>
      </c>
    </row>
    <row r="112" spans="1:18" ht="14.4" customHeight="1" x14ac:dyDescent="0.3">
      <c r="A112" s="831" t="s">
        <v>3382</v>
      </c>
      <c r="B112" s="832" t="s">
        <v>3489</v>
      </c>
      <c r="C112" s="832" t="s">
        <v>579</v>
      </c>
      <c r="D112" s="832" t="s">
        <v>3377</v>
      </c>
      <c r="E112" s="832" t="s">
        <v>3445</v>
      </c>
      <c r="F112" s="832" t="s">
        <v>3446</v>
      </c>
      <c r="G112" s="849">
        <v>21</v>
      </c>
      <c r="H112" s="849">
        <v>777</v>
      </c>
      <c r="I112" s="832">
        <v>0.58333333333333337</v>
      </c>
      <c r="J112" s="832">
        <v>37</v>
      </c>
      <c r="K112" s="849">
        <v>36</v>
      </c>
      <c r="L112" s="849">
        <v>1332</v>
      </c>
      <c r="M112" s="832">
        <v>1</v>
      </c>
      <c r="N112" s="832">
        <v>37</v>
      </c>
      <c r="O112" s="849">
        <v>23</v>
      </c>
      <c r="P112" s="849">
        <v>851</v>
      </c>
      <c r="Q112" s="837">
        <v>0.63888888888888884</v>
      </c>
      <c r="R112" s="850">
        <v>37</v>
      </c>
    </row>
    <row r="113" spans="1:18" ht="14.4" customHeight="1" x14ac:dyDescent="0.3">
      <c r="A113" s="831" t="s">
        <v>3382</v>
      </c>
      <c r="B113" s="832" t="s">
        <v>3489</v>
      </c>
      <c r="C113" s="832" t="s">
        <v>579</v>
      </c>
      <c r="D113" s="832" t="s">
        <v>3377</v>
      </c>
      <c r="E113" s="832" t="s">
        <v>3447</v>
      </c>
      <c r="F113" s="832" t="s">
        <v>3448</v>
      </c>
      <c r="G113" s="849">
        <v>5</v>
      </c>
      <c r="H113" s="849">
        <v>160</v>
      </c>
      <c r="I113" s="832"/>
      <c r="J113" s="832">
        <v>32</v>
      </c>
      <c r="K113" s="849"/>
      <c r="L113" s="849"/>
      <c r="M113" s="832"/>
      <c r="N113" s="832"/>
      <c r="O113" s="849"/>
      <c r="P113" s="849"/>
      <c r="Q113" s="837"/>
      <c r="R113" s="850"/>
    </row>
    <row r="114" spans="1:18" ht="14.4" customHeight="1" x14ac:dyDescent="0.3">
      <c r="A114" s="831" t="s">
        <v>3382</v>
      </c>
      <c r="B114" s="832" t="s">
        <v>3489</v>
      </c>
      <c r="C114" s="832" t="s">
        <v>579</v>
      </c>
      <c r="D114" s="832" t="s">
        <v>3377</v>
      </c>
      <c r="E114" s="832" t="s">
        <v>3447</v>
      </c>
      <c r="F114" s="832" t="s">
        <v>3449</v>
      </c>
      <c r="G114" s="849">
        <v>42</v>
      </c>
      <c r="H114" s="849">
        <v>1344</v>
      </c>
      <c r="I114" s="832">
        <v>0.8936170212765957</v>
      </c>
      <c r="J114" s="832">
        <v>32</v>
      </c>
      <c r="K114" s="849">
        <v>47</v>
      </c>
      <c r="L114" s="849">
        <v>1504</v>
      </c>
      <c r="M114" s="832">
        <v>1</v>
      </c>
      <c r="N114" s="832">
        <v>32</v>
      </c>
      <c r="O114" s="849">
        <v>58</v>
      </c>
      <c r="P114" s="849">
        <v>1856</v>
      </c>
      <c r="Q114" s="837">
        <v>1.2340425531914894</v>
      </c>
      <c r="R114" s="850">
        <v>32</v>
      </c>
    </row>
    <row r="115" spans="1:18" ht="14.4" customHeight="1" x14ac:dyDescent="0.3">
      <c r="A115" s="831" t="s">
        <v>3382</v>
      </c>
      <c r="B115" s="832" t="s">
        <v>3489</v>
      </c>
      <c r="C115" s="832" t="s">
        <v>579</v>
      </c>
      <c r="D115" s="832" t="s">
        <v>3377</v>
      </c>
      <c r="E115" s="832" t="s">
        <v>3380</v>
      </c>
      <c r="F115" s="832" t="s">
        <v>3381</v>
      </c>
      <c r="G115" s="849">
        <v>47</v>
      </c>
      <c r="H115" s="849">
        <v>32947</v>
      </c>
      <c r="I115" s="832">
        <v>1.2702702702702702</v>
      </c>
      <c r="J115" s="832">
        <v>701</v>
      </c>
      <c r="K115" s="849">
        <v>37</v>
      </c>
      <c r="L115" s="849">
        <v>25937</v>
      </c>
      <c r="M115" s="832">
        <v>1</v>
      </c>
      <c r="N115" s="832">
        <v>701</v>
      </c>
      <c r="O115" s="849">
        <v>32</v>
      </c>
      <c r="P115" s="849">
        <v>22464</v>
      </c>
      <c r="Q115" s="837">
        <v>0.86609862358792455</v>
      </c>
      <c r="R115" s="850">
        <v>702</v>
      </c>
    </row>
    <row r="116" spans="1:18" ht="14.4" customHeight="1" x14ac:dyDescent="0.3">
      <c r="A116" s="831" t="s">
        <v>3382</v>
      </c>
      <c r="B116" s="832" t="s">
        <v>3489</v>
      </c>
      <c r="C116" s="832" t="s">
        <v>579</v>
      </c>
      <c r="D116" s="832" t="s">
        <v>3377</v>
      </c>
      <c r="E116" s="832" t="s">
        <v>3491</v>
      </c>
      <c r="F116" s="832" t="s">
        <v>3492</v>
      </c>
      <c r="G116" s="849"/>
      <c r="H116" s="849"/>
      <c r="I116" s="832"/>
      <c r="J116" s="832"/>
      <c r="K116" s="849">
        <v>0</v>
      </c>
      <c r="L116" s="849">
        <v>0</v>
      </c>
      <c r="M116" s="832"/>
      <c r="N116" s="832"/>
      <c r="O116" s="849"/>
      <c r="P116" s="849"/>
      <c r="Q116" s="837"/>
      <c r="R116" s="850"/>
    </row>
    <row r="117" spans="1:18" ht="14.4" customHeight="1" x14ac:dyDescent="0.3">
      <c r="A117" s="831" t="s">
        <v>3382</v>
      </c>
      <c r="B117" s="832" t="s">
        <v>3489</v>
      </c>
      <c r="C117" s="832" t="s">
        <v>579</v>
      </c>
      <c r="D117" s="832" t="s">
        <v>3377</v>
      </c>
      <c r="E117" s="832" t="s">
        <v>3458</v>
      </c>
      <c r="F117" s="832" t="s">
        <v>3459</v>
      </c>
      <c r="G117" s="849">
        <v>23</v>
      </c>
      <c r="H117" s="849">
        <v>7958</v>
      </c>
      <c r="I117" s="832">
        <v>0.67452110527207998</v>
      </c>
      <c r="J117" s="832">
        <v>346</v>
      </c>
      <c r="K117" s="849">
        <v>34</v>
      </c>
      <c r="L117" s="849">
        <v>11798</v>
      </c>
      <c r="M117" s="832">
        <v>1</v>
      </c>
      <c r="N117" s="832">
        <v>347</v>
      </c>
      <c r="O117" s="849">
        <v>33</v>
      </c>
      <c r="P117" s="849">
        <v>11451</v>
      </c>
      <c r="Q117" s="837">
        <v>0.97058823529411764</v>
      </c>
      <c r="R117" s="850">
        <v>347</v>
      </c>
    </row>
    <row r="118" spans="1:18" ht="14.4" customHeight="1" x14ac:dyDescent="0.3">
      <c r="A118" s="831" t="s">
        <v>3382</v>
      </c>
      <c r="B118" s="832" t="s">
        <v>3489</v>
      </c>
      <c r="C118" s="832" t="s">
        <v>579</v>
      </c>
      <c r="D118" s="832" t="s">
        <v>3377</v>
      </c>
      <c r="E118" s="832" t="s">
        <v>3460</v>
      </c>
      <c r="F118" s="832" t="s">
        <v>3461</v>
      </c>
      <c r="G118" s="849">
        <v>36</v>
      </c>
      <c r="H118" s="849">
        <v>50148</v>
      </c>
      <c r="I118" s="832">
        <v>0.94668881673336858</v>
      </c>
      <c r="J118" s="832">
        <v>1393</v>
      </c>
      <c r="K118" s="849">
        <v>38</v>
      </c>
      <c r="L118" s="849">
        <v>52972</v>
      </c>
      <c r="M118" s="832">
        <v>1</v>
      </c>
      <c r="N118" s="832">
        <v>1394</v>
      </c>
      <c r="O118" s="849">
        <v>37</v>
      </c>
      <c r="P118" s="849">
        <v>51689</v>
      </c>
      <c r="Q118" s="837">
        <v>0.97577965717737669</v>
      </c>
      <c r="R118" s="850">
        <v>1397</v>
      </c>
    </row>
    <row r="119" spans="1:18" ht="14.4" customHeight="1" x14ac:dyDescent="0.3">
      <c r="A119" s="831" t="s">
        <v>3382</v>
      </c>
      <c r="B119" s="832" t="s">
        <v>3489</v>
      </c>
      <c r="C119" s="832" t="s">
        <v>579</v>
      </c>
      <c r="D119" s="832" t="s">
        <v>3377</v>
      </c>
      <c r="E119" s="832" t="s">
        <v>3460</v>
      </c>
      <c r="F119" s="832" t="s">
        <v>3462</v>
      </c>
      <c r="G119" s="849"/>
      <c r="H119" s="849"/>
      <c r="I119" s="832"/>
      <c r="J119" s="832"/>
      <c r="K119" s="849">
        <v>1</v>
      </c>
      <c r="L119" s="849">
        <v>1394</v>
      </c>
      <c r="M119" s="832">
        <v>1</v>
      </c>
      <c r="N119" s="832">
        <v>1394</v>
      </c>
      <c r="O119" s="849"/>
      <c r="P119" s="849"/>
      <c r="Q119" s="837"/>
      <c r="R119" s="850"/>
    </row>
    <row r="120" spans="1:18" ht="14.4" customHeight="1" x14ac:dyDescent="0.3">
      <c r="A120" s="831" t="s">
        <v>3382</v>
      </c>
      <c r="B120" s="832" t="s">
        <v>3489</v>
      </c>
      <c r="C120" s="832" t="s">
        <v>579</v>
      </c>
      <c r="D120" s="832" t="s">
        <v>3377</v>
      </c>
      <c r="E120" s="832" t="s">
        <v>3463</v>
      </c>
      <c r="F120" s="832" t="s">
        <v>3464</v>
      </c>
      <c r="G120" s="849">
        <v>443</v>
      </c>
      <c r="H120" s="849">
        <v>155050</v>
      </c>
      <c r="I120" s="832">
        <v>1.1268823768823768</v>
      </c>
      <c r="J120" s="832">
        <v>350</v>
      </c>
      <c r="K120" s="849">
        <v>392</v>
      </c>
      <c r="L120" s="849">
        <v>137592</v>
      </c>
      <c r="M120" s="832">
        <v>1</v>
      </c>
      <c r="N120" s="832">
        <v>351</v>
      </c>
      <c r="O120" s="849">
        <v>231</v>
      </c>
      <c r="P120" s="849">
        <v>81081</v>
      </c>
      <c r="Q120" s="837">
        <v>0.5892857142857143</v>
      </c>
      <c r="R120" s="850">
        <v>351</v>
      </c>
    </row>
    <row r="121" spans="1:18" ht="14.4" customHeight="1" x14ac:dyDescent="0.3">
      <c r="A121" s="831" t="s">
        <v>3382</v>
      </c>
      <c r="B121" s="832" t="s">
        <v>3489</v>
      </c>
      <c r="C121" s="832" t="s">
        <v>579</v>
      </c>
      <c r="D121" s="832" t="s">
        <v>3377</v>
      </c>
      <c r="E121" s="832" t="s">
        <v>3463</v>
      </c>
      <c r="F121" s="832" t="s">
        <v>3465</v>
      </c>
      <c r="G121" s="849"/>
      <c r="H121" s="849"/>
      <c r="I121" s="832"/>
      <c r="J121" s="832"/>
      <c r="K121" s="849">
        <v>1</v>
      </c>
      <c r="L121" s="849">
        <v>351</v>
      </c>
      <c r="M121" s="832">
        <v>1</v>
      </c>
      <c r="N121" s="832">
        <v>351</v>
      </c>
      <c r="O121" s="849">
        <v>1</v>
      </c>
      <c r="P121" s="849">
        <v>351</v>
      </c>
      <c r="Q121" s="837">
        <v>1</v>
      </c>
      <c r="R121" s="850">
        <v>351</v>
      </c>
    </row>
    <row r="122" spans="1:18" ht="14.4" customHeight="1" x14ac:dyDescent="0.3">
      <c r="A122" s="831" t="s">
        <v>3382</v>
      </c>
      <c r="B122" s="832" t="s">
        <v>3489</v>
      </c>
      <c r="C122" s="832" t="s">
        <v>579</v>
      </c>
      <c r="D122" s="832" t="s">
        <v>3377</v>
      </c>
      <c r="E122" s="832" t="s">
        <v>3473</v>
      </c>
      <c r="F122" s="832" t="s">
        <v>3474</v>
      </c>
      <c r="G122" s="849"/>
      <c r="H122" s="849"/>
      <c r="I122" s="832"/>
      <c r="J122" s="832"/>
      <c r="K122" s="849">
        <v>3</v>
      </c>
      <c r="L122" s="849">
        <v>0</v>
      </c>
      <c r="M122" s="832"/>
      <c r="N122" s="832">
        <v>0</v>
      </c>
      <c r="O122" s="849"/>
      <c r="P122" s="849"/>
      <c r="Q122" s="837"/>
      <c r="R122" s="850"/>
    </row>
    <row r="123" spans="1:18" ht="14.4" customHeight="1" x14ac:dyDescent="0.3">
      <c r="A123" s="831" t="s">
        <v>3382</v>
      </c>
      <c r="B123" s="832" t="s">
        <v>3489</v>
      </c>
      <c r="C123" s="832" t="s">
        <v>579</v>
      </c>
      <c r="D123" s="832" t="s">
        <v>3377</v>
      </c>
      <c r="E123" s="832" t="s">
        <v>3475</v>
      </c>
      <c r="F123" s="832" t="s">
        <v>3476</v>
      </c>
      <c r="G123" s="849"/>
      <c r="H123" s="849"/>
      <c r="I123" s="832"/>
      <c r="J123" s="832"/>
      <c r="K123" s="849">
        <v>13</v>
      </c>
      <c r="L123" s="849">
        <v>0</v>
      </c>
      <c r="M123" s="832"/>
      <c r="N123" s="832">
        <v>0</v>
      </c>
      <c r="O123" s="849">
        <v>19</v>
      </c>
      <c r="P123" s="849">
        <v>0</v>
      </c>
      <c r="Q123" s="837"/>
      <c r="R123" s="850">
        <v>0</v>
      </c>
    </row>
    <row r="124" spans="1:18" ht="14.4" customHeight="1" x14ac:dyDescent="0.3">
      <c r="A124" s="831" t="s">
        <v>3382</v>
      </c>
      <c r="B124" s="832" t="s">
        <v>3493</v>
      </c>
      <c r="C124" s="832" t="s">
        <v>576</v>
      </c>
      <c r="D124" s="832" t="s">
        <v>3384</v>
      </c>
      <c r="E124" s="832" t="s">
        <v>3412</v>
      </c>
      <c r="F124" s="832" t="s">
        <v>1257</v>
      </c>
      <c r="G124" s="849"/>
      <c r="H124" s="849"/>
      <c r="I124" s="832"/>
      <c r="J124" s="832"/>
      <c r="K124" s="849">
        <v>1.9800000000000002</v>
      </c>
      <c r="L124" s="849">
        <v>1571.3399999999997</v>
      </c>
      <c r="M124" s="832">
        <v>1</v>
      </c>
      <c r="N124" s="832">
        <v>793.6060606060604</v>
      </c>
      <c r="O124" s="849">
        <v>1.33</v>
      </c>
      <c r="P124" s="849">
        <v>1048.3699999999999</v>
      </c>
      <c r="Q124" s="837">
        <v>0.66718215026665151</v>
      </c>
      <c r="R124" s="850">
        <v>788.24812030075179</v>
      </c>
    </row>
    <row r="125" spans="1:18" ht="14.4" customHeight="1" x14ac:dyDescent="0.3">
      <c r="A125" s="831" t="s">
        <v>3382</v>
      </c>
      <c r="B125" s="832" t="s">
        <v>3493</v>
      </c>
      <c r="C125" s="832" t="s">
        <v>576</v>
      </c>
      <c r="D125" s="832" t="s">
        <v>3384</v>
      </c>
      <c r="E125" s="832" t="s">
        <v>3414</v>
      </c>
      <c r="F125" s="832" t="s">
        <v>1257</v>
      </c>
      <c r="G125" s="849"/>
      <c r="H125" s="849"/>
      <c r="I125" s="832"/>
      <c r="J125" s="832"/>
      <c r="K125" s="849"/>
      <c r="L125" s="849"/>
      <c r="M125" s="832"/>
      <c r="N125" s="832"/>
      <c r="O125" s="849">
        <v>3.66</v>
      </c>
      <c r="P125" s="849">
        <v>2881.62</v>
      </c>
      <c r="Q125" s="837"/>
      <c r="R125" s="850">
        <v>787.32786885245901</v>
      </c>
    </row>
    <row r="126" spans="1:18" ht="14.4" customHeight="1" x14ac:dyDescent="0.3">
      <c r="A126" s="831" t="s">
        <v>3382</v>
      </c>
      <c r="B126" s="832" t="s">
        <v>3493</v>
      </c>
      <c r="C126" s="832" t="s">
        <v>576</v>
      </c>
      <c r="D126" s="832" t="s">
        <v>3384</v>
      </c>
      <c r="E126" s="832" t="s">
        <v>3415</v>
      </c>
      <c r="F126" s="832" t="s">
        <v>3085</v>
      </c>
      <c r="G126" s="849"/>
      <c r="H126" s="849"/>
      <c r="I126" s="832"/>
      <c r="J126" s="832"/>
      <c r="K126" s="849"/>
      <c r="L126" s="849"/>
      <c r="M126" s="832"/>
      <c r="N126" s="832"/>
      <c r="O126" s="849">
        <v>1</v>
      </c>
      <c r="P126" s="849">
        <v>180.76</v>
      </c>
      <c r="Q126" s="837"/>
      <c r="R126" s="850">
        <v>180.76</v>
      </c>
    </row>
    <row r="127" spans="1:18" ht="14.4" customHeight="1" x14ac:dyDescent="0.3">
      <c r="A127" s="831" t="s">
        <v>3382</v>
      </c>
      <c r="B127" s="832" t="s">
        <v>3493</v>
      </c>
      <c r="C127" s="832" t="s">
        <v>576</v>
      </c>
      <c r="D127" s="832" t="s">
        <v>3377</v>
      </c>
      <c r="E127" s="832" t="s">
        <v>3418</v>
      </c>
      <c r="F127" s="832" t="s">
        <v>3419</v>
      </c>
      <c r="G127" s="849">
        <v>6</v>
      </c>
      <c r="H127" s="849">
        <v>222</v>
      </c>
      <c r="I127" s="832">
        <v>0.24</v>
      </c>
      <c r="J127" s="832">
        <v>37</v>
      </c>
      <c r="K127" s="849">
        <v>25</v>
      </c>
      <c r="L127" s="849">
        <v>925</v>
      </c>
      <c r="M127" s="832">
        <v>1</v>
      </c>
      <c r="N127" s="832">
        <v>37</v>
      </c>
      <c r="O127" s="849">
        <v>20</v>
      </c>
      <c r="P127" s="849">
        <v>740</v>
      </c>
      <c r="Q127" s="837">
        <v>0.8</v>
      </c>
      <c r="R127" s="850">
        <v>37</v>
      </c>
    </row>
    <row r="128" spans="1:18" ht="14.4" customHeight="1" x14ac:dyDescent="0.3">
      <c r="A128" s="831" t="s">
        <v>3382</v>
      </c>
      <c r="B128" s="832" t="s">
        <v>3493</v>
      </c>
      <c r="C128" s="832" t="s">
        <v>576</v>
      </c>
      <c r="D128" s="832" t="s">
        <v>3377</v>
      </c>
      <c r="E128" s="832" t="s">
        <v>3418</v>
      </c>
      <c r="F128" s="832" t="s">
        <v>3420</v>
      </c>
      <c r="G128" s="849"/>
      <c r="H128" s="849"/>
      <c r="I128" s="832"/>
      <c r="J128" s="832"/>
      <c r="K128" s="849">
        <v>1</v>
      </c>
      <c r="L128" s="849">
        <v>37</v>
      </c>
      <c r="M128" s="832">
        <v>1</v>
      </c>
      <c r="N128" s="832">
        <v>37</v>
      </c>
      <c r="O128" s="849"/>
      <c r="P128" s="849"/>
      <c r="Q128" s="837"/>
      <c r="R128" s="850"/>
    </row>
    <row r="129" spans="1:18" ht="14.4" customHeight="1" x14ac:dyDescent="0.3">
      <c r="A129" s="831" t="s">
        <v>3382</v>
      </c>
      <c r="B129" s="832" t="s">
        <v>3493</v>
      </c>
      <c r="C129" s="832" t="s">
        <v>576</v>
      </c>
      <c r="D129" s="832" t="s">
        <v>3377</v>
      </c>
      <c r="E129" s="832" t="s">
        <v>3378</v>
      </c>
      <c r="F129" s="832" t="s">
        <v>3379</v>
      </c>
      <c r="G129" s="849"/>
      <c r="H129" s="849"/>
      <c r="I129" s="832"/>
      <c r="J129" s="832"/>
      <c r="K129" s="849"/>
      <c r="L129" s="849"/>
      <c r="M129" s="832"/>
      <c r="N129" s="832"/>
      <c r="O129" s="849">
        <v>2</v>
      </c>
      <c r="P129" s="849">
        <v>148</v>
      </c>
      <c r="Q129" s="837"/>
      <c r="R129" s="850">
        <v>74</v>
      </c>
    </row>
    <row r="130" spans="1:18" ht="14.4" customHeight="1" x14ac:dyDescent="0.3">
      <c r="A130" s="831" t="s">
        <v>3382</v>
      </c>
      <c r="B130" s="832" t="s">
        <v>3493</v>
      </c>
      <c r="C130" s="832" t="s">
        <v>576</v>
      </c>
      <c r="D130" s="832" t="s">
        <v>3377</v>
      </c>
      <c r="E130" s="832" t="s">
        <v>3442</v>
      </c>
      <c r="F130" s="832" t="s">
        <v>3444</v>
      </c>
      <c r="G130" s="849">
        <v>45</v>
      </c>
      <c r="H130" s="849">
        <v>1499.9899999999998</v>
      </c>
      <c r="I130" s="832">
        <v>0.40909004131836962</v>
      </c>
      <c r="J130" s="832">
        <v>33.333111111111108</v>
      </c>
      <c r="K130" s="849">
        <v>110</v>
      </c>
      <c r="L130" s="849">
        <v>3666.6499999999996</v>
      </c>
      <c r="M130" s="832">
        <v>1</v>
      </c>
      <c r="N130" s="832">
        <v>33.333181818181814</v>
      </c>
      <c r="O130" s="849">
        <v>127</v>
      </c>
      <c r="P130" s="849">
        <v>4233.34</v>
      </c>
      <c r="Q130" s="837">
        <v>1.1545525206932761</v>
      </c>
      <c r="R130" s="850">
        <v>33.333385826771654</v>
      </c>
    </row>
    <row r="131" spans="1:18" ht="14.4" customHeight="1" x14ac:dyDescent="0.3">
      <c r="A131" s="831" t="s">
        <v>3382</v>
      </c>
      <c r="B131" s="832" t="s">
        <v>3493</v>
      </c>
      <c r="C131" s="832" t="s">
        <v>576</v>
      </c>
      <c r="D131" s="832" t="s">
        <v>3377</v>
      </c>
      <c r="E131" s="832" t="s">
        <v>3447</v>
      </c>
      <c r="F131" s="832" t="s">
        <v>3449</v>
      </c>
      <c r="G131" s="849">
        <v>2</v>
      </c>
      <c r="H131" s="849">
        <v>64</v>
      </c>
      <c r="I131" s="832">
        <v>0.33333333333333331</v>
      </c>
      <c r="J131" s="832">
        <v>32</v>
      </c>
      <c r="K131" s="849">
        <v>6</v>
      </c>
      <c r="L131" s="849">
        <v>192</v>
      </c>
      <c r="M131" s="832">
        <v>1</v>
      </c>
      <c r="N131" s="832">
        <v>32</v>
      </c>
      <c r="O131" s="849">
        <v>10</v>
      </c>
      <c r="P131" s="849">
        <v>320</v>
      </c>
      <c r="Q131" s="837">
        <v>1.6666666666666667</v>
      </c>
      <c r="R131" s="850">
        <v>32</v>
      </c>
    </row>
    <row r="132" spans="1:18" ht="14.4" customHeight="1" x14ac:dyDescent="0.3">
      <c r="A132" s="831" t="s">
        <v>3382</v>
      </c>
      <c r="B132" s="832" t="s">
        <v>3493</v>
      </c>
      <c r="C132" s="832" t="s">
        <v>576</v>
      </c>
      <c r="D132" s="832" t="s">
        <v>3377</v>
      </c>
      <c r="E132" s="832" t="s">
        <v>3494</v>
      </c>
      <c r="F132" s="832" t="s">
        <v>3495</v>
      </c>
      <c r="G132" s="849">
        <v>62</v>
      </c>
      <c r="H132" s="849">
        <v>21700</v>
      </c>
      <c r="I132" s="832">
        <v>0.6793776024545255</v>
      </c>
      <c r="J132" s="832">
        <v>350</v>
      </c>
      <c r="K132" s="849">
        <v>91</v>
      </c>
      <c r="L132" s="849">
        <v>31941</v>
      </c>
      <c r="M132" s="832">
        <v>1</v>
      </c>
      <c r="N132" s="832">
        <v>351</v>
      </c>
      <c r="O132" s="849">
        <v>116</v>
      </c>
      <c r="P132" s="849">
        <v>40716</v>
      </c>
      <c r="Q132" s="837">
        <v>1.2747252747252746</v>
      </c>
      <c r="R132" s="850">
        <v>351</v>
      </c>
    </row>
    <row r="133" spans="1:18" ht="14.4" customHeight="1" x14ac:dyDescent="0.3">
      <c r="A133" s="831" t="s">
        <v>3382</v>
      </c>
      <c r="B133" s="832" t="s">
        <v>3493</v>
      </c>
      <c r="C133" s="832" t="s">
        <v>576</v>
      </c>
      <c r="D133" s="832" t="s">
        <v>3377</v>
      </c>
      <c r="E133" s="832" t="s">
        <v>3496</v>
      </c>
      <c r="F133" s="832" t="s">
        <v>3497</v>
      </c>
      <c r="G133" s="849">
        <v>25</v>
      </c>
      <c r="H133" s="849">
        <v>34825</v>
      </c>
      <c r="I133" s="832">
        <v>0.80587309668163098</v>
      </c>
      <c r="J133" s="832">
        <v>1393</v>
      </c>
      <c r="K133" s="849">
        <v>31</v>
      </c>
      <c r="L133" s="849">
        <v>43214</v>
      </c>
      <c r="M133" s="832">
        <v>1</v>
      </c>
      <c r="N133" s="832">
        <v>1394</v>
      </c>
      <c r="O133" s="849">
        <v>18</v>
      </c>
      <c r="P133" s="849">
        <v>25146</v>
      </c>
      <c r="Q133" s="837">
        <v>0.58189475632896748</v>
      </c>
      <c r="R133" s="850">
        <v>1397</v>
      </c>
    </row>
    <row r="134" spans="1:18" ht="14.4" customHeight="1" x14ac:dyDescent="0.3">
      <c r="A134" s="831" t="s">
        <v>3382</v>
      </c>
      <c r="B134" s="832" t="s">
        <v>3493</v>
      </c>
      <c r="C134" s="832" t="s">
        <v>576</v>
      </c>
      <c r="D134" s="832" t="s">
        <v>3377</v>
      </c>
      <c r="E134" s="832" t="s">
        <v>3498</v>
      </c>
      <c r="F134" s="832" t="s">
        <v>3499</v>
      </c>
      <c r="G134" s="849"/>
      <c r="H134" s="849"/>
      <c r="I134" s="832"/>
      <c r="J134" s="832"/>
      <c r="K134" s="849">
        <v>2</v>
      </c>
      <c r="L134" s="849">
        <v>1402</v>
      </c>
      <c r="M134" s="832">
        <v>1</v>
      </c>
      <c r="N134" s="832">
        <v>701</v>
      </c>
      <c r="O134" s="849">
        <v>2</v>
      </c>
      <c r="P134" s="849">
        <v>1404</v>
      </c>
      <c r="Q134" s="837">
        <v>1.0014265335235377</v>
      </c>
      <c r="R134" s="850">
        <v>702</v>
      </c>
    </row>
    <row r="135" spans="1:18" ht="14.4" customHeight="1" x14ac:dyDescent="0.3">
      <c r="A135" s="831" t="s">
        <v>3382</v>
      </c>
      <c r="B135" s="832" t="s">
        <v>3493</v>
      </c>
      <c r="C135" s="832" t="s">
        <v>576</v>
      </c>
      <c r="D135" s="832" t="s">
        <v>3377</v>
      </c>
      <c r="E135" s="832" t="s">
        <v>3500</v>
      </c>
      <c r="F135" s="832" t="s">
        <v>3501</v>
      </c>
      <c r="G135" s="849"/>
      <c r="H135" s="849"/>
      <c r="I135" s="832"/>
      <c r="J135" s="832"/>
      <c r="K135" s="849"/>
      <c r="L135" s="849"/>
      <c r="M135" s="832"/>
      <c r="N135" s="832"/>
      <c r="O135" s="849">
        <v>1</v>
      </c>
      <c r="P135" s="849">
        <v>1425</v>
      </c>
      <c r="Q135" s="837"/>
      <c r="R135" s="850">
        <v>1425</v>
      </c>
    </row>
    <row r="136" spans="1:18" ht="14.4" customHeight="1" x14ac:dyDescent="0.3">
      <c r="A136" s="831" t="s">
        <v>3382</v>
      </c>
      <c r="B136" s="832" t="s">
        <v>3493</v>
      </c>
      <c r="C136" s="832" t="s">
        <v>576</v>
      </c>
      <c r="D136" s="832" t="s">
        <v>3377</v>
      </c>
      <c r="E136" s="832" t="s">
        <v>3500</v>
      </c>
      <c r="F136" s="832" t="s">
        <v>3502</v>
      </c>
      <c r="G136" s="849">
        <v>3</v>
      </c>
      <c r="H136" s="849">
        <v>4263</v>
      </c>
      <c r="I136" s="832">
        <v>0.59957805907173001</v>
      </c>
      <c r="J136" s="832">
        <v>1421</v>
      </c>
      <c r="K136" s="849">
        <v>5</v>
      </c>
      <c r="L136" s="849">
        <v>7110</v>
      </c>
      <c r="M136" s="832">
        <v>1</v>
      </c>
      <c r="N136" s="832">
        <v>1422</v>
      </c>
      <c r="O136" s="849">
        <v>3</v>
      </c>
      <c r="P136" s="849">
        <v>4275</v>
      </c>
      <c r="Q136" s="837">
        <v>0.60126582278481011</v>
      </c>
      <c r="R136" s="850">
        <v>1425</v>
      </c>
    </row>
    <row r="137" spans="1:18" ht="14.4" customHeight="1" x14ac:dyDescent="0.3">
      <c r="A137" s="831" t="s">
        <v>3382</v>
      </c>
      <c r="B137" s="832" t="s">
        <v>3493</v>
      </c>
      <c r="C137" s="832" t="s">
        <v>576</v>
      </c>
      <c r="D137" s="832" t="s">
        <v>3377</v>
      </c>
      <c r="E137" s="832" t="s">
        <v>3473</v>
      </c>
      <c r="F137" s="832" t="s">
        <v>3474</v>
      </c>
      <c r="G137" s="849">
        <v>5</v>
      </c>
      <c r="H137" s="849">
        <v>0</v>
      </c>
      <c r="I137" s="832"/>
      <c r="J137" s="832">
        <v>0</v>
      </c>
      <c r="K137" s="849">
        <v>0</v>
      </c>
      <c r="L137" s="849">
        <v>0</v>
      </c>
      <c r="M137" s="832"/>
      <c r="N137" s="832"/>
      <c r="O137" s="849"/>
      <c r="P137" s="849"/>
      <c r="Q137" s="837"/>
      <c r="R137" s="850"/>
    </row>
    <row r="138" spans="1:18" ht="14.4" customHeight="1" x14ac:dyDescent="0.3">
      <c r="A138" s="831" t="s">
        <v>3382</v>
      </c>
      <c r="B138" s="832" t="s">
        <v>3493</v>
      </c>
      <c r="C138" s="832" t="s">
        <v>576</v>
      </c>
      <c r="D138" s="832" t="s">
        <v>3377</v>
      </c>
      <c r="E138" s="832" t="s">
        <v>3475</v>
      </c>
      <c r="F138" s="832" t="s">
        <v>3476</v>
      </c>
      <c r="G138" s="849"/>
      <c r="H138" s="849"/>
      <c r="I138" s="832"/>
      <c r="J138" s="832"/>
      <c r="K138" s="849">
        <v>22</v>
      </c>
      <c r="L138" s="849">
        <v>0</v>
      </c>
      <c r="M138" s="832"/>
      <c r="N138" s="832">
        <v>0</v>
      </c>
      <c r="O138" s="849">
        <v>34</v>
      </c>
      <c r="P138" s="849">
        <v>0</v>
      </c>
      <c r="Q138" s="837"/>
      <c r="R138" s="850">
        <v>0</v>
      </c>
    </row>
    <row r="139" spans="1:18" ht="14.4" customHeight="1" x14ac:dyDescent="0.3">
      <c r="A139" s="831" t="s">
        <v>3382</v>
      </c>
      <c r="B139" s="832" t="s">
        <v>3503</v>
      </c>
      <c r="C139" s="832" t="s">
        <v>585</v>
      </c>
      <c r="D139" s="832" t="s">
        <v>3377</v>
      </c>
      <c r="E139" s="832" t="s">
        <v>3378</v>
      </c>
      <c r="F139" s="832" t="s">
        <v>3379</v>
      </c>
      <c r="G139" s="849">
        <v>1</v>
      </c>
      <c r="H139" s="849">
        <v>74</v>
      </c>
      <c r="I139" s="832"/>
      <c r="J139" s="832">
        <v>74</v>
      </c>
      <c r="K139" s="849"/>
      <c r="L139" s="849"/>
      <c r="M139" s="832"/>
      <c r="N139" s="832"/>
      <c r="O139" s="849">
        <v>13</v>
      </c>
      <c r="P139" s="849">
        <v>962</v>
      </c>
      <c r="Q139" s="837"/>
      <c r="R139" s="850">
        <v>74</v>
      </c>
    </row>
    <row r="140" spans="1:18" ht="14.4" customHeight="1" x14ac:dyDescent="0.3">
      <c r="A140" s="831" t="s">
        <v>3382</v>
      </c>
      <c r="B140" s="832" t="s">
        <v>3503</v>
      </c>
      <c r="C140" s="832" t="s">
        <v>585</v>
      </c>
      <c r="D140" s="832" t="s">
        <v>3377</v>
      </c>
      <c r="E140" s="832" t="s">
        <v>3431</v>
      </c>
      <c r="F140" s="832" t="s">
        <v>3432</v>
      </c>
      <c r="G140" s="849">
        <v>1201</v>
      </c>
      <c r="H140" s="849">
        <v>415546</v>
      </c>
      <c r="I140" s="832">
        <v>0.90040519165348532</v>
      </c>
      <c r="J140" s="832">
        <v>346</v>
      </c>
      <c r="K140" s="849">
        <v>1330</v>
      </c>
      <c r="L140" s="849">
        <v>461510</v>
      </c>
      <c r="M140" s="832">
        <v>1</v>
      </c>
      <c r="N140" s="832">
        <v>347</v>
      </c>
      <c r="O140" s="849">
        <v>1676</v>
      </c>
      <c r="P140" s="849">
        <v>581572</v>
      </c>
      <c r="Q140" s="837">
        <v>1.2601503759398496</v>
      </c>
      <c r="R140" s="850">
        <v>347</v>
      </c>
    </row>
    <row r="141" spans="1:18" ht="14.4" customHeight="1" x14ac:dyDescent="0.3">
      <c r="A141" s="831" t="s">
        <v>3382</v>
      </c>
      <c r="B141" s="832" t="s">
        <v>3503</v>
      </c>
      <c r="C141" s="832" t="s">
        <v>585</v>
      </c>
      <c r="D141" s="832" t="s">
        <v>3377</v>
      </c>
      <c r="E141" s="832" t="s">
        <v>3435</v>
      </c>
      <c r="F141" s="832" t="s">
        <v>3436</v>
      </c>
      <c r="G141" s="849">
        <v>20</v>
      </c>
      <c r="H141" s="849">
        <v>6920</v>
      </c>
      <c r="I141" s="832">
        <v>2.4927953890489913</v>
      </c>
      <c r="J141" s="832">
        <v>346</v>
      </c>
      <c r="K141" s="849">
        <v>8</v>
      </c>
      <c r="L141" s="849">
        <v>2776</v>
      </c>
      <c r="M141" s="832">
        <v>1</v>
      </c>
      <c r="N141" s="832">
        <v>347</v>
      </c>
      <c r="O141" s="849">
        <v>22</v>
      </c>
      <c r="P141" s="849">
        <v>7634</v>
      </c>
      <c r="Q141" s="837">
        <v>2.75</v>
      </c>
      <c r="R141" s="850">
        <v>347</v>
      </c>
    </row>
    <row r="142" spans="1:18" ht="14.4" customHeight="1" x14ac:dyDescent="0.3">
      <c r="A142" s="831" t="s">
        <v>3382</v>
      </c>
      <c r="B142" s="832" t="s">
        <v>3503</v>
      </c>
      <c r="C142" s="832" t="s">
        <v>585</v>
      </c>
      <c r="D142" s="832" t="s">
        <v>3377</v>
      </c>
      <c r="E142" s="832" t="s">
        <v>3435</v>
      </c>
      <c r="F142" s="832" t="s">
        <v>3490</v>
      </c>
      <c r="G142" s="849"/>
      <c r="H142" s="849"/>
      <c r="I142" s="832"/>
      <c r="J142" s="832"/>
      <c r="K142" s="849">
        <v>16</v>
      </c>
      <c r="L142" s="849">
        <v>5552</v>
      </c>
      <c r="M142" s="832">
        <v>1</v>
      </c>
      <c r="N142" s="832">
        <v>347</v>
      </c>
      <c r="O142" s="849">
        <v>8</v>
      </c>
      <c r="P142" s="849">
        <v>2776</v>
      </c>
      <c r="Q142" s="837">
        <v>0.5</v>
      </c>
      <c r="R142" s="850">
        <v>347</v>
      </c>
    </row>
    <row r="143" spans="1:18" ht="14.4" customHeight="1" x14ac:dyDescent="0.3">
      <c r="A143" s="831" t="s">
        <v>3382</v>
      </c>
      <c r="B143" s="832" t="s">
        <v>3503</v>
      </c>
      <c r="C143" s="832" t="s">
        <v>585</v>
      </c>
      <c r="D143" s="832" t="s">
        <v>3377</v>
      </c>
      <c r="E143" s="832" t="s">
        <v>3504</v>
      </c>
      <c r="F143" s="832" t="s">
        <v>3505</v>
      </c>
      <c r="G143" s="849">
        <v>4</v>
      </c>
      <c r="H143" s="849">
        <v>1384</v>
      </c>
      <c r="I143" s="832"/>
      <c r="J143" s="832">
        <v>346</v>
      </c>
      <c r="K143" s="849"/>
      <c r="L143" s="849"/>
      <c r="M143" s="832"/>
      <c r="N143" s="832"/>
      <c r="O143" s="849"/>
      <c r="P143" s="849"/>
      <c r="Q143" s="837"/>
      <c r="R143" s="850"/>
    </row>
    <row r="144" spans="1:18" ht="14.4" customHeight="1" x14ac:dyDescent="0.3">
      <c r="A144" s="831" t="s">
        <v>3382</v>
      </c>
      <c r="B144" s="832" t="s">
        <v>3503</v>
      </c>
      <c r="C144" s="832" t="s">
        <v>585</v>
      </c>
      <c r="D144" s="832" t="s">
        <v>3377</v>
      </c>
      <c r="E144" s="832" t="s">
        <v>3504</v>
      </c>
      <c r="F144" s="832" t="s">
        <v>3506</v>
      </c>
      <c r="G144" s="849">
        <v>23</v>
      </c>
      <c r="H144" s="849">
        <v>7958</v>
      </c>
      <c r="I144" s="832">
        <v>5.7334293948126804</v>
      </c>
      <c r="J144" s="832">
        <v>346</v>
      </c>
      <c r="K144" s="849">
        <v>4</v>
      </c>
      <c r="L144" s="849">
        <v>1388</v>
      </c>
      <c r="M144" s="832">
        <v>1</v>
      </c>
      <c r="N144" s="832">
        <v>347</v>
      </c>
      <c r="O144" s="849"/>
      <c r="P144" s="849"/>
      <c r="Q144" s="837"/>
      <c r="R144" s="850"/>
    </row>
    <row r="145" spans="1:18" ht="14.4" customHeight="1" x14ac:dyDescent="0.3">
      <c r="A145" s="831" t="s">
        <v>3382</v>
      </c>
      <c r="B145" s="832" t="s">
        <v>3503</v>
      </c>
      <c r="C145" s="832" t="s">
        <v>585</v>
      </c>
      <c r="D145" s="832" t="s">
        <v>3377</v>
      </c>
      <c r="E145" s="832" t="s">
        <v>3442</v>
      </c>
      <c r="F145" s="832" t="s">
        <v>3443</v>
      </c>
      <c r="G145" s="849">
        <v>18</v>
      </c>
      <c r="H145" s="849">
        <v>600.01</v>
      </c>
      <c r="I145" s="832">
        <v>3.5999880002399949</v>
      </c>
      <c r="J145" s="832">
        <v>33.333888888888886</v>
      </c>
      <c r="K145" s="849">
        <v>5</v>
      </c>
      <c r="L145" s="849">
        <v>166.67000000000002</v>
      </c>
      <c r="M145" s="832">
        <v>1</v>
      </c>
      <c r="N145" s="832">
        <v>33.334000000000003</v>
      </c>
      <c r="O145" s="849">
        <v>8</v>
      </c>
      <c r="P145" s="849">
        <v>266.68</v>
      </c>
      <c r="Q145" s="837">
        <v>1.6000479990400192</v>
      </c>
      <c r="R145" s="850">
        <v>33.335000000000001</v>
      </c>
    </row>
    <row r="146" spans="1:18" ht="14.4" customHeight="1" x14ac:dyDescent="0.3">
      <c r="A146" s="831" t="s">
        <v>3382</v>
      </c>
      <c r="B146" s="832" t="s">
        <v>3503</v>
      </c>
      <c r="C146" s="832" t="s">
        <v>585</v>
      </c>
      <c r="D146" s="832" t="s">
        <v>3377</v>
      </c>
      <c r="E146" s="832" t="s">
        <v>3442</v>
      </c>
      <c r="F146" s="832" t="s">
        <v>3444</v>
      </c>
      <c r="G146" s="849">
        <v>32</v>
      </c>
      <c r="H146" s="849">
        <v>1066.7</v>
      </c>
      <c r="I146" s="832">
        <v>0.666674999843753</v>
      </c>
      <c r="J146" s="832">
        <v>33.334375000000001</v>
      </c>
      <c r="K146" s="849">
        <v>48</v>
      </c>
      <c r="L146" s="849">
        <v>1600.03</v>
      </c>
      <c r="M146" s="832">
        <v>1</v>
      </c>
      <c r="N146" s="832">
        <v>33.333958333333335</v>
      </c>
      <c r="O146" s="849">
        <v>37</v>
      </c>
      <c r="P146" s="849">
        <v>1233.33</v>
      </c>
      <c r="Q146" s="837">
        <v>0.77081679718505269</v>
      </c>
      <c r="R146" s="850">
        <v>33.333243243243238</v>
      </c>
    </row>
    <row r="147" spans="1:18" ht="14.4" customHeight="1" x14ac:dyDescent="0.3">
      <c r="A147" s="831" t="s">
        <v>3382</v>
      </c>
      <c r="B147" s="832" t="s">
        <v>3503</v>
      </c>
      <c r="C147" s="832" t="s">
        <v>585</v>
      </c>
      <c r="D147" s="832" t="s">
        <v>3377</v>
      </c>
      <c r="E147" s="832" t="s">
        <v>3507</v>
      </c>
      <c r="F147" s="832" t="s">
        <v>3508</v>
      </c>
      <c r="G147" s="849">
        <v>66</v>
      </c>
      <c r="H147" s="849">
        <v>38280</v>
      </c>
      <c r="I147" s="832">
        <v>1.2692307692307692</v>
      </c>
      <c r="J147" s="832">
        <v>580</v>
      </c>
      <c r="K147" s="849">
        <v>52</v>
      </c>
      <c r="L147" s="849">
        <v>30160</v>
      </c>
      <c r="M147" s="832">
        <v>1</v>
      </c>
      <c r="N147" s="832">
        <v>580</v>
      </c>
      <c r="O147" s="849">
        <v>50</v>
      </c>
      <c r="P147" s="849">
        <v>29050</v>
      </c>
      <c r="Q147" s="837">
        <v>0.9631962864721485</v>
      </c>
      <c r="R147" s="850">
        <v>581</v>
      </c>
    </row>
    <row r="148" spans="1:18" ht="14.4" customHeight="1" x14ac:dyDescent="0.3">
      <c r="A148" s="831" t="s">
        <v>3382</v>
      </c>
      <c r="B148" s="832" t="s">
        <v>3503</v>
      </c>
      <c r="C148" s="832" t="s">
        <v>585</v>
      </c>
      <c r="D148" s="832" t="s">
        <v>3377</v>
      </c>
      <c r="E148" s="832" t="s">
        <v>3507</v>
      </c>
      <c r="F148" s="832" t="s">
        <v>3509</v>
      </c>
      <c r="G148" s="849">
        <v>10</v>
      </c>
      <c r="H148" s="849">
        <v>5800</v>
      </c>
      <c r="I148" s="832"/>
      <c r="J148" s="832">
        <v>580</v>
      </c>
      <c r="K148" s="849"/>
      <c r="L148" s="849"/>
      <c r="M148" s="832"/>
      <c r="N148" s="832"/>
      <c r="O148" s="849">
        <v>18</v>
      </c>
      <c r="P148" s="849">
        <v>10458</v>
      </c>
      <c r="Q148" s="837"/>
      <c r="R148" s="850">
        <v>581</v>
      </c>
    </row>
    <row r="149" spans="1:18" ht="14.4" customHeight="1" x14ac:dyDescent="0.3">
      <c r="A149" s="831" t="s">
        <v>3382</v>
      </c>
      <c r="B149" s="832" t="s">
        <v>3503</v>
      </c>
      <c r="C149" s="832" t="s">
        <v>585</v>
      </c>
      <c r="D149" s="832" t="s">
        <v>3377</v>
      </c>
      <c r="E149" s="832" t="s">
        <v>3510</v>
      </c>
      <c r="F149" s="832" t="s">
        <v>3511</v>
      </c>
      <c r="G149" s="849">
        <v>77</v>
      </c>
      <c r="H149" s="849">
        <v>44737</v>
      </c>
      <c r="I149" s="832">
        <v>1.925</v>
      </c>
      <c r="J149" s="832">
        <v>581</v>
      </c>
      <c r="K149" s="849">
        <v>40</v>
      </c>
      <c r="L149" s="849">
        <v>23240</v>
      </c>
      <c r="M149" s="832">
        <v>1</v>
      </c>
      <c r="N149" s="832">
        <v>581</v>
      </c>
      <c r="O149" s="849">
        <v>42</v>
      </c>
      <c r="P149" s="849">
        <v>24444</v>
      </c>
      <c r="Q149" s="837">
        <v>1.0518072289156626</v>
      </c>
      <c r="R149" s="850">
        <v>582</v>
      </c>
    </row>
    <row r="150" spans="1:18" ht="14.4" customHeight="1" x14ac:dyDescent="0.3">
      <c r="A150" s="831" t="s">
        <v>3382</v>
      </c>
      <c r="B150" s="832" t="s">
        <v>3503</v>
      </c>
      <c r="C150" s="832" t="s">
        <v>585</v>
      </c>
      <c r="D150" s="832" t="s">
        <v>3377</v>
      </c>
      <c r="E150" s="832" t="s">
        <v>3510</v>
      </c>
      <c r="F150" s="832" t="s">
        <v>3512</v>
      </c>
      <c r="G150" s="849"/>
      <c r="H150" s="849"/>
      <c r="I150" s="832"/>
      <c r="J150" s="832"/>
      <c r="K150" s="849">
        <v>11</v>
      </c>
      <c r="L150" s="849">
        <v>6391</v>
      </c>
      <c r="M150" s="832">
        <v>1</v>
      </c>
      <c r="N150" s="832">
        <v>581</v>
      </c>
      <c r="O150" s="849">
        <v>29</v>
      </c>
      <c r="P150" s="849">
        <v>16878</v>
      </c>
      <c r="Q150" s="837">
        <v>2.6409012674072914</v>
      </c>
      <c r="R150" s="850">
        <v>582</v>
      </c>
    </row>
    <row r="151" spans="1:18" ht="14.4" customHeight="1" x14ac:dyDescent="0.3">
      <c r="A151" s="831" t="s">
        <v>3382</v>
      </c>
      <c r="B151" s="832" t="s">
        <v>3503</v>
      </c>
      <c r="C151" s="832" t="s">
        <v>585</v>
      </c>
      <c r="D151" s="832" t="s">
        <v>3377</v>
      </c>
      <c r="E151" s="832" t="s">
        <v>3513</v>
      </c>
      <c r="F151" s="832" t="s">
        <v>3514</v>
      </c>
      <c r="G151" s="849">
        <v>6</v>
      </c>
      <c r="H151" s="849">
        <v>1740</v>
      </c>
      <c r="I151" s="832"/>
      <c r="J151" s="832">
        <v>290</v>
      </c>
      <c r="K151" s="849"/>
      <c r="L151" s="849"/>
      <c r="M151" s="832"/>
      <c r="N151" s="832"/>
      <c r="O151" s="849"/>
      <c r="P151" s="849"/>
      <c r="Q151" s="837"/>
      <c r="R151" s="850"/>
    </row>
    <row r="152" spans="1:18" ht="14.4" customHeight="1" x14ac:dyDescent="0.3">
      <c r="A152" s="831" t="s">
        <v>3382</v>
      </c>
      <c r="B152" s="832" t="s">
        <v>3503</v>
      </c>
      <c r="C152" s="832" t="s">
        <v>585</v>
      </c>
      <c r="D152" s="832" t="s">
        <v>3377</v>
      </c>
      <c r="E152" s="832" t="s">
        <v>3515</v>
      </c>
      <c r="F152" s="832" t="s">
        <v>3516</v>
      </c>
      <c r="G152" s="849">
        <v>108</v>
      </c>
      <c r="H152" s="849">
        <v>62748</v>
      </c>
      <c r="I152" s="832">
        <v>1.2272727272727273</v>
      </c>
      <c r="J152" s="832">
        <v>581</v>
      </c>
      <c r="K152" s="849">
        <v>88</v>
      </c>
      <c r="L152" s="849">
        <v>51128</v>
      </c>
      <c r="M152" s="832">
        <v>1</v>
      </c>
      <c r="N152" s="832">
        <v>581</v>
      </c>
      <c r="O152" s="849">
        <v>112</v>
      </c>
      <c r="P152" s="849">
        <v>65184</v>
      </c>
      <c r="Q152" s="837">
        <v>1.2749178532311063</v>
      </c>
      <c r="R152" s="850">
        <v>582</v>
      </c>
    </row>
    <row r="153" spans="1:18" ht="14.4" customHeight="1" x14ac:dyDescent="0.3">
      <c r="A153" s="831" t="s">
        <v>3382</v>
      </c>
      <c r="B153" s="832" t="s">
        <v>3503</v>
      </c>
      <c r="C153" s="832" t="s">
        <v>585</v>
      </c>
      <c r="D153" s="832" t="s">
        <v>3377</v>
      </c>
      <c r="E153" s="832" t="s">
        <v>3517</v>
      </c>
      <c r="F153" s="832" t="s">
        <v>3518</v>
      </c>
      <c r="G153" s="849">
        <v>46</v>
      </c>
      <c r="H153" s="849">
        <v>26680</v>
      </c>
      <c r="I153" s="832">
        <v>2.2999999999999998</v>
      </c>
      <c r="J153" s="832">
        <v>580</v>
      </c>
      <c r="K153" s="849">
        <v>20</v>
      </c>
      <c r="L153" s="849">
        <v>11600</v>
      </c>
      <c r="M153" s="832">
        <v>1</v>
      </c>
      <c r="N153" s="832">
        <v>580</v>
      </c>
      <c r="O153" s="849">
        <v>14</v>
      </c>
      <c r="P153" s="849">
        <v>8134</v>
      </c>
      <c r="Q153" s="837">
        <v>0.70120689655172419</v>
      </c>
      <c r="R153" s="850">
        <v>581</v>
      </c>
    </row>
    <row r="154" spans="1:18" ht="14.4" customHeight="1" x14ac:dyDescent="0.3">
      <c r="A154" s="831" t="s">
        <v>3382</v>
      </c>
      <c r="B154" s="832" t="s">
        <v>3503</v>
      </c>
      <c r="C154" s="832" t="s">
        <v>585</v>
      </c>
      <c r="D154" s="832" t="s">
        <v>3377</v>
      </c>
      <c r="E154" s="832" t="s">
        <v>3517</v>
      </c>
      <c r="F154" s="832" t="s">
        <v>3519</v>
      </c>
      <c r="G154" s="849">
        <v>139</v>
      </c>
      <c r="H154" s="849">
        <v>80620</v>
      </c>
      <c r="I154" s="832">
        <v>1.4183673469387754</v>
      </c>
      <c r="J154" s="832">
        <v>580</v>
      </c>
      <c r="K154" s="849">
        <v>98</v>
      </c>
      <c r="L154" s="849">
        <v>56840</v>
      </c>
      <c r="M154" s="832">
        <v>1</v>
      </c>
      <c r="N154" s="832">
        <v>580</v>
      </c>
      <c r="O154" s="849">
        <v>79</v>
      </c>
      <c r="P154" s="849">
        <v>45899</v>
      </c>
      <c r="Q154" s="837">
        <v>0.80751231527093592</v>
      </c>
      <c r="R154" s="850">
        <v>581</v>
      </c>
    </row>
    <row r="155" spans="1:18" ht="14.4" customHeight="1" x14ac:dyDescent="0.3">
      <c r="A155" s="831" t="s">
        <v>3382</v>
      </c>
      <c r="B155" s="832" t="s">
        <v>3503</v>
      </c>
      <c r="C155" s="832" t="s">
        <v>585</v>
      </c>
      <c r="D155" s="832" t="s">
        <v>3377</v>
      </c>
      <c r="E155" s="832" t="s">
        <v>3520</v>
      </c>
      <c r="F155" s="832" t="s">
        <v>3521</v>
      </c>
      <c r="G155" s="849">
        <v>48</v>
      </c>
      <c r="H155" s="849">
        <v>13920</v>
      </c>
      <c r="I155" s="832">
        <v>7.9725085910652922</v>
      </c>
      <c r="J155" s="832">
        <v>290</v>
      </c>
      <c r="K155" s="849">
        <v>6</v>
      </c>
      <c r="L155" s="849">
        <v>1746</v>
      </c>
      <c r="M155" s="832">
        <v>1</v>
      </c>
      <c r="N155" s="832">
        <v>291</v>
      </c>
      <c r="O155" s="849">
        <v>12</v>
      </c>
      <c r="P155" s="849">
        <v>3492</v>
      </c>
      <c r="Q155" s="837">
        <v>2</v>
      </c>
      <c r="R155" s="850">
        <v>291</v>
      </c>
    </row>
    <row r="156" spans="1:18" ht="14.4" customHeight="1" x14ac:dyDescent="0.3">
      <c r="A156" s="831" t="s">
        <v>3382</v>
      </c>
      <c r="B156" s="832" t="s">
        <v>3503</v>
      </c>
      <c r="C156" s="832" t="s">
        <v>585</v>
      </c>
      <c r="D156" s="832" t="s">
        <v>3377</v>
      </c>
      <c r="E156" s="832" t="s">
        <v>3520</v>
      </c>
      <c r="F156" s="832" t="s">
        <v>3522</v>
      </c>
      <c r="G156" s="849">
        <v>12</v>
      </c>
      <c r="H156" s="849">
        <v>3480</v>
      </c>
      <c r="I156" s="832"/>
      <c r="J156" s="832">
        <v>290</v>
      </c>
      <c r="K156" s="849"/>
      <c r="L156" s="849"/>
      <c r="M156" s="832"/>
      <c r="N156" s="832"/>
      <c r="O156" s="849"/>
      <c r="P156" s="849"/>
      <c r="Q156" s="837"/>
      <c r="R156" s="850"/>
    </row>
    <row r="157" spans="1:18" ht="14.4" customHeight="1" x14ac:dyDescent="0.3">
      <c r="A157" s="831" t="s">
        <v>3382</v>
      </c>
      <c r="B157" s="832" t="s">
        <v>3503</v>
      </c>
      <c r="C157" s="832" t="s">
        <v>585</v>
      </c>
      <c r="D157" s="832" t="s">
        <v>3377</v>
      </c>
      <c r="E157" s="832" t="s">
        <v>3523</v>
      </c>
      <c r="F157" s="832" t="s">
        <v>3524</v>
      </c>
      <c r="G157" s="849">
        <v>226</v>
      </c>
      <c r="H157" s="849">
        <v>61698</v>
      </c>
      <c r="I157" s="832">
        <v>1.7058725945587259</v>
      </c>
      <c r="J157" s="832">
        <v>273</v>
      </c>
      <c r="K157" s="849">
        <v>132</v>
      </c>
      <c r="L157" s="849">
        <v>36168</v>
      </c>
      <c r="M157" s="832">
        <v>1</v>
      </c>
      <c r="N157" s="832">
        <v>274</v>
      </c>
      <c r="O157" s="849">
        <v>114</v>
      </c>
      <c r="P157" s="849">
        <v>31236</v>
      </c>
      <c r="Q157" s="837">
        <v>0.86363636363636365</v>
      </c>
      <c r="R157" s="850">
        <v>274</v>
      </c>
    </row>
    <row r="158" spans="1:18" ht="14.4" customHeight="1" x14ac:dyDescent="0.3">
      <c r="A158" s="831" t="s">
        <v>3382</v>
      </c>
      <c r="B158" s="832" t="s">
        <v>3503</v>
      </c>
      <c r="C158" s="832" t="s">
        <v>585</v>
      </c>
      <c r="D158" s="832" t="s">
        <v>3377</v>
      </c>
      <c r="E158" s="832" t="s">
        <v>3523</v>
      </c>
      <c r="F158" s="832" t="s">
        <v>3525</v>
      </c>
      <c r="G158" s="849">
        <v>4</v>
      </c>
      <c r="H158" s="849">
        <v>1092</v>
      </c>
      <c r="I158" s="832">
        <v>0.4981751824817518</v>
      </c>
      <c r="J158" s="832">
        <v>273</v>
      </c>
      <c r="K158" s="849">
        <v>8</v>
      </c>
      <c r="L158" s="849">
        <v>2192</v>
      </c>
      <c r="M158" s="832">
        <v>1</v>
      </c>
      <c r="N158" s="832">
        <v>274</v>
      </c>
      <c r="O158" s="849"/>
      <c r="P158" s="849"/>
      <c r="Q158" s="837"/>
      <c r="R158" s="850"/>
    </row>
    <row r="159" spans="1:18" ht="14.4" customHeight="1" thickBot="1" x14ac:dyDescent="0.35">
      <c r="A159" s="839" t="s">
        <v>3526</v>
      </c>
      <c r="B159" s="840" t="s">
        <v>3527</v>
      </c>
      <c r="C159" s="840" t="s">
        <v>594</v>
      </c>
      <c r="D159" s="840" t="s">
        <v>3377</v>
      </c>
      <c r="E159" s="840" t="s">
        <v>3528</v>
      </c>
      <c r="F159" s="840" t="s">
        <v>3529</v>
      </c>
      <c r="G159" s="851">
        <v>14</v>
      </c>
      <c r="H159" s="851">
        <v>308</v>
      </c>
      <c r="I159" s="840"/>
      <c r="J159" s="840">
        <v>22</v>
      </c>
      <c r="K159" s="851"/>
      <c r="L159" s="851"/>
      <c r="M159" s="840"/>
      <c r="N159" s="840"/>
      <c r="O159" s="851"/>
      <c r="P159" s="851"/>
      <c r="Q159" s="845"/>
      <c r="R159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2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3531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16010.500000000002</v>
      </c>
      <c r="I3" s="208">
        <f t="shared" si="0"/>
        <v>5663199.8099999996</v>
      </c>
      <c r="J3" s="78"/>
      <c r="K3" s="78"/>
      <c r="L3" s="208">
        <f t="shared" si="0"/>
        <v>16378.020000000002</v>
      </c>
      <c r="M3" s="208">
        <f t="shared" si="0"/>
        <v>5412246.1899999995</v>
      </c>
      <c r="N3" s="78"/>
      <c r="O3" s="78"/>
      <c r="P3" s="208">
        <f t="shared" si="0"/>
        <v>16775.27</v>
      </c>
      <c r="Q3" s="208">
        <f t="shared" si="0"/>
        <v>5862238.6100000003</v>
      </c>
      <c r="R3" s="79">
        <f>IF(M3=0,0,Q3/M3)</f>
        <v>1.0831433760037441</v>
      </c>
      <c r="S3" s="209">
        <f>IF(P3=0,0,Q3/P3)</f>
        <v>349.45718369957683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3376</v>
      </c>
      <c r="C6" s="825" t="s">
        <v>573</v>
      </c>
      <c r="D6" s="825" t="s">
        <v>1827</v>
      </c>
      <c r="E6" s="825" t="s">
        <v>3377</v>
      </c>
      <c r="F6" s="825" t="s">
        <v>3380</v>
      </c>
      <c r="G6" s="825" t="s">
        <v>3381</v>
      </c>
      <c r="H6" s="225"/>
      <c r="I6" s="225"/>
      <c r="J6" s="825"/>
      <c r="K6" s="825"/>
      <c r="L6" s="225">
        <v>1</v>
      </c>
      <c r="M6" s="225">
        <v>701</v>
      </c>
      <c r="N6" s="825">
        <v>1</v>
      </c>
      <c r="O6" s="825">
        <v>701</v>
      </c>
      <c r="P6" s="225"/>
      <c r="Q6" s="225"/>
      <c r="R6" s="830"/>
      <c r="S6" s="848"/>
    </row>
    <row r="7" spans="1:19" ht="14.4" customHeight="1" x14ac:dyDescent="0.3">
      <c r="A7" s="831"/>
      <c r="B7" s="832" t="s">
        <v>3376</v>
      </c>
      <c r="C7" s="832" t="s">
        <v>573</v>
      </c>
      <c r="D7" s="832" t="s">
        <v>1837</v>
      </c>
      <c r="E7" s="832" t="s">
        <v>3377</v>
      </c>
      <c r="F7" s="832" t="s">
        <v>3378</v>
      </c>
      <c r="G7" s="832" t="s">
        <v>3379</v>
      </c>
      <c r="H7" s="849">
        <v>1</v>
      </c>
      <c r="I7" s="849">
        <v>74</v>
      </c>
      <c r="J7" s="832"/>
      <c r="K7" s="832">
        <v>74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3382</v>
      </c>
      <c r="B8" s="832" t="s">
        <v>3383</v>
      </c>
      <c r="C8" s="832" t="s">
        <v>576</v>
      </c>
      <c r="D8" s="832" t="s">
        <v>3355</v>
      </c>
      <c r="E8" s="832" t="s">
        <v>3384</v>
      </c>
      <c r="F8" s="832" t="s">
        <v>3385</v>
      </c>
      <c r="G8" s="832" t="s">
        <v>3386</v>
      </c>
      <c r="H8" s="849">
        <v>0.2</v>
      </c>
      <c r="I8" s="849">
        <v>35.31</v>
      </c>
      <c r="J8" s="832">
        <v>1</v>
      </c>
      <c r="K8" s="832">
        <v>176.55</v>
      </c>
      <c r="L8" s="849">
        <v>0.2</v>
      </c>
      <c r="M8" s="849">
        <v>35.31</v>
      </c>
      <c r="N8" s="832">
        <v>1</v>
      </c>
      <c r="O8" s="832">
        <v>176.55</v>
      </c>
      <c r="P8" s="849"/>
      <c r="Q8" s="849"/>
      <c r="R8" s="837"/>
      <c r="S8" s="850"/>
    </row>
    <row r="9" spans="1:19" ht="14.4" customHeight="1" x14ac:dyDescent="0.3">
      <c r="A9" s="831" t="s">
        <v>3382</v>
      </c>
      <c r="B9" s="832" t="s">
        <v>3383</v>
      </c>
      <c r="C9" s="832" t="s">
        <v>576</v>
      </c>
      <c r="D9" s="832" t="s">
        <v>3355</v>
      </c>
      <c r="E9" s="832" t="s">
        <v>3384</v>
      </c>
      <c r="F9" s="832" t="s">
        <v>3390</v>
      </c>
      <c r="G9" s="832" t="s">
        <v>3391</v>
      </c>
      <c r="H9" s="849"/>
      <c r="I9" s="849"/>
      <c r="J9" s="832"/>
      <c r="K9" s="832"/>
      <c r="L9" s="849">
        <v>1</v>
      </c>
      <c r="M9" s="849">
        <v>4322.43</v>
      </c>
      <c r="N9" s="832">
        <v>1</v>
      </c>
      <c r="O9" s="832">
        <v>4322.43</v>
      </c>
      <c r="P9" s="849"/>
      <c r="Q9" s="849"/>
      <c r="R9" s="837"/>
      <c r="S9" s="850"/>
    </row>
    <row r="10" spans="1:19" ht="14.4" customHeight="1" x14ac:dyDescent="0.3">
      <c r="A10" s="831" t="s">
        <v>3382</v>
      </c>
      <c r="B10" s="832" t="s">
        <v>3383</v>
      </c>
      <c r="C10" s="832" t="s">
        <v>576</v>
      </c>
      <c r="D10" s="832" t="s">
        <v>3355</v>
      </c>
      <c r="E10" s="832" t="s">
        <v>3384</v>
      </c>
      <c r="F10" s="832" t="s">
        <v>3397</v>
      </c>
      <c r="G10" s="832" t="s">
        <v>3396</v>
      </c>
      <c r="H10" s="849"/>
      <c r="I10" s="849"/>
      <c r="J10" s="832"/>
      <c r="K10" s="832"/>
      <c r="L10" s="849">
        <v>2</v>
      </c>
      <c r="M10" s="849">
        <v>17708</v>
      </c>
      <c r="N10" s="832">
        <v>1</v>
      </c>
      <c r="O10" s="832">
        <v>8854</v>
      </c>
      <c r="P10" s="849"/>
      <c r="Q10" s="849"/>
      <c r="R10" s="837"/>
      <c r="S10" s="850"/>
    </row>
    <row r="11" spans="1:19" ht="14.4" customHeight="1" x14ac:dyDescent="0.3">
      <c r="A11" s="831" t="s">
        <v>3382</v>
      </c>
      <c r="B11" s="832" t="s">
        <v>3383</v>
      </c>
      <c r="C11" s="832" t="s">
        <v>576</v>
      </c>
      <c r="D11" s="832" t="s">
        <v>3355</v>
      </c>
      <c r="E11" s="832" t="s">
        <v>3384</v>
      </c>
      <c r="F11" s="832" t="s">
        <v>3398</v>
      </c>
      <c r="G11" s="832" t="s">
        <v>3399</v>
      </c>
      <c r="H11" s="849">
        <v>1</v>
      </c>
      <c r="I11" s="849">
        <v>6335.6</v>
      </c>
      <c r="J11" s="832">
        <v>0.50524898800276885</v>
      </c>
      <c r="K11" s="832">
        <v>6335.6</v>
      </c>
      <c r="L11" s="849">
        <v>2</v>
      </c>
      <c r="M11" s="849">
        <v>12539.56</v>
      </c>
      <c r="N11" s="832">
        <v>1</v>
      </c>
      <c r="O11" s="832">
        <v>6269.78</v>
      </c>
      <c r="P11" s="849"/>
      <c r="Q11" s="849"/>
      <c r="R11" s="837"/>
      <c r="S11" s="850"/>
    </row>
    <row r="12" spans="1:19" ht="14.4" customHeight="1" x14ac:dyDescent="0.3">
      <c r="A12" s="831" t="s">
        <v>3382</v>
      </c>
      <c r="B12" s="832" t="s">
        <v>3383</v>
      </c>
      <c r="C12" s="832" t="s">
        <v>576</v>
      </c>
      <c r="D12" s="832" t="s">
        <v>3355</v>
      </c>
      <c r="E12" s="832" t="s">
        <v>3384</v>
      </c>
      <c r="F12" s="832" t="s">
        <v>3400</v>
      </c>
      <c r="G12" s="832" t="s">
        <v>3399</v>
      </c>
      <c r="H12" s="849"/>
      <c r="I12" s="849"/>
      <c r="J12" s="832"/>
      <c r="K12" s="832"/>
      <c r="L12" s="849">
        <v>1</v>
      </c>
      <c r="M12" s="849">
        <v>8139.41</v>
      </c>
      <c r="N12" s="832">
        <v>1</v>
      </c>
      <c r="O12" s="832">
        <v>8139.41</v>
      </c>
      <c r="P12" s="849">
        <v>1</v>
      </c>
      <c r="Q12" s="849">
        <v>8131.28</v>
      </c>
      <c r="R12" s="837">
        <v>0.99900115610345219</v>
      </c>
      <c r="S12" s="850">
        <v>8131.28</v>
      </c>
    </row>
    <row r="13" spans="1:19" ht="14.4" customHeight="1" x14ac:dyDescent="0.3">
      <c r="A13" s="831" t="s">
        <v>3382</v>
      </c>
      <c r="B13" s="832" t="s">
        <v>3383</v>
      </c>
      <c r="C13" s="832" t="s">
        <v>576</v>
      </c>
      <c r="D13" s="832" t="s">
        <v>3355</v>
      </c>
      <c r="E13" s="832" t="s">
        <v>3384</v>
      </c>
      <c r="F13" s="832" t="s">
        <v>3403</v>
      </c>
      <c r="G13" s="832" t="s">
        <v>3404</v>
      </c>
      <c r="H13" s="849"/>
      <c r="I13" s="849"/>
      <c r="J13" s="832"/>
      <c r="K13" s="832"/>
      <c r="L13" s="849"/>
      <c r="M13" s="849"/>
      <c r="N13" s="832"/>
      <c r="O13" s="832"/>
      <c r="P13" s="849">
        <v>0.2</v>
      </c>
      <c r="Q13" s="849">
        <v>82.6</v>
      </c>
      <c r="R13" s="837"/>
      <c r="S13" s="850">
        <v>412.99999999999994</v>
      </c>
    </row>
    <row r="14" spans="1:19" ht="14.4" customHeight="1" x14ac:dyDescent="0.3">
      <c r="A14" s="831" t="s">
        <v>3382</v>
      </c>
      <c r="B14" s="832" t="s">
        <v>3383</v>
      </c>
      <c r="C14" s="832" t="s">
        <v>576</v>
      </c>
      <c r="D14" s="832" t="s">
        <v>3355</v>
      </c>
      <c r="E14" s="832" t="s">
        <v>3384</v>
      </c>
      <c r="F14" s="832" t="s">
        <v>3405</v>
      </c>
      <c r="G14" s="832" t="s">
        <v>3406</v>
      </c>
      <c r="H14" s="849">
        <v>1</v>
      </c>
      <c r="I14" s="849">
        <v>8093.17</v>
      </c>
      <c r="J14" s="832">
        <v>0.33333333333333337</v>
      </c>
      <c r="K14" s="832">
        <v>8093.17</v>
      </c>
      <c r="L14" s="849">
        <v>3</v>
      </c>
      <c r="M14" s="849">
        <v>24279.51</v>
      </c>
      <c r="N14" s="832">
        <v>1</v>
      </c>
      <c r="O14" s="832">
        <v>8093.1699999999992</v>
      </c>
      <c r="P14" s="849"/>
      <c r="Q14" s="849"/>
      <c r="R14" s="837"/>
      <c r="S14" s="850"/>
    </row>
    <row r="15" spans="1:19" ht="14.4" customHeight="1" x14ac:dyDescent="0.3">
      <c r="A15" s="831" t="s">
        <v>3382</v>
      </c>
      <c r="B15" s="832" t="s">
        <v>3383</v>
      </c>
      <c r="C15" s="832" t="s">
        <v>576</v>
      </c>
      <c r="D15" s="832" t="s">
        <v>3355</v>
      </c>
      <c r="E15" s="832" t="s">
        <v>3377</v>
      </c>
      <c r="F15" s="832" t="s">
        <v>3418</v>
      </c>
      <c r="G15" s="832" t="s">
        <v>3419</v>
      </c>
      <c r="H15" s="849"/>
      <c r="I15" s="849"/>
      <c r="J15" s="832"/>
      <c r="K15" s="832"/>
      <c r="L15" s="849">
        <v>1</v>
      </c>
      <c r="M15" s="849">
        <v>37</v>
      </c>
      <c r="N15" s="832">
        <v>1</v>
      </c>
      <c r="O15" s="832">
        <v>37</v>
      </c>
      <c r="P15" s="849"/>
      <c r="Q15" s="849"/>
      <c r="R15" s="837"/>
      <c r="S15" s="850"/>
    </row>
    <row r="16" spans="1:19" ht="14.4" customHeight="1" x14ac:dyDescent="0.3">
      <c r="A16" s="831" t="s">
        <v>3382</v>
      </c>
      <c r="B16" s="832" t="s">
        <v>3383</v>
      </c>
      <c r="C16" s="832" t="s">
        <v>576</v>
      </c>
      <c r="D16" s="832" t="s">
        <v>3355</v>
      </c>
      <c r="E16" s="832" t="s">
        <v>3377</v>
      </c>
      <c r="F16" s="832" t="s">
        <v>3418</v>
      </c>
      <c r="G16" s="832" t="s">
        <v>3420</v>
      </c>
      <c r="H16" s="849">
        <v>1</v>
      </c>
      <c r="I16" s="849">
        <v>37</v>
      </c>
      <c r="J16" s="832"/>
      <c r="K16" s="832">
        <v>37</v>
      </c>
      <c r="L16" s="849"/>
      <c r="M16" s="849"/>
      <c r="N16" s="832"/>
      <c r="O16" s="832"/>
      <c r="P16" s="849">
        <v>1</v>
      </c>
      <c r="Q16" s="849">
        <v>37</v>
      </c>
      <c r="R16" s="837"/>
      <c r="S16" s="850">
        <v>37</v>
      </c>
    </row>
    <row r="17" spans="1:19" ht="14.4" customHeight="1" x14ac:dyDescent="0.3">
      <c r="A17" s="831" t="s">
        <v>3382</v>
      </c>
      <c r="B17" s="832" t="s">
        <v>3383</v>
      </c>
      <c r="C17" s="832" t="s">
        <v>576</v>
      </c>
      <c r="D17" s="832" t="s">
        <v>3355</v>
      </c>
      <c r="E17" s="832" t="s">
        <v>3377</v>
      </c>
      <c r="F17" s="832" t="s">
        <v>3421</v>
      </c>
      <c r="G17" s="832" t="s">
        <v>3422</v>
      </c>
      <c r="H17" s="849"/>
      <c r="I17" s="849"/>
      <c r="J17" s="832"/>
      <c r="K17" s="832"/>
      <c r="L17" s="849">
        <v>1</v>
      </c>
      <c r="M17" s="849">
        <v>5</v>
      </c>
      <c r="N17" s="832">
        <v>1</v>
      </c>
      <c r="O17" s="832">
        <v>5</v>
      </c>
      <c r="P17" s="849"/>
      <c r="Q17" s="849"/>
      <c r="R17" s="837"/>
      <c r="S17" s="850"/>
    </row>
    <row r="18" spans="1:19" ht="14.4" customHeight="1" x14ac:dyDescent="0.3">
      <c r="A18" s="831" t="s">
        <v>3382</v>
      </c>
      <c r="B18" s="832" t="s">
        <v>3383</v>
      </c>
      <c r="C18" s="832" t="s">
        <v>576</v>
      </c>
      <c r="D18" s="832" t="s">
        <v>3355</v>
      </c>
      <c r="E18" s="832" t="s">
        <v>3377</v>
      </c>
      <c r="F18" s="832" t="s">
        <v>3423</v>
      </c>
      <c r="G18" s="832" t="s">
        <v>3424</v>
      </c>
      <c r="H18" s="849">
        <v>1</v>
      </c>
      <c r="I18" s="849">
        <v>5</v>
      </c>
      <c r="J18" s="832"/>
      <c r="K18" s="832">
        <v>5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3382</v>
      </c>
      <c r="B19" s="832" t="s">
        <v>3383</v>
      </c>
      <c r="C19" s="832" t="s">
        <v>576</v>
      </c>
      <c r="D19" s="832" t="s">
        <v>3355</v>
      </c>
      <c r="E19" s="832" t="s">
        <v>3377</v>
      </c>
      <c r="F19" s="832" t="s">
        <v>3378</v>
      </c>
      <c r="G19" s="832" t="s">
        <v>3379</v>
      </c>
      <c r="H19" s="849">
        <v>5</v>
      </c>
      <c r="I19" s="849">
        <v>370</v>
      </c>
      <c r="J19" s="832">
        <v>5</v>
      </c>
      <c r="K19" s="832">
        <v>74</v>
      </c>
      <c r="L19" s="849">
        <v>1</v>
      </c>
      <c r="M19" s="849">
        <v>74</v>
      </c>
      <c r="N19" s="832">
        <v>1</v>
      </c>
      <c r="O19" s="832">
        <v>74</v>
      </c>
      <c r="P19" s="849">
        <v>1</v>
      </c>
      <c r="Q19" s="849">
        <v>74</v>
      </c>
      <c r="R19" s="837">
        <v>1</v>
      </c>
      <c r="S19" s="850">
        <v>74</v>
      </c>
    </row>
    <row r="20" spans="1:19" ht="14.4" customHeight="1" x14ac:dyDescent="0.3">
      <c r="A20" s="831" t="s">
        <v>3382</v>
      </c>
      <c r="B20" s="832" t="s">
        <v>3383</v>
      </c>
      <c r="C20" s="832" t="s">
        <v>576</v>
      </c>
      <c r="D20" s="832" t="s">
        <v>3355</v>
      </c>
      <c r="E20" s="832" t="s">
        <v>3377</v>
      </c>
      <c r="F20" s="832" t="s">
        <v>3442</v>
      </c>
      <c r="G20" s="832" t="s">
        <v>3443</v>
      </c>
      <c r="H20" s="849">
        <v>8</v>
      </c>
      <c r="I20" s="849">
        <v>266.67</v>
      </c>
      <c r="J20" s="832"/>
      <c r="K20" s="832">
        <v>33.333750000000002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3382</v>
      </c>
      <c r="B21" s="832" t="s">
        <v>3383</v>
      </c>
      <c r="C21" s="832" t="s">
        <v>576</v>
      </c>
      <c r="D21" s="832" t="s">
        <v>3355</v>
      </c>
      <c r="E21" s="832" t="s">
        <v>3377</v>
      </c>
      <c r="F21" s="832" t="s">
        <v>3442</v>
      </c>
      <c r="G21" s="832" t="s">
        <v>3444</v>
      </c>
      <c r="H21" s="849">
        <v>14</v>
      </c>
      <c r="I21" s="849">
        <v>466.65999999999997</v>
      </c>
      <c r="J21" s="832">
        <v>14.001200120012001</v>
      </c>
      <c r="K21" s="832">
        <v>33.332857142857144</v>
      </c>
      <c r="L21" s="849">
        <v>1</v>
      </c>
      <c r="M21" s="849">
        <v>33.33</v>
      </c>
      <c r="N21" s="832">
        <v>1</v>
      </c>
      <c r="O21" s="832">
        <v>33.33</v>
      </c>
      <c r="P21" s="849">
        <v>1</v>
      </c>
      <c r="Q21" s="849">
        <v>33.33</v>
      </c>
      <c r="R21" s="837">
        <v>1</v>
      </c>
      <c r="S21" s="850">
        <v>33.33</v>
      </c>
    </row>
    <row r="22" spans="1:19" ht="14.4" customHeight="1" x14ac:dyDescent="0.3">
      <c r="A22" s="831" t="s">
        <v>3382</v>
      </c>
      <c r="B22" s="832" t="s">
        <v>3383</v>
      </c>
      <c r="C22" s="832" t="s">
        <v>576</v>
      </c>
      <c r="D22" s="832" t="s">
        <v>3355</v>
      </c>
      <c r="E22" s="832" t="s">
        <v>3377</v>
      </c>
      <c r="F22" s="832" t="s">
        <v>3447</v>
      </c>
      <c r="G22" s="832" t="s">
        <v>3449</v>
      </c>
      <c r="H22" s="849">
        <v>4</v>
      </c>
      <c r="I22" s="849">
        <v>128</v>
      </c>
      <c r="J22" s="832">
        <v>0.5</v>
      </c>
      <c r="K22" s="832">
        <v>32</v>
      </c>
      <c r="L22" s="849">
        <v>8</v>
      </c>
      <c r="M22" s="849">
        <v>256</v>
      </c>
      <c r="N22" s="832">
        <v>1</v>
      </c>
      <c r="O22" s="832">
        <v>32</v>
      </c>
      <c r="P22" s="849">
        <v>2</v>
      </c>
      <c r="Q22" s="849">
        <v>64</v>
      </c>
      <c r="R22" s="837">
        <v>0.25</v>
      </c>
      <c r="S22" s="850">
        <v>32</v>
      </c>
    </row>
    <row r="23" spans="1:19" ht="14.4" customHeight="1" x14ac:dyDescent="0.3">
      <c r="A23" s="831" t="s">
        <v>3382</v>
      </c>
      <c r="B23" s="832" t="s">
        <v>3383</v>
      </c>
      <c r="C23" s="832" t="s">
        <v>576</v>
      </c>
      <c r="D23" s="832" t="s">
        <v>3355</v>
      </c>
      <c r="E23" s="832" t="s">
        <v>3377</v>
      </c>
      <c r="F23" s="832" t="s">
        <v>3450</v>
      </c>
      <c r="G23" s="832" t="s">
        <v>3451</v>
      </c>
      <c r="H23" s="849">
        <v>5</v>
      </c>
      <c r="I23" s="849">
        <v>0</v>
      </c>
      <c r="J23" s="832"/>
      <c r="K23" s="832">
        <v>0</v>
      </c>
      <c r="L23" s="849">
        <v>3</v>
      </c>
      <c r="M23" s="849">
        <v>0</v>
      </c>
      <c r="N23" s="832"/>
      <c r="O23" s="832">
        <v>0</v>
      </c>
      <c r="P23" s="849"/>
      <c r="Q23" s="849"/>
      <c r="R23" s="837"/>
      <c r="S23" s="850"/>
    </row>
    <row r="24" spans="1:19" ht="14.4" customHeight="1" x14ac:dyDescent="0.3">
      <c r="A24" s="831" t="s">
        <v>3382</v>
      </c>
      <c r="B24" s="832" t="s">
        <v>3383</v>
      </c>
      <c r="C24" s="832" t="s">
        <v>576</v>
      </c>
      <c r="D24" s="832" t="s">
        <v>3355</v>
      </c>
      <c r="E24" s="832" t="s">
        <v>3377</v>
      </c>
      <c r="F24" s="832" t="s">
        <v>3380</v>
      </c>
      <c r="G24" s="832" t="s">
        <v>3381</v>
      </c>
      <c r="H24" s="849">
        <v>21</v>
      </c>
      <c r="I24" s="849">
        <v>14721</v>
      </c>
      <c r="J24" s="832"/>
      <c r="K24" s="832">
        <v>701</v>
      </c>
      <c r="L24" s="849"/>
      <c r="M24" s="849"/>
      <c r="N24" s="832"/>
      <c r="O24" s="832"/>
      <c r="P24" s="849">
        <v>1</v>
      </c>
      <c r="Q24" s="849">
        <v>702</v>
      </c>
      <c r="R24" s="837"/>
      <c r="S24" s="850">
        <v>702</v>
      </c>
    </row>
    <row r="25" spans="1:19" ht="14.4" customHeight="1" x14ac:dyDescent="0.3">
      <c r="A25" s="831" t="s">
        <v>3382</v>
      </c>
      <c r="B25" s="832" t="s">
        <v>3383</v>
      </c>
      <c r="C25" s="832" t="s">
        <v>576</v>
      </c>
      <c r="D25" s="832" t="s">
        <v>3355</v>
      </c>
      <c r="E25" s="832" t="s">
        <v>3377</v>
      </c>
      <c r="F25" s="832" t="s">
        <v>3380</v>
      </c>
      <c r="G25" s="832" t="s">
        <v>3457</v>
      </c>
      <c r="H25" s="849">
        <v>5</v>
      </c>
      <c r="I25" s="849">
        <v>3505</v>
      </c>
      <c r="J25" s="832"/>
      <c r="K25" s="832">
        <v>701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3382</v>
      </c>
      <c r="B26" s="832" t="s">
        <v>3383</v>
      </c>
      <c r="C26" s="832" t="s">
        <v>576</v>
      </c>
      <c r="D26" s="832" t="s">
        <v>3355</v>
      </c>
      <c r="E26" s="832" t="s">
        <v>3377</v>
      </c>
      <c r="F26" s="832" t="s">
        <v>3463</v>
      </c>
      <c r="G26" s="832" t="s">
        <v>3464</v>
      </c>
      <c r="H26" s="849">
        <v>3</v>
      </c>
      <c r="I26" s="849">
        <v>1050</v>
      </c>
      <c r="J26" s="832">
        <v>2.9914529914529915</v>
      </c>
      <c r="K26" s="832">
        <v>350</v>
      </c>
      <c r="L26" s="849">
        <v>1</v>
      </c>
      <c r="M26" s="849">
        <v>351</v>
      </c>
      <c r="N26" s="832">
        <v>1</v>
      </c>
      <c r="O26" s="832">
        <v>351</v>
      </c>
      <c r="P26" s="849"/>
      <c r="Q26" s="849"/>
      <c r="R26" s="837"/>
      <c r="S26" s="850"/>
    </row>
    <row r="27" spans="1:19" ht="14.4" customHeight="1" x14ac:dyDescent="0.3">
      <c r="A27" s="831" t="s">
        <v>3382</v>
      </c>
      <c r="B27" s="832" t="s">
        <v>3383</v>
      </c>
      <c r="C27" s="832" t="s">
        <v>576</v>
      </c>
      <c r="D27" s="832" t="s">
        <v>3355</v>
      </c>
      <c r="E27" s="832" t="s">
        <v>3377</v>
      </c>
      <c r="F27" s="832" t="s">
        <v>3475</v>
      </c>
      <c r="G27" s="832" t="s">
        <v>3476</v>
      </c>
      <c r="H27" s="849"/>
      <c r="I27" s="849"/>
      <c r="J27" s="832"/>
      <c r="K27" s="832"/>
      <c r="L27" s="849">
        <v>1</v>
      </c>
      <c r="M27" s="849">
        <v>0</v>
      </c>
      <c r="N27" s="832"/>
      <c r="O27" s="832">
        <v>0</v>
      </c>
      <c r="P27" s="849"/>
      <c r="Q27" s="849"/>
      <c r="R27" s="837"/>
      <c r="S27" s="850"/>
    </row>
    <row r="28" spans="1:19" ht="14.4" customHeight="1" x14ac:dyDescent="0.3">
      <c r="A28" s="831" t="s">
        <v>3382</v>
      </c>
      <c r="B28" s="832" t="s">
        <v>3383</v>
      </c>
      <c r="C28" s="832" t="s">
        <v>576</v>
      </c>
      <c r="D28" s="832" t="s">
        <v>3358</v>
      </c>
      <c r="E28" s="832" t="s">
        <v>3377</v>
      </c>
      <c r="F28" s="832" t="s">
        <v>3437</v>
      </c>
      <c r="G28" s="832" t="s">
        <v>3438</v>
      </c>
      <c r="H28" s="849"/>
      <c r="I28" s="849"/>
      <c r="J28" s="832"/>
      <c r="K28" s="832"/>
      <c r="L28" s="849">
        <v>1</v>
      </c>
      <c r="M28" s="849">
        <v>83</v>
      </c>
      <c r="N28" s="832">
        <v>1</v>
      </c>
      <c r="O28" s="832">
        <v>83</v>
      </c>
      <c r="P28" s="849"/>
      <c r="Q28" s="849"/>
      <c r="R28" s="837"/>
      <c r="S28" s="850"/>
    </row>
    <row r="29" spans="1:19" ht="14.4" customHeight="1" x14ac:dyDescent="0.3">
      <c r="A29" s="831" t="s">
        <v>3382</v>
      </c>
      <c r="B29" s="832" t="s">
        <v>3383</v>
      </c>
      <c r="C29" s="832" t="s">
        <v>576</v>
      </c>
      <c r="D29" s="832" t="s">
        <v>3358</v>
      </c>
      <c r="E29" s="832" t="s">
        <v>3377</v>
      </c>
      <c r="F29" s="832" t="s">
        <v>3450</v>
      </c>
      <c r="G29" s="832" t="s">
        <v>3451</v>
      </c>
      <c r="H29" s="849"/>
      <c r="I29" s="849"/>
      <c r="J29" s="832"/>
      <c r="K29" s="832"/>
      <c r="L29" s="849">
        <v>1</v>
      </c>
      <c r="M29" s="849">
        <v>0</v>
      </c>
      <c r="N29" s="832"/>
      <c r="O29" s="832">
        <v>0</v>
      </c>
      <c r="P29" s="849"/>
      <c r="Q29" s="849"/>
      <c r="R29" s="837"/>
      <c r="S29" s="850"/>
    </row>
    <row r="30" spans="1:19" ht="14.4" customHeight="1" x14ac:dyDescent="0.3">
      <c r="A30" s="831" t="s">
        <v>3382</v>
      </c>
      <c r="B30" s="832" t="s">
        <v>3383</v>
      </c>
      <c r="C30" s="832" t="s">
        <v>576</v>
      </c>
      <c r="D30" s="832" t="s">
        <v>3358</v>
      </c>
      <c r="E30" s="832" t="s">
        <v>3377</v>
      </c>
      <c r="F30" s="832" t="s">
        <v>3380</v>
      </c>
      <c r="G30" s="832" t="s">
        <v>3381</v>
      </c>
      <c r="H30" s="849"/>
      <c r="I30" s="849"/>
      <c r="J30" s="832"/>
      <c r="K30" s="832"/>
      <c r="L30" s="849">
        <v>2</v>
      </c>
      <c r="M30" s="849">
        <v>1402</v>
      </c>
      <c r="N30" s="832">
        <v>1</v>
      </c>
      <c r="O30" s="832">
        <v>701</v>
      </c>
      <c r="P30" s="849"/>
      <c r="Q30" s="849"/>
      <c r="R30" s="837"/>
      <c r="S30" s="850"/>
    </row>
    <row r="31" spans="1:19" ht="14.4" customHeight="1" x14ac:dyDescent="0.3">
      <c r="A31" s="831" t="s">
        <v>3382</v>
      </c>
      <c r="B31" s="832" t="s">
        <v>3383</v>
      </c>
      <c r="C31" s="832" t="s">
        <v>576</v>
      </c>
      <c r="D31" s="832" t="s">
        <v>1825</v>
      </c>
      <c r="E31" s="832" t="s">
        <v>3384</v>
      </c>
      <c r="F31" s="832" t="s">
        <v>3385</v>
      </c>
      <c r="G31" s="832" t="s">
        <v>3386</v>
      </c>
      <c r="H31" s="849">
        <v>1</v>
      </c>
      <c r="I31" s="849">
        <v>176.55</v>
      </c>
      <c r="J31" s="832">
        <v>0.38461538461538464</v>
      </c>
      <c r="K31" s="832">
        <v>176.55</v>
      </c>
      <c r="L31" s="849">
        <v>2.6</v>
      </c>
      <c r="M31" s="849">
        <v>459.03000000000003</v>
      </c>
      <c r="N31" s="832">
        <v>1</v>
      </c>
      <c r="O31" s="832">
        <v>176.55</v>
      </c>
      <c r="P31" s="849">
        <v>0.4</v>
      </c>
      <c r="Q31" s="849">
        <v>70.62</v>
      </c>
      <c r="R31" s="837">
        <v>0.15384615384615385</v>
      </c>
      <c r="S31" s="850">
        <v>176.55</v>
      </c>
    </row>
    <row r="32" spans="1:19" ht="14.4" customHeight="1" x14ac:dyDescent="0.3">
      <c r="A32" s="831" t="s">
        <v>3382</v>
      </c>
      <c r="B32" s="832" t="s">
        <v>3383</v>
      </c>
      <c r="C32" s="832" t="s">
        <v>576</v>
      </c>
      <c r="D32" s="832" t="s">
        <v>1825</v>
      </c>
      <c r="E32" s="832" t="s">
        <v>3384</v>
      </c>
      <c r="F32" s="832" t="s">
        <v>3387</v>
      </c>
      <c r="G32" s="832" t="s">
        <v>3388</v>
      </c>
      <c r="H32" s="849">
        <v>1</v>
      </c>
      <c r="I32" s="849">
        <v>573.66</v>
      </c>
      <c r="J32" s="832">
        <v>0.55558138183508632</v>
      </c>
      <c r="K32" s="832">
        <v>573.66</v>
      </c>
      <c r="L32" s="849">
        <v>1.7999999999999998</v>
      </c>
      <c r="M32" s="849">
        <v>1032.54</v>
      </c>
      <c r="N32" s="832">
        <v>1</v>
      </c>
      <c r="O32" s="832">
        <v>573.63333333333333</v>
      </c>
      <c r="P32" s="849">
        <v>0.1</v>
      </c>
      <c r="Q32" s="849">
        <v>57.36</v>
      </c>
      <c r="R32" s="837">
        <v>5.5552327270614217E-2</v>
      </c>
      <c r="S32" s="850">
        <v>573.59999999999991</v>
      </c>
    </row>
    <row r="33" spans="1:19" ht="14.4" customHeight="1" x14ac:dyDescent="0.3">
      <c r="A33" s="831" t="s">
        <v>3382</v>
      </c>
      <c r="B33" s="832" t="s">
        <v>3383</v>
      </c>
      <c r="C33" s="832" t="s">
        <v>576</v>
      </c>
      <c r="D33" s="832" t="s">
        <v>1825</v>
      </c>
      <c r="E33" s="832" t="s">
        <v>3384</v>
      </c>
      <c r="F33" s="832" t="s">
        <v>3389</v>
      </c>
      <c r="G33" s="832" t="s">
        <v>1263</v>
      </c>
      <c r="H33" s="849">
        <v>4.4000000000000004</v>
      </c>
      <c r="I33" s="849">
        <v>3799.56</v>
      </c>
      <c r="J33" s="832">
        <v>8.8003705848291833</v>
      </c>
      <c r="K33" s="832">
        <v>863.5363636363636</v>
      </c>
      <c r="L33" s="849">
        <v>0.5</v>
      </c>
      <c r="M33" s="849">
        <v>431.75</v>
      </c>
      <c r="N33" s="832">
        <v>1</v>
      </c>
      <c r="O33" s="832">
        <v>863.5</v>
      </c>
      <c r="P33" s="849">
        <v>0.3</v>
      </c>
      <c r="Q33" s="849">
        <v>259.05</v>
      </c>
      <c r="R33" s="837">
        <v>0.6</v>
      </c>
      <c r="S33" s="850">
        <v>863.50000000000011</v>
      </c>
    </row>
    <row r="34" spans="1:19" ht="14.4" customHeight="1" x14ac:dyDescent="0.3">
      <c r="A34" s="831" t="s">
        <v>3382</v>
      </c>
      <c r="B34" s="832" t="s">
        <v>3383</v>
      </c>
      <c r="C34" s="832" t="s">
        <v>576</v>
      </c>
      <c r="D34" s="832" t="s">
        <v>1825</v>
      </c>
      <c r="E34" s="832" t="s">
        <v>3384</v>
      </c>
      <c r="F34" s="832" t="s">
        <v>3390</v>
      </c>
      <c r="G34" s="832" t="s">
        <v>3391</v>
      </c>
      <c r="H34" s="849"/>
      <c r="I34" s="849"/>
      <c r="J34" s="832"/>
      <c r="K34" s="832"/>
      <c r="L34" s="849">
        <v>1</v>
      </c>
      <c r="M34" s="849">
        <v>4322.43</v>
      </c>
      <c r="N34" s="832">
        <v>1</v>
      </c>
      <c r="O34" s="832">
        <v>4322.43</v>
      </c>
      <c r="P34" s="849">
        <v>1</v>
      </c>
      <c r="Q34" s="849">
        <v>4322.43</v>
      </c>
      <c r="R34" s="837">
        <v>1</v>
      </c>
      <c r="S34" s="850">
        <v>4322.43</v>
      </c>
    </row>
    <row r="35" spans="1:19" ht="14.4" customHeight="1" x14ac:dyDescent="0.3">
      <c r="A35" s="831" t="s">
        <v>3382</v>
      </c>
      <c r="B35" s="832" t="s">
        <v>3383</v>
      </c>
      <c r="C35" s="832" t="s">
        <v>576</v>
      </c>
      <c r="D35" s="832" t="s">
        <v>1825</v>
      </c>
      <c r="E35" s="832" t="s">
        <v>3384</v>
      </c>
      <c r="F35" s="832" t="s">
        <v>3392</v>
      </c>
      <c r="G35" s="832" t="s">
        <v>3391</v>
      </c>
      <c r="H35" s="849">
        <v>3</v>
      </c>
      <c r="I35" s="849">
        <v>10614.57</v>
      </c>
      <c r="J35" s="832"/>
      <c r="K35" s="832">
        <v>3538.19</v>
      </c>
      <c r="L35" s="849"/>
      <c r="M35" s="849"/>
      <c r="N35" s="832"/>
      <c r="O35" s="832"/>
      <c r="P35" s="849">
        <v>1</v>
      </c>
      <c r="Q35" s="849">
        <v>3492.84</v>
      </c>
      <c r="R35" s="837"/>
      <c r="S35" s="850">
        <v>3492.84</v>
      </c>
    </row>
    <row r="36" spans="1:19" ht="14.4" customHeight="1" x14ac:dyDescent="0.3">
      <c r="A36" s="831" t="s">
        <v>3382</v>
      </c>
      <c r="B36" s="832" t="s">
        <v>3383</v>
      </c>
      <c r="C36" s="832" t="s">
        <v>576</v>
      </c>
      <c r="D36" s="832" t="s">
        <v>1825</v>
      </c>
      <c r="E36" s="832" t="s">
        <v>3384</v>
      </c>
      <c r="F36" s="832" t="s">
        <v>3393</v>
      </c>
      <c r="G36" s="832" t="s">
        <v>3391</v>
      </c>
      <c r="H36" s="849">
        <v>1</v>
      </c>
      <c r="I36" s="849">
        <v>2596.06</v>
      </c>
      <c r="J36" s="832"/>
      <c r="K36" s="832">
        <v>2596.06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3382</v>
      </c>
      <c r="B37" s="832" t="s">
        <v>3383</v>
      </c>
      <c r="C37" s="832" t="s">
        <v>576</v>
      </c>
      <c r="D37" s="832" t="s">
        <v>1825</v>
      </c>
      <c r="E37" s="832" t="s">
        <v>3384</v>
      </c>
      <c r="F37" s="832" t="s">
        <v>3394</v>
      </c>
      <c r="G37" s="832"/>
      <c r="H37" s="849">
        <v>0.2</v>
      </c>
      <c r="I37" s="849">
        <v>82.6</v>
      </c>
      <c r="J37" s="832">
        <v>0.5</v>
      </c>
      <c r="K37" s="832">
        <v>412.99999999999994</v>
      </c>
      <c r="L37" s="849">
        <v>0.4</v>
      </c>
      <c r="M37" s="849">
        <v>165.2</v>
      </c>
      <c r="N37" s="832">
        <v>1</v>
      </c>
      <c r="O37" s="832">
        <v>412.99999999999994</v>
      </c>
      <c r="P37" s="849"/>
      <c r="Q37" s="849"/>
      <c r="R37" s="837"/>
      <c r="S37" s="850"/>
    </row>
    <row r="38" spans="1:19" ht="14.4" customHeight="1" x14ac:dyDescent="0.3">
      <c r="A38" s="831" t="s">
        <v>3382</v>
      </c>
      <c r="B38" s="832" t="s">
        <v>3383</v>
      </c>
      <c r="C38" s="832" t="s">
        <v>576</v>
      </c>
      <c r="D38" s="832" t="s">
        <v>1825</v>
      </c>
      <c r="E38" s="832" t="s">
        <v>3384</v>
      </c>
      <c r="F38" s="832" t="s">
        <v>3395</v>
      </c>
      <c r="G38" s="832" t="s">
        <v>3396</v>
      </c>
      <c r="H38" s="849"/>
      <c r="I38" s="849"/>
      <c r="J38" s="832"/>
      <c r="K38" s="832"/>
      <c r="L38" s="849">
        <v>3</v>
      </c>
      <c r="M38" s="849">
        <v>22582.35</v>
      </c>
      <c r="N38" s="832">
        <v>1</v>
      </c>
      <c r="O38" s="832">
        <v>7527.45</v>
      </c>
      <c r="P38" s="849"/>
      <c r="Q38" s="849"/>
      <c r="R38" s="837"/>
      <c r="S38" s="850"/>
    </row>
    <row r="39" spans="1:19" ht="14.4" customHeight="1" x14ac:dyDescent="0.3">
      <c r="A39" s="831" t="s">
        <v>3382</v>
      </c>
      <c r="B39" s="832" t="s">
        <v>3383</v>
      </c>
      <c r="C39" s="832" t="s">
        <v>576</v>
      </c>
      <c r="D39" s="832" t="s">
        <v>1825</v>
      </c>
      <c r="E39" s="832" t="s">
        <v>3384</v>
      </c>
      <c r="F39" s="832" t="s">
        <v>3397</v>
      </c>
      <c r="G39" s="832" t="s">
        <v>3396</v>
      </c>
      <c r="H39" s="849"/>
      <c r="I39" s="849"/>
      <c r="J39" s="832"/>
      <c r="K39" s="832"/>
      <c r="L39" s="849">
        <v>1</v>
      </c>
      <c r="M39" s="849">
        <v>8854</v>
      </c>
      <c r="N39" s="832">
        <v>1</v>
      </c>
      <c r="O39" s="832">
        <v>8854</v>
      </c>
      <c r="P39" s="849">
        <v>2</v>
      </c>
      <c r="Q39" s="849">
        <v>17708</v>
      </c>
      <c r="R39" s="837">
        <v>2</v>
      </c>
      <c r="S39" s="850">
        <v>8854</v>
      </c>
    </row>
    <row r="40" spans="1:19" ht="14.4" customHeight="1" x14ac:dyDescent="0.3">
      <c r="A40" s="831" t="s">
        <v>3382</v>
      </c>
      <c r="B40" s="832" t="s">
        <v>3383</v>
      </c>
      <c r="C40" s="832" t="s">
        <v>576</v>
      </c>
      <c r="D40" s="832" t="s">
        <v>1825</v>
      </c>
      <c r="E40" s="832" t="s">
        <v>3384</v>
      </c>
      <c r="F40" s="832" t="s">
        <v>3398</v>
      </c>
      <c r="G40" s="832" t="s">
        <v>3399</v>
      </c>
      <c r="H40" s="849"/>
      <c r="I40" s="849"/>
      <c r="J40" s="832"/>
      <c r="K40" s="832"/>
      <c r="L40" s="849">
        <v>6</v>
      </c>
      <c r="M40" s="849">
        <v>37618.68</v>
      </c>
      <c r="N40" s="832">
        <v>1</v>
      </c>
      <c r="O40" s="832">
        <v>6269.78</v>
      </c>
      <c r="P40" s="849">
        <v>12</v>
      </c>
      <c r="Q40" s="849">
        <v>75237.36</v>
      </c>
      <c r="R40" s="837">
        <v>2</v>
      </c>
      <c r="S40" s="850">
        <v>6269.78</v>
      </c>
    </row>
    <row r="41" spans="1:19" ht="14.4" customHeight="1" x14ac:dyDescent="0.3">
      <c r="A41" s="831" t="s">
        <v>3382</v>
      </c>
      <c r="B41" s="832" t="s">
        <v>3383</v>
      </c>
      <c r="C41" s="832" t="s">
        <v>576</v>
      </c>
      <c r="D41" s="832" t="s">
        <v>1825</v>
      </c>
      <c r="E41" s="832" t="s">
        <v>3384</v>
      </c>
      <c r="F41" s="832" t="s">
        <v>3400</v>
      </c>
      <c r="G41" s="832" t="s">
        <v>3399</v>
      </c>
      <c r="H41" s="849">
        <v>1</v>
      </c>
      <c r="I41" s="849">
        <v>8131.28</v>
      </c>
      <c r="J41" s="832">
        <v>9.432646598592935E-2</v>
      </c>
      <c r="K41" s="832">
        <v>8131.28</v>
      </c>
      <c r="L41" s="849">
        <v>12</v>
      </c>
      <c r="M41" s="849">
        <v>86203.59</v>
      </c>
      <c r="N41" s="832">
        <v>1</v>
      </c>
      <c r="O41" s="832">
        <v>7183.6324999999997</v>
      </c>
      <c r="P41" s="849">
        <v>8</v>
      </c>
      <c r="Q41" s="849">
        <v>61259.360000000001</v>
      </c>
      <c r="R41" s="837">
        <v>0.71063583314801626</v>
      </c>
      <c r="S41" s="850">
        <v>7657.42</v>
      </c>
    </row>
    <row r="42" spans="1:19" ht="14.4" customHeight="1" x14ac:dyDescent="0.3">
      <c r="A42" s="831" t="s">
        <v>3382</v>
      </c>
      <c r="B42" s="832" t="s">
        <v>3383</v>
      </c>
      <c r="C42" s="832" t="s">
        <v>576</v>
      </c>
      <c r="D42" s="832" t="s">
        <v>1825</v>
      </c>
      <c r="E42" s="832" t="s">
        <v>3384</v>
      </c>
      <c r="F42" s="832" t="s">
        <v>3411</v>
      </c>
      <c r="G42" s="832" t="s">
        <v>627</v>
      </c>
      <c r="H42" s="849"/>
      <c r="I42" s="849"/>
      <c r="J42" s="832"/>
      <c r="K42" s="832"/>
      <c r="L42" s="849">
        <v>0.1</v>
      </c>
      <c r="M42" s="849">
        <v>6.23</v>
      </c>
      <c r="N42" s="832">
        <v>1</v>
      </c>
      <c r="O42" s="832">
        <v>62.300000000000004</v>
      </c>
      <c r="P42" s="849"/>
      <c r="Q42" s="849"/>
      <c r="R42" s="837"/>
      <c r="S42" s="850"/>
    </row>
    <row r="43" spans="1:19" ht="14.4" customHeight="1" x14ac:dyDescent="0.3">
      <c r="A43" s="831" t="s">
        <v>3382</v>
      </c>
      <c r="B43" s="832" t="s">
        <v>3383</v>
      </c>
      <c r="C43" s="832" t="s">
        <v>576</v>
      </c>
      <c r="D43" s="832" t="s">
        <v>1825</v>
      </c>
      <c r="E43" s="832" t="s">
        <v>3384</v>
      </c>
      <c r="F43" s="832" t="s">
        <v>3412</v>
      </c>
      <c r="G43" s="832" t="s">
        <v>1257</v>
      </c>
      <c r="H43" s="849"/>
      <c r="I43" s="849"/>
      <c r="J43" s="832"/>
      <c r="K43" s="832"/>
      <c r="L43" s="849">
        <v>0.33</v>
      </c>
      <c r="M43" s="849">
        <v>261.89</v>
      </c>
      <c r="N43" s="832">
        <v>1</v>
      </c>
      <c r="O43" s="832">
        <v>793.60606060606051</v>
      </c>
      <c r="P43" s="849"/>
      <c r="Q43" s="849"/>
      <c r="R43" s="837"/>
      <c r="S43" s="850"/>
    </row>
    <row r="44" spans="1:19" ht="14.4" customHeight="1" x14ac:dyDescent="0.3">
      <c r="A44" s="831" t="s">
        <v>3382</v>
      </c>
      <c r="B44" s="832" t="s">
        <v>3383</v>
      </c>
      <c r="C44" s="832" t="s">
        <v>576</v>
      </c>
      <c r="D44" s="832" t="s">
        <v>1825</v>
      </c>
      <c r="E44" s="832" t="s">
        <v>3377</v>
      </c>
      <c r="F44" s="832" t="s">
        <v>3418</v>
      </c>
      <c r="G44" s="832" t="s">
        <v>3419</v>
      </c>
      <c r="H44" s="849">
        <v>61</v>
      </c>
      <c r="I44" s="849">
        <v>2257</v>
      </c>
      <c r="J44" s="832">
        <v>0.5</v>
      </c>
      <c r="K44" s="832">
        <v>37</v>
      </c>
      <c r="L44" s="849">
        <v>122</v>
      </c>
      <c r="M44" s="849">
        <v>4514</v>
      </c>
      <c r="N44" s="832">
        <v>1</v>
      </c>
      <c r="O44" s="832">
        <v>37</v>
      </c>
      <c r="P44" s="849">
        <v>90</v>
      </c>
      <c r="Q44" s="849">
        <v>3330</v>
      </c>
      <c r="R44" s="837">
        <v>0.73770491803278693</v>
      </c>
      <c r="S44" s="850">
        <v>37</v>
      </c>
    </row>
    <row r="45" spans="1:19" ht="14.4" customHeight="1" x14ac:dyDescent="0.3">
      <c r="A45" s="831" t="s">
        <v>3382</v>
      </c>
      <c r="B45" s="832" t="s">
        <v>3383</v>
      </c>
      <c r="C45" s="832" t="s">
        <v>576</v>
      </c>
      <c r="D45" s="832" t="s">
        <v>1825</v>
      </c>
      <c r="E45" s="832" t="s">
        <v>3377</v>
      </c>
      <c r="F45" s="832" t="s">
        <v>3421</v>
      </c>
      <c r="G45" s="832" t="s">
        <v>3422</v>
      </c>
      <c r="H45" s="849">
        <v>2</v>
      </c>
      <c r="I45" s="849">
        <v>10</v>
      </c>
      <c r="J45" s="832"/>
      <c r="K45" s="832">
        <v>5</v>
      </c>
      <c r="L45" s="849"/>
      <c r="M45" s="849"/>
      <c r="N45" s="832"/>
      <c r="O45" s="832"/>
      <c r="P45" s="849">
        <v>1</v>
      </c>
      <c r="Q45" s="849">
        <v>5</v>
      </c>
      <c r="R45" s="837"/>
      <c r="S45" s="850">
        <v>5</v>
      </c>
    </row>
    <row r="46" spans="1:19" ht="14.4" customHeight="1" x14ac:dyDescent="0.3">
      <c r="A46" s="831" t="s">
        <v>3382</v>
      </c>
      <c r="B46" s="832" t="s">
        <v>3383</v>
      </c>
      <c r="C46" s="832" t="s">
        <v>576</v>
      </c>
      <c r="D46" s="832" t="s">
        <v>1825</v>
      </c>
      <c r="E46" s="832" t="s">
        <v>3377</v>
      </c>
      <c r="F46" s="832" t="s">
        <v>3423</v>
      </c>
      <c r="G46" s="832" t="s">
        <v>3424</v>
      </c>
      <c r="H46" s="849"/>
      <c r="I46" s="849"/>
      <c r="J46" s="832"/>
      <c r="K46" s="832"/>
      <c r="L46" s="849">
        <v>2</v>
      </c>
      <c r="M46" s="849">
        <v>10</v>
      </c>
      <c r="N46" s="832">
        <v>1</v>
      </c>
      <c r="O46" s="832">
        <v>5</v>
      </c>
      <c r="P46" s="849">
        <v>1</v>
      </c>
      <c r="Q46" s="849">
        <v>5</v>
      </c>
      <c r="R46" s="837">
        <v>0.5</v>
      </c>
      <c r="S46" s="850">
        <v>5</v>
      </c>
    </row>
    <row r="47" spans="1:19" ht="14.4" customHeight="1" x14ac:dyDescent="0.3">
      <c r="A47" s="831" t="s">
        <v>3382</v>
      </c>
      <c r="B47" s="832" t="s">
        <v>3383</v>
      </c>
      <c r="C47" s="832" t="s">
        <v>576</v>
      </c>
      <c r="D47" s="832" t="s">
        <v>1825</v>
      </c>
      <c r="E47" s="832" t="s">
        <v>3377</v>
      </c>
      <c r="F47" s="832" t="s">
        <v>3378</v>
      </c>
      <c r="G47" s="832" t="s">
        <v>3379</v>
      </c>
      <c r="H47" s="849">
        <v>31</v>
      </c>
      <c r="I47" s="849">
        <v>2294</v>
      </c>
      <c r="J47" s="832">
        <v>0.75609756097560976</v>
      </c>
      <c r="K47" s="832">
        <v>74</v>
      </c>
      <c r="L47" s="849">
        <v>41</v>
      </c>
      <c r="M47" s="849">
        <v>3034</v>
      </c>
      <c r="N47" s="832">
        <v>1</v>
      </c>
      <c r="O47" s="832">
        <v>74</v>
      </c>
      <c r="P47" s="849">
        <v>25</v>
      </c>
      <c r="Q47" s="849">
        <v>1850</v>
      </c>
      <c r="R47" s="837">
        <v>0.6097560975609756</v>
      </c>
      <c r="S47" s="850">
        <v>74</v>
      </c>
    </row>
    <row r="48" spans="1:19" ht="14.4" customHeight="1" x14ac:dyDescent="0.3">
      <c r="A48" s="831" t="s">
        <v>3382</v>
      </c>
      <c r="B48" s="832" t="s">
        <v>3383</v>
      </c>
      <c r="C48" s="832" t="s">
        <v>576</v>
      </c>
      <c r="D48" s="832" t="s">
        <v>1825</v>
      </c>
      <c r="E48" s="832" t="s">
        <v>3377</v>
      </c>
      <c r="F48" s="832" t="s">
        <v>3442</v>
      </c>
      <c r="G48" s="832" t="s">
        <v>3444</v>
      </c>
      <c r="H48" s="849">
        <v>139</v>
      </c>
      <c r="I48" s="849">
        <v>4633.33</v>
      </c>
      <c r="J48" s="832">
        <v>0.41492495076867142</v>
      </c>
      <c r="K48" s="832">
        <v>33.333309352517986</v>
      </c>
      <c r="L48" s="849">
        <v>335</v>
      </c>
      <c r="M48" s="849">
        <v>11166.67</v>
      </c>
      <c r="N48" s="832">
        <v>1</v>
      </c>
      <c r="O48" s="832">
        <v>33.333343283582089</v>
      </c>
      <c r="P48" s="849">
        <v>400</v>
      </c>
      <c r="Q48" s="849">
        <v>13333.33</v>
      </c>
      <c r="R48" s="837">
        <v>1.1940291958121803</v>
      </c>
      <c r="S48" s="850">
        <v>33.333325000000002</v>
      </c>
    </row>
    <row r="49" spans="1:19" ht="14.4" customHeight="1" x14ac:dyDescent="0.3">
      <c r="A49" s="831" t="s">
        <v>3382</v>
      </c>
      <c r="B49" s="832" t="s">
        <v>3383</v>
      </c>
      <c r="C49" s="832" t="s">
        <v>576</v>
      </c>
      <c r="D49" s="832" t="s">
        <v>1825</v>
      </c>
      <c r="E49" s="832" t="s">
        <v>3377</v>
      </c>
      <c r="F49" s="832" t="s">
        <v>3447</v>
      </c>
      <c r="G49" s="832" t="s">
        <v>3449</v>
      </c>
      <c r="H49" s="849">
        <v>20</v>
      </c>
      <c r="I49" s="849">
        <v>640</v>
      </c>
      <c r="J49" s="832">
        <v>0.40816326530612246</v>
      </c>
      <c r="K49" s="832">
        <v>32</v>
      </c>
      <c r="L49" s="849">
        <v>49</v>
      </c>
      <c r="M49" s="849">
        <v>1568</v>
      </c>
      <c r="N49" s="832">
        <v>1</v>
      </c>
      <c r="O49" s="832">
        <v>32</v>
      </c>
      <c r="P49" s="849">
        <v>30</v>
      </c>
      <c r="Q49" s="849">
        <v>960</v>
      </c>
      <c r="R49" s="837">
        <v>0.61224489795918369</v>
      </c>
      <c r="S49" s="850">
        <v>32</v>
      </c>
    </row>
    <row r="50" spans="1:19" ht="14.4" customHeight="1" x14ac:dyDescent="0.3">
      <c r="A50" s="831" t="s">
        <v>3382</v>
      </c>
      <c r="B50" s="832" t="s">
        <v>3383</v>
      </c>
      <c r="C50" s="832" t="s">
        <v>576</v>
      </c>
      <c r="D50" s="832" t="s">
        <v>1825</v>
      </c>
      <c r="E50" s="832" t="s">
        <v>3377</v>
      </c>
      <c r="F50" s="832" t="s">
        <v>3380</v>
      </c>
      <c r="G50" s="832" t="s">
        <v>3381</v>
      </c>
      <c r="H50" s="849">
        <v>36</v>
      </c>
      <c r="I50" s="849">
        <v>25236</v>
      </c>
      <c r="J50" s="832">
        <v>0.5714285714285714</v>
      </c>
      <c r="K50" s="832">
        <v>701</v>
      </c>
      <c r="L50" s="849">
        <v>63</v>
      </c>
      <c r="M50" s="849">
        <v>44163</v>
      </c>
      <c r="N50" s="832">
        <v>1</v>
      </c>
      <c r="O50" s="832">
        <v>701</v>
      </c>
      <c r="P50" s="849">
        <v>74</v>
      </c>
      <c r="Q50" s="849">
        <v>51948</v>
      </c>
      <c r="R50" s="837">
        <v>1.1762787854085999</v>
      </c>
      <c r="S50" s="850">
        <v>702</v>
      </c>
    </row>
    <row r="51" spans="1:19" ht="14.4" customHeight="1" x14ac:dyDescent="0.3">
      <c r="A51" s="831" t="s">
        <v>3382</v>
      </c>
      <c r="B51" s="832" t="s">
        <v>3383</v>
      </c>
      <c r="C51" s="832" t="s">
        <v>576</v>
      </c>
      <c r="D51" s="832" t="s">
        <v>1825</v>
      </c>
      <c r="E51" s="832" t="s">
        <v>3377</v>
      </c>
      <c r="F51" s="832" t="s">
        <v>3458</v>
      </c>
      <c r="G51" s="832" t="s">
        <v>3459</v>
      </c>
      <c r="H51" s="849">
        <v>9</v>
      </c>
      <c r="I51" s="849">
        <v>3114</v>
      </c>
      <c r="J51" s="832">
        <v>0.69031256927510531</v>
      </c>
      <c r="K51" s="832">
        <v>346</v>
      </c>
      <c r="L51" s="849">
        <v>13</v>
      </c>
      <c r="M51" s="849">
        <v>4511</v>
      </c>
      <c r="N51" s="832">
        <v>1</v>
      </c>
      <c r="O51" s="832">
        <v>347</v>
      </c>
      <c r="P51" s="849">
        <v>7</v>
      </c>
      <c r="Q51" s="849">
        <v>2429</v>
      </c>
      <c r="R51" s="837">
        <v>0.53846153846153844</v>
      </c>
      <c r="S51" s="850">
        <v>347</v>
      </c>
    </row>
    <row r="52" spans="1:19" ht="14.4" customHeight="1" x14ac:dyDescent="0.3">
      <c r="A52" s="831" t="s">
        <v>3382</v>
      </c>
      <c r="B52" s="832" t="s">
        <v>3383</v>
      </c>
      <c r="C52" s="832" t="s">
        <v>576</v>
      </c>
      <c r="D52" s="832" t="s">
        <v>1825</v>
      </c>
      <c r="E52" s="832" t="s">
        <v>3377</v>
      </c>
      <c r="F52" s="832" t="s">
        <v>3460</v>
      </c>
      <c r="G52" s="832" t="s">
        <v>3461</v>
      </c>
      <c r="H52" s="849">
        <v>21</v>
      </c>
      <c r="I52" s="849">
        <v>29253</v>
      </c>
      <c r="J52" s="832">
        <v>1.6142258028915131</v>
      </c>
      <c r="K52" s="832">
        <v>1393</v>
      </c>
      <c r="L52" s="849">
        <v>13</v>
      </c>
      <c r="M52" s="849">
        <v>18122</v>
      </c>
      <c r="N52" s="832">
        <v>1</v>
      </c>
      <c r="O52" s="832">
        <v>1394</v>
      </c>
      <c r="P52" s="849">
        <v>31</v>
      </c>
      <c r="Q52" s="849">
        <v>43307</v>
      </c>
      <c r="R52" s="837">
        <v>2.3897472685134091</v>
      </c>
      <c r="S52" s="850">
        <v>1397</v>
      </c>
    </row>
    <row r="53" spans="1:19" ht="14.4" customHeight="1" x14ac:dyDescent="0.3">
      <c r="A53" s="831" t="s">
        <v>3382</v>
      </c>
      <c r="B53" s="832" t="s">
        <v>3383</v>
      </c>
      <c r="C53" s="832" t="s">
        <v>576</v>
      </c>
      <c r="D53" s="832" t="s">
        <v>1825</v>
      </c>
      <c r="E53" s="832" t="s">
        <v>3377</v>
      </c>
      <c r="F53" s="832" t="s">
        <v>3463</v>
      </c>
      <c r="G53" s="832" t="s">
        <v>3464</v>
      </c>
      <c r="H53" s="849">
        <v>189</v>
      </c>
      <c r="I53" s="849">
        <v>66150</v>
      </c>
      <c r="J53" s="832">
        <v>0.73047107930828858</v>
      </c>
      <c r="K53" s="832">
        <v>350</v>
      </c>
      <c r="L53" s="849">
        <v>258</v>
      </c>
      <c r="M53" s="849">
        <v>90558</v>
      </c>
      <c r="N53" s="832">
        <v>1</v>
      </c>
      <c r="O53" s="832">
        <v>351</v>
      </c>
      <c r="P53" s="849">
        <v>313</v>
      </c>
      <c r="Q53" s="849">
        <v>109863</v>
      </c>
      <c r="R53" s="837">
        <v>1.2131782945736433</v>
      </c>
      <c r="S53" s="850">
        <v>351</v>
      </c>
    </row>
    <row r="54" spans="1:19" ht="14.4" customHeight="1" x14ac:dyDescent="0.3">
      <c r="A54" s="831" t="s">
        <v>3382</v>
      </c>
      <c r="B54" s="832" t="s">
        <v>3383</v>
      </c>
      <c r="C54" s="832" t="s">
        <v>576</v>
      </c>
      <c r="D54" s="832" t="s">
        <v>1826</v>
      </c>
      <c r="E54" s="832" t="s">
        <v>3384</v>
      </c>
      <c r="F54" s="832" t="s">
        <v>3385</v>
      </c>
      <c r="G54" s="832" t="s">
        <v>3386</v>
      </c>
      <c r="H54" s="849"/>
      <c r="I54" s="849"/>
      <c r="J54" s="832"/>
      <c r="K54" s="832"/>
      <c r="L54" s="849">
        <v>2</v>
      </c>
      <c r="M54" s="849">
        <v>353.1</v>
      </c>
      <c r="N54" s="832">
        <v>1</v>
      </c>
      <c r="O54" s="832">
        <v>176.55</v>
      </c>
      <c r="P54" s="849"/>
      <c r="Q54" s="849"/>
      <c r="R54" s="837"/>
      <c r="S54" s="850"/>
    </row>
    <row r="55" spans="1:19" ht="14.4" customHeight="1" x14ac:dyDescent="0.3">
      <c r="A55" s="831" t="s">
        <v>3382</v>
      </c>
      <c r="B55" s="832" t="s">
        <v>3383</v>
      </c>
      <c r="C55" s="832" t="s">
        <v>576</v>
      </c>
      <c r="D55" s="832" t="s">
        <v>1826</v>
      </c>
      <c r="E55" s="832" t="s">
        <v>3377</v>
      </c>
      <c r="F55" s="832" t="s">
        <v>3418</v>
      </c>
      <c r="G55" s="832" t="s">
        <v>3419</v>
      </c>
      <c r="H55" s="849">
        <v>4</v>
      </c>
      <c r="I55" s="849">
        <v>148</v>
      </c>
      <c r="J55" s="832">
        <v>1</v>
      </c>
      <c r="K55" s="832">
        <v>37</v>
      </c>
      <c r="L55" s="849">
        <v>4</v>
      </c>
      <c r="M55" s="849">
        <v>148</v>
      </c>
      <c r="N55" s="832">
        <v>1</v>
      </c>
      <c r="O55" s="832">
        <v>37</v>
      </c>
      <c r="P55" s="849">
        <v>6</v>
      </c>
      <c r="Q55" s="849">
        <v>222</v>
      </c>
      <c r="R55" s="837">
        <v>1.5</v>
      </c>
      <c r="S55" s="850">
        <v>37</v>
      </c>
    </row>
    <row r="56" spans="1:19" ht="14.4" customHeight="1" x14ac:dyDescent="0.3">
      <c r="A56" s="831" t="s">
        <v>3382</v>
      </c>
      <c r="B56" s="832" t="s">
        <v>3383</v>
      </c>
      <c r="C56" s="832" t="s">
        <v>576</v>
      </c>
      <c r="D56" s="832" t="s">
        <v>1826</v>
      </c>
      <c r="E56" s="832" t="s">
        <v>3377</v>
      </c>
      <c r="F56" s="832" t="s">
        <v>3418</v>
      </c>
      <c r="G56" s="832" t="s">
        <v>3420</v>
      </c>
      <c r="H56" s="849"/>
      <c r="I56" s="849"/>
      <c r="J56" s="832"/>
      <c r="K56" s="832"/>
      <c r="L56" s="849">
        <v>1</v>
      </c>
      <c r="M56" s="849">
        <v>37</v>
      </c>
      <c r="N56" s="832">
        <v>1</v>
      </c>
      <c r="O56" s="832">
        <v>37</v>
      </c>
      <c r="P56" s="849"/>
      <c r="Q56" s="849"/>
      <c r="R56" s="837"/>
      <c r="S56" s="850"/>
    </row>
    <row r="57" spans="1:19" ht="14.4" customHeight="1" x14ac:dyDescent="0.3">
      <c r="A57" s="831" t="s">
        <v>3382</v>
      </c>
      <c r="B57" s="832" t="s">
        <v>3383</v>
      </c>
      <c r="C57" s="832" t="s">
        <v>576</v>
      </c>
      <c r="D57" s="832" t="s">
        <v>1826</v>
      </c>
      <c r="E57" s="832" t="s">
        <v>3377</v>
      </c>
      <c r="F57" s="832" t="s">
        <v>3378</v>
      </c>
      <c r="G57" s="832" t="s">
        <v>3379</v>
      </c>
      <c r="H57" s="849">
        <v>4</v>
      </c>
      <c r="I57" s="849">
        <v>296</v>
      </c>
      <c r="J57" s="832">
        <v>1.3333333333333333</v>
      </c>
      <c r="K57" s="832">
        <v>74</v>
      </c>
      <c r="L57" s="849">
        <v>3</v>
      </c>
      <c r="M57" s="849">
        <v>222</v>
      </c>
      <c r="N57" s="832">
        <v>1</v>
      </c>
      <c r="O57" s="832">
        <v>74</v>
      </c>
      <c r="P57" s="849">
        <v>3</v>
      </c>
      <c r="Q57" s="849">
        <v>222</v>
      </c>
      <c r="R57" s="837">
        <v>1</v>
      </c>
      <c r="S57" s="850">
        <v>74</v>
      </c>
    </row>
    <row r="58" spans="1:19" ht="14.4" customHeight="1" x14ac:dyDescent="0.3">
      <c r="A58" s="831" t="s">
        <v>3382</v>
      </c>
      <c r="B58" s="832" t="s">
        <v>3383</v>
      </c>
      <c r="C58" s="832" t="s">
        <v>576</v>
      </c>
      <c r="D58" s="832" t="s">
        <v>1826</v>
      </c>
      <c r="E58" s="832" t="s">
        <v>3377</v>
      </c>
      <c r="F58" s="832" t="s">
        <v>3440</v>
      </c>
      <c r="G58" s="832" t="s">
        <v>3441</v>
      </c>
      <c r="H58" s="849">
        <v>1</v>
      </c>
      <c r="I58" s="849">
        <v>0</v>
      </c>
      <c r="J58" s="832"/>
      <c r="K58" s="832">
        <v>0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3382</v>
      </c>
      <c r="B59" s="832" t="s">
        <v>3383</v>
      </c>
      <c r="C59" s="832" t="s">
        <v>576</v>
      </c>
      <c r="D59" s="832" t="s">
        <v>1826</v>
      </c>
      <c r="E59" s="832" t="s">
        <v>3377</v>
      </c>
      <c r="F59" s="832" t="s">
        <v>3442</v>
      </c>
      <c r="G59" s="832" t="s">
        <v>3443</v>
      </c>
      <c r="H59" s="849">
        <v>4</v>
      </c>
      <c r="I59" s="849">
        <v>133.32</v>
      </c>
      <c r="J59" s="832"/>
      <c r="K59" s="832">
        <v>33.33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3382</v>
      </c>
      <c r="B60" s="832" t="s">
        <v>3383</v>
      </c>
      <c r="C60" s="832" t="s">
        <v>576</v>
      </c>
      <c r="D60" s="832" t="s">
        <v>1826</v>
      </c>
      <c r="E60" s="832" t="s">
        <v>3377</v>
      </c>
      <c r="F60" s="832" t="s">
        <v>3442</v>
      </c>
      <c r="G60" s="832" t="s">
        <v>3444</v>
      </c>
      <c r="H60" s="849">
        <v>11</v>
      </c>
      <c r="I60" s="849">
        <v>366.65999999999997</v>
      </c>
      <c r="J60" s="832">
        <v>0.37929821657632301</v>
      </c>
      <c r="K60" s="832">
        <v>33.332727272727269</v>
      </c>
      <c r="L60" s="849">
        <v>29</v>
      </c>
      <c r="M60" s="849">
        <v>966.68000000000006</v>
      </c>
      <c r="N60" s="832">
        <v>1</v>
      </c>
      <c r="O60" s="832">
        <v>33.333793103448279</v>
      </c>
      <c r="P60" s="849">
        <v>22</v>
      </c>
      <c r="Q60" s="849">
        <v>733.31000000000006</v>
      </c>
      <c r="R60" s="837">
        <v>0.75858608846774533</v>
      </c>
      <c r="S60" s="850">
        <v>33.332272727272731</v>
      </c>
    </row>
    <row r="61" spans="1:19" ht="14.4" customHeight="1" x14ac:dyDescent="0.3">
      <c r="A61" s="831" t="s">
        <v>3382</v>
      </c>
      <c r="B61" s="832" t="s">
        <v>3383</v>
      </c>
      <c r="C61" s="832" t="s">
        <v>576</v>
      </c>
      <c r="D61" s="832" t="s">
        <v>1826</v>
      </c>
      <c r="E61" s="832" t="s">
        <v>3377</v>
      </c>
      <c r="F61" s="832" t="s">
        <v>3447</v>
      </c>
      <c r="G61" s="832" t="s">
        <v>3449</v>
      </c>
      <c r="H61" s="849"/>
      <c r="I61" s="849"/>
      <c r="J61" s="832"/>
      <c r="K61" s="832"/>
      <c r="L61" s="849">
        <v>2</v>
      </c>
      <c r="M61" s="849">
        <v>64</v>
      </c>
      <c r="N61" s="832">
        <v>1</v>
      </c>
      <c r="O61" s="832">
        <v>32</v>
      </c>
      <c r="P61" s="849"/>
      <c r="Q61" s="849"/>
      <c r="R61" s="837"/>
      <c r="S61" s="850"/>
    </row>
    <row r="62" spans="1:19" ht="14.4" customHeight="1" x14ac:dyDescent="0.3">
      <c r="A62" s="831" t="s">
        <v>3382</v>
      </c>
      <c r="B62" s="832" t="s">
        <v>3383</v>
      </c>
      <c r="C62" s="832" t="s">
        <v>576</v>
      </c>
      <c r="D62" s="832" t="s">
        <v>1826</v>
      </c>
      <c r="E62" s="832" t="s">
        <v>3377</v>
      </c>
      <c r="F62" s="832" t="s">
        <v>3450</v>
      </c>
      <c r="G62" s="832" t="s">
        <v>3451</v>
      </c>
      <c r="H62" s="849">
        <v>14</v>
      </c>
      <c r="I62" s="849">
        <v>0</v>
      </c>
      <c r="J62" s="832"/>
      <c r="K62" s="832">
        <v>0</v>
      </c>
      <c r="L62" s="849">
        <v>11</v>
      </c>
      <c r="M62" s="849">
        <v>0</v>
      </c>
      <c r="N62" s="832"/>
      <c r="O62" s="832">
        <v>0</v>
      </c>
      <c r="P62" s="849">
        <v>16</v>
      </c>
      <c r="Q62" s="849">
        <v>0</v>
      </c>
      <c r="R62" s="837"/>
      <c r="S62" s="850">
        <v>0</v>
      </c>
    </row>
    <row r="63" spans="1:19" ht="14.4" customHeight="1" x14ac:dyDescent="0.3">
      <c r="A63" s="831" t="s">
        <v>3382</v>
      </c>
      <c r="B63" s="832" t="s">
        <v>3383</v>
      </c>
      <c r="C63" s="832" t="s">
        <v>576</v>
      </c>
      <c r="D63" s="832" t="s">
        <v>1826</v>
      </c>
      <c r="E63" s="832" t="s">
        <v>3377</v>
      </c>
      <c r="F63" s="832" t="s">
        <v>3380</v>
      </c>
      <c r="G63" s="832" t="s">
        <v>3381</v>
      </c>
      <c r="H63" s="849">
        <v>41</v>
      </c>
      <c r="I63" s="849">
        <v>28741</v>
      </c>
      <c r="J63" s="832">
        <v>1.0249999999999999</v>
      </c>
      <c r="K63" s="832">
        <v>701</v>
      </c>
      <c r="L63" s="849">
        <v>40</v>
      </c>
      <c r="M63" s="849">
        <v>28040</v>
      </c>
      <c r="N63" s="832">
        <v>1</v>
      </c>
      <c r="O63" s="832">
        <v>701</v>
      </c>
      <c r="P63" s="849">
        <v>41</v>
      </c>
      <c r="Q63" s="849">
        <v>28782</v>
      </c>
      <c r="R63" s="837">
        <v>1.0264621968616263</v>
      </c>
      <c r="S63" s="850">
        <v>702</v>
      </c>
    </row>
    <row r="64" spans="1:19" ht="14.4" customHeight="1" x14ac:dyDescent="0.3">
      <c r="A64" s="831" t="s">
        <v>3382</v>
      </c>
      <c r="B64" s="832" t="s">
        <v>3383</v>
      </c>
      <c r="C64" s="832" t="s">
        <v>576</v>
      </c>
      <c r="D64" s="832" t="s">
        <v>1826</v>
      </c>
      <c r="E64" s="832" t="s">
        <v>3377</v>
      </c>
      <c r="F64" s="832" t="s">
        <v>3380</v>
      </c>
      <c r="G64" s="832" t="s">
        <v>3457</v>
      </c>
      <c r="H64" s="849">
        <v>2</v>
      </c>
      <c r="I64" s="849">
        <v>1402</v>
      </c>
      <c r="J64" s="832"/>
      <c r="K64" s="832">
        <v>701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3382</v>
      </c>
      <c r="B65" s="832" t="s">
        <v>3383</v>
      </c>
      <c r="C65" s="832" t="s">
        <v>576</v>
      </c>
      <c r="D65" s="832" t="s">
        <v>1826</v>
      </c>
      <c r="E65" s="832" t="s">
        <v>3377</v>
      </c>
      <c r="F65" s="832" t="s">
        <v>3458</v>
      </c>
      <c r="G65" s="832" t="s">
        <v>3459</v>
      </c>
      <c r="H65" s="849">
        <v>1</v>
      </c>
      <c r="I65" s="849">
        <v>346</v>
      </c>
      <c r="J65" s="832"/>
      <c r="K65" s="832">
        <v>346</v>
      </c>
      <c r="L65" s="849"/>
      <c r="M65" s="849"/>
      <c r="N65" s="832"/>
      <c r="O65" s="832"/>
      <c r="P65" s="849"/>
      <c r="Q65" s="849"/>
      <c r="R65" s="837"/>
      <c r="S65" s="850"/>
    </row>
    <row r="66" spans="1:19" ht="14.4" customHeight="1" x14ac:dyDescent="0.3">
      <c r="A66" s="831" t="s">
        <v>3382</v>
      </c>
      <c r="B66" s="832" t="s">
        <v>3383</v>
      </c>
      <c r="C66" s="832" t="s">
        <v>576</v>
      </c>
      <c r="D66" s="832" t="s">
        <v>1826</v>
      </c>
      <c r="E66" s="832" t="s">
        <v>3377</v>
      </c>
      <c r="F66" s="832" t="s">
        <v>3460</v>
      </c>
      <c r="G66" s="832" t="s">
        <v>3461</v>
      </c>
      <c r="H66" s="849"/>
      <c r="I66" s="849"/>
      <c r="J66" s="832"/>
      <c r="K66" s="832"/>
      <c r="L66" s="849">
        <v>1</v>
      </c>
      <c r="M66" s="849">
        <v>1394</v>
      </c>
      <c r="N66" s="832">
        <v>1</v>
      </c>
      <c r="O66" s="832">
        <v>1394</v>
      </c>
      <c r="P66" s="849"/>
      <c r="Q66" s="849"/>
      <c r="R66" s="837"/>
      <c r="S66" s="850"/>
    </row>
    <row r="67" spans="1:19" ht="14.4" customHeight="1" x14ac:dyDescent="0.3">
      <c r="A67" s="831" t="s">
        <v>3382</v>
      </c>
      <c r="B67" s="832" t="s">
        <v>3383</v>
      </c>
      <c r="C67" s="832" t="s">
        <v>576</v>
      </c>
      <c r="D67" s="832" t="s">
        <v>1826</v>
      </c>
      <c r="E67" s="832" t="s">
        <v>3377</v>
      </c>
      <c r="F67" s="832" t="s">
        <v>3463</v>
      </c>
      <c r="G67" s="832" t="s">
        <v>3464</v>
      </c>
      <c r="H67" s="849"/>
      <c r="I67" s="849"/>
      <c r="J67" s="832"/>
      <c r="K67" s="832"/>
      <c r="L67" s="849">
        <v>2</v>
      </c>
      <c r="M67" s="849">
        <v>702</v>
      </c>
      <c r="N67" s="832">
        <v>1</v>
      </c>
      <c r="O67" s="832">
        <v>351</v>
      </c>
      <c r="P67" s="849"/>
      <c r="Q67" s="849"/>
      <c r="R67" s="837"/>
      <c r="S67" s="850"/>
    </row>
    <row r="68" spans="1:19" ht="14.4" customHeight="1" x14ac:dyDescent="0.3">
      <c r="A68" s="831" t="s">
        <v>3382</v>
      </c>
      <c r="B68" s="832" t="s">
        <v>3383</v>
      </c>
      <c r="C68" s="832" t="s">
        <v>576</v>
      </c>
      <c r="D68" s="832" t="s">
        <v>1826</v>
      </c>
      <c r="E68" s="832" t="s">
        <v>3377</v>
      </c>
      <c r="F68" s="832" t="s">
        <v>3463</v>
      </c>
      <c r="G68" s="832" t="s">
        <v>3465</v>
      </c>
      <c r="H68" s="849">
        <v>1</v>
      </c>
      <c r="I68" s="849">
        <v>350</v>
      </c>
      <c r="J68" s="832">
        <v>0.9971509971509972</v>
      </c>
      <c r="K68" s="832">
        <v>350</v>
      </c>
      <c r="L68" s="849">
        <v>1</v>
      </c>
      <c r="M68" s="849">
        <v>351</v>
      </c>
      <c r="N68" s="832">
        <v>1</v>
      </c>
      <c r="O68" s="832">
        <v>351</v>
      </c>
      <c r="P68" s="849"/>
      <c r="Q68" s="849"/>
      <c r="R68" s="837"/>
      <c r="S68" s="850"/>
    </row>
    <row r="69" spans="1:19" ht="14.4" customHeight="1" x14ac:dyDescent="0.3">
      <c r="A69" s="831" t="s">
        <v>3382</v>
      </c>
      <c r="B69" s="832" t="s">
        <v>3383</v>
      </c>
      <c r="C69" s="832" t="s">
        <v>576</v>
      </c>
      <c r="D69" s="832" t="s">
        <v>1827</v>
      </c>
      <c r="E69" s="832" t="s">
        <v>3384</v>
      </c>
      <c r="F69" s="832" t="s">
        <v>3385</v>
      </c>
      <c r="G69" s="832" t="s">
        <v>3386</v>
      </c>
      <c r="H69" s="849">
        <v>10.600000000000001</v>
      </c>
      <c r="I69" s="849">
        <v>1871.4299999999998</v>
      </c>
      <c r="J69" s="832">
        <v>10.599999999999998</v>
      </c>
      <c r="K69" s="832">
        <v>176.54999999999995</v>
      </c>
      <c r="L69" s="849">
        <v>1</v>
      </c>
      <c r="M69" s="849">
        <v>176.55</v>
      </c>
      <c r="N69" s="832">
        <v>1</v>
      </c>
      <c r="O69" s="832">
        <v>176.55</v>
      </c>
      <c r="P69" s="849">
        <v>5.8</v>
      </c>
      <c r="Q69" s="849">
        <v>1023.97</v>
      </c>
      <c r="R69" s="837">
        <v>5.7998867176437265</v>
      </c>
      <c r="S69" s="850">
        <v>176.54655172413794</v>
      </c>
    </row>
    <row r="70" spans="1:19" ht="14.4" customHeight="1" x14ac:dyDescent="0.3">
      <c r="A70" s="831" t="s">
        <v>3382</v>
      </c>
      <c r="B70" s="832" t="s">
        <v>3383</v>
      </c>
      <c r="C70" s="832" t="s">
        <v>576</v>
      </c>
      <c r="D70" s="832" t="s">
        <v>1827</v>
      </c>
      <c r="E70" s="832" t="s">
        <v>3384</v>
      </c>
      <c r="F70" s="832" t="s">
        <v>3387</v>
      </c>
      <c r="G70" s="832" t="s">
        <v>3388</v>
      </c>
      <c r="H70" s="849"/>
      <c r="I70" s="849"/>
      <c r="J70" s="832"/>
      <c r="K70" s="832"/>
      <c r="L70" s="849">
        <v>0.1</v>
      </c>
      <c r="M70" s="849">
        <v>57.36</v>
      </c>
      <c r="N70" s="832">
        <v>1</v>
      </c>
      <c r="O70" s="832">
        <v>573.59999999999991</v>
      </c>
      <c r="P70" s="849">
        <v>2.5</v>
      </c>
      <c r="Q70" s="849">
        <v>1434.01</v>
      </c>
      <c r="R70" s="837">
        <v>25.000174337517432</v>
      </c>
      <c r="S70" s="850">
        <v>573.60400000000004</v>
      </c>
    </row>
    <row r="71" spans="1:19" ht="14.4" customHeight="1" x14ac:dyDescent="0.3">
      <c r="A71" s="831" t="s">
        <v>3382</v>
      </c>
      <c r="B71" s="832" t="s">
        <v>3383</v>
      </c>
      <c r="C71" s="832" t="s">
        <v>576</v>
      </c>
      <c r="D71" s="832" t="s">
        <v>1827</v>
      </c>
      <c r="E71" s="832" t="s">
        <v>3384</v>
      </c>
      <c r="F71" s="832" t="s">
        <v>3389</v>
      </c>
      <c r="G71" s="832" t="s">
        <v>1263</v>
      </c>
      <c r="H71" s="849">
        <v>0.4</v>
      </c>
      <c r="I71" s="849">
        <v>345.42</v>
      </c>
      <c r="J71" s="832"/>
      <c r="K71" s="832">
        <v>863.55</v>
      </c>
      <c r="L71" s="849"/>
      <c r="M71" s="849"/>
      <c r="N71" s="832"/>
      <c r="O71" s="832"/>
      <c r="P71" s="849">
        <v>1.6</v>
      </c>
      <c r="Q71" s="849">
        <v>1381.6</v>
      </c>
      <c r="R71" s="837"/>
      <c r="S71" s="850">
        <v>863.49999999999989</v>
      </c>
    </row>
    <row r="72" spans="1:19" ht="14.4" customHeight="1" x14ac:dyDescent="0.3">
      <c r="A72" s="831" t="s">
        <v>3382</v>
      </c>
      <c r="B72" s="832" t="s">
        <v>3383</v>
      </c>
      <c r="C72" s="832" t="s">
        <v>576</v>
      </c>
      <c r="D72" s="832" t="s">
        <v>1827</v>
      </c>
      <c r="E72" s="832" t="s">
        <v>3384</v>
      </c>
      <c r="F72" s="832" t="s">
        <v>3390</v>
      </c>
      <c r="G72" s="832" t="s">
        <v>3391</v>
      </c>
      <c r="H72" s="849"/>
      <c r="I72" s="849"/>
      <c r="J72" s="832"/>
      <c r="K72" s="832"/>
      <c r="L72" s="849"/>
      <c r="M72" s="849"/>
      <c r="N72" s="832"/>
      <c r="O72" s="832"/>
      <c r="P72" s="849">
        <v>10</v>
      </c>
      <c r="Q72" s="849">
        <v>43224.3</v>
      </c>
      <c r="R72" s="837"/>
      <c r="S72" s="850">
        <v>4322.43</v>
      </c>
    </row>
    <row r="73" spans="1:19" ht="14.4" customHeight="1" x14ac:dyDescent="0.3">
      <c r="A73" s="831" t="s">
        <v>3382</v>
      </c>
      <c r="B73" s="832" t="s">
        <v>3383</v>
      </c>
      <c r="C73" s="832" t="s">
        <v>576</v>
      </c>
      <c r="D73" s="832" t="s">
        <v>1827</v>
      </c>
      <c r="E73" s="832" t="s">
        <v>3384</v>
      </c>
      <c r="F73" s="832" t="s">
        <v>3392</v>
      </c>
      <c r="G73" s="832" t="s">
        <v>3391</v>
      </c>
      <c r="H73" s="849">
        <v>3</v>
      </c>
      <c r="I73" s="849">
        <v>10614.57</v>
      </c>
      <c r="J73" s="832"/>
      <c r="K73" s="832">
        <v>3538.19</v>
      </c>
      <c r="L73" s="849"/>
      <c r="M73" s="849"/>
      <c r="N73" s="832"/>
      <c r="O73" s="832"/>
      <c r="P73" s="849">
        <v>2</v>
      </c>
      <c r="Q73" s="849">
        <v>6985.68</v>
      </c>
      <c r="R73" s="837"/>
      <c r="S73" s="850">
        <v>3492.84</v>
      </c>
    </row>
    <row r="74" spans="1:19" ht="14.4" customHeight="1" x14ac:dyDescent="0.3">
      <c r="A74" s="831" t="s">
        <v>3382</v>
      </c>
      <c r="B74" s="832" t="s">
        <v>3383</v>
      </c>
      <c r="C74" s="832" t="s">
        <v>576</v>
      </c>
      <c r="D74" s="832" t="s">
        <v>1827</v>
      </c>
      <c r="E74" s="832" t="s">
        <v>3384</v>
      </c>
      <c r="F74" s="832" t="s">
        <v>3397</v>
      </c>
      <c r="G74" s="832" t="s">
        <v>3396</v>
      </c>
      <c r="H74" s="849">
        <v>1</v>
      </c>
      <c r="I74" s="849">
        <v>8854</v>
      </c>
      <c r="J74" s="832"/>
      <c r="K74" s="832">
        <v>8854</v>
      </c>
      <c r="L74" s="849"/>
      <c r="M74" s="849"/>
      <c r="N74" s="832"/>
      <c r="O74" s="832"/>
      <c r="P74" s="849">
        <v>12</v>
      </c>
      <c r="Q74" s="849">
        <v>106248</v>
      </c>
      <c r="R74" s="837"/>
      <c r="S74" s="850">
        <v>8854</v>
      </c>
    </row>
    <row r="75" spans="1:19" ht="14.4" customHeight="1" x14ac:dyDescent="0.3">
      <c r="A75" s="831" t="s">
        <v>3382</v>
      </c>
      <c r="B75" s="832" t="s">
        <v>3383</v>
      </c>
      <c r="C75" s="832" t="s">
        <v>576</v>
      </c>
      <c r="D75" s="832" t="s">
        <v>1827</v>
      </c>
      <c r="E75" s="832" t="s">
        <v>3384</v>
      </c>
      <c r="F75" s="832" t="s">
        <v>3398</v>
      </c>
      <c r="G75" s="832" t="s">
        <v>3399</v>
      </c>
      <c r="H75" s="849">
        <v>2</v>
      </c>
      <c r="I75" s="849">
        <v>12605.380000000001</v>
      </c>
      <c r="J75" s="832"/>
      <c r="K75" s="832">
        <v>6302.6900000000005</v>
      </c>
      <c r="L75" s="849"/>
      <c r="M75" s="849"/>
      <c r="N75" s="832"/>
      <c r="O75" s="832"/>
      <c r="P75" s="849">
        <v>13</v>
      </c>
      <c r="Q75" s="849">
        <v>81507.14</v>
      </c>
      <c r="R75" s="837"/>
      <c r="S75" s="850">
        <v>6269.78</v>
      </c>
    </row>
    <row r="76" spans="1:19" ht="14.4" customHeight="1" x14ac:dyDescent="0.3">
      <c r="A76" s="831" t="s">
        <v>3382</v>
      </c>
      <c r="B76" s="832" t="s">
        <v>3383</v>
      </c>
      <c r="C76" s="832" t="s">
        <v>576</v>
      </c>
      <c r="D76" s="832" t="s">
        <v>1827</v>
      </c>
      <c r="E76" s="832" t="s">
        <v>3384</v>
      </c>
      <c r="F76" s="832" t="s">
        <v>3400</v>
      </c>
      <c r="G76" s="832" t="s">
        <v>3399</v>
      </c>
      <c r="H76" s="849">
        <v>7</v>
      </c>
      <c r="I76" s="849">
        <v>56918.96</v>
      </c>
      <c r="J76" s="832"/>
      <c r="K76" s="832">
        <v>8131.28</v>
      </c>
      <c r="L76" s="849"/>
      <c r="M76" s="849"/>
      <c r="N76" s="832"/>
      <c r="O76" s="832"/>
      <c r="P76" s="849">
        <v>9</v>
      </c>
      <c r="Q76" s="849">
        <v>73181.52</v>
      </c>
      <c r="R76" s="837"/>
      <c r="S76" s="850">
        <v>8131.2800000000007</v>
      </c>
    </row>
    <row r="77" spans="1:19" ht="14.4" customHeight="1" x14ac:dyDescent="0.3">
      <c r="A77" s="831" t="s">
        <v>3382</v>
      </c>
      <c r="B77" s="832" t="s">
        <v>3383</v>
      </c>
      <c r="C77" s="832" t="s">
        <v>576</v>
      </c>
      <c r="D77" s="832" t="s">
        <v>1827</v>
      </c>
      <c r="E77" s="832" t="s">
        <v>3384</v>
      </c>
      <c r="F77" s="832" t="s">
        <v>3403</v>
      </c>
      <c r="G77" s="832" t="s">
        <v>3404</v>
      </c>
      <c r="H77" s="849"/>
      <c r="I77" s="849"/>
      <c r="J77" s="832"/>
      <c r="K77" s="832"/>
      <c r="L77" s="849"/>
      <c r="M77" s="849"/>
      <c r="N77" s="832"/>
      <c r="O77" s="832"/>
      <c r="P77" s="849">
        <v>3.4000000000000004</v>
      </c>
      <c r="Q77" s="849">
        <v>1404.2199999999998</v>
      </c>
      <c r="R77" s="837"/>
      <c r="S77" s="850">
        <v>413.00588235294106</v>
      </c>
    </row>
    <row r="78" spans="1:19" ht="14.4" customHeight="1" x14ac:dyDescent="0.3">
      <c r="A78" s="831" t="s">
        <v>3382</v>
      </c>
      <c r="B78" s="832" t="s">
        <v>3383</v>
      </c>
      <c r="C78" s="832" t="s">
        <v>576</v>
      </c>
      <c r="D78" s="832" t="s">
        <v>1827</v>
      </c>
      <c r="E78" s="832" t="s">
        <v>3384</v>
      </c>
      <c r="F78" s="832" t="s">
        <v>3405</v>
      </c>
      <c r="G78" s="832" t="s">
        <v>3406</v>
      </c>
      <c r="H78" s="849"/>
      <c r="I78" s="849"/>
      <c r="J78" s="832"/>
      <c r="K78" s="832"/>
      <c r="L78" s="849"/>
      <c r="M78" s="849"/>
      <c r="N78" s="832"/>
      <c r="O78" s="832"/>
      <c r="P78" s="849">
        <v>15</v>
      </c>
      <c r="Q78" s="849">
        <v>121397.54999999999</v>
      </c>
      <c r="R78" s="837"/>
      <c r="S78" s="850">
        <v>8093.1699999999992</v>
      </c>
    </row>
    <row r="79" spans="1:19" ht="14.4" customHeight="1" x14ac:dyDescent="0.3">
      <c r="A79" s="831" t="s">
        <v>3382</v>
      </c>
      <c r="B79" s="832" t="s">
        <v>3383</v>
      </c>
      <c r="C79" s="832" t="s">
        <v>576</v>
      </c>
      <c r="D79" s="832" t="s">
        <v>1827</v>
      </c>
      <c r="E79" s="832" t="s">
        <v>3384</v>
      </c>
      <c r="F79" s="832" t="s">
        <v>3407</v>
      </c>
      <c r="G79" s="832" t="s">
        <v>3406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8093.17</v>
      </c>
      <c r="R79" s="837"/>
      <c r="S79" s="850">
        <v>8093.17</v>
      </c>
    </row>
    <row r="80" spans="1:19" ht="14.4" customHeight="1" x14ac:dyDescent="0.3">
      <c r="A80" s="831" t="s">
        <v>3382</v>
      </c>
      <c r="B80" s="832" t="s">
        <v>3383</v>
      </c>
      <c r="C80" s="832" t="s">
        <v>576</v>
      </c>
      <c r="D80" s="832" t="s">
        <v>1827</v>
      </c>
      <c r="E80" s="832" t="s">
        <v>3384</v>
      </c>
      <c r="F80" s="832" t="s">
        <v>3410</v>
      </c>
      <c r="G80" s="832" t="s">
        <v>3399</v>
      </c>
      <c r="H80" s="849"/>
      <c r="I80" s="849"/>
      <c r="J80" s="832"/>
      <c r="K80" s="832"/>
      <c r="L80" s="849"/>
      <c r="M80" s="849"/>
      <c r="N80" s="832"/>
      <c r="O80" s="832"/>
      <c r="P80" s="849">
        <v>1</v>
      </c>
      <c r="Q80" s="849">
        <v>4340.3999999999996</v>
      </c>
      <c r="R80" s="837"/>
      <c r="S80" s="850">
        <v>4340.3999999999996</v>
      </c>
    </row>
    <row r="81" spans="1:19" ht="14.4" customHeight="1" x14ac:dyDescent="0.3">
      <c r="A81" s="831" t="s">
        <v>3382</v>
      </c>
      <c r="B81" s="832" t="s">
        <v>3383</v>
      </c>
      <c r="C81" s="832" t="s">
        <v>576</v>
      </c>
      <c r="D81" s="832" t="s">
        <v>1827</v>
      </c>
      <c r="E81" s="832" t="s">
        <v>3384</v>
      </c>
      <c r="F81" s="832" t="s">
        <v>3412</v>
      </c>
      <c r="G81" s="832" t="s">
        <v>1257</v>
      </c>
      <c r="H81" s="849"/>
      <c r="I81" s="849"/>
      <c r="J81" s="832"/>
      <c r="K81" s="832"/>
      <c r="L81" s="849"/>
      <c r="M81" s="849"/>
      <c r="N81" s="832"/>
      <c r="O81" s="832"/>
      <c r="P81" s="849">
        <v>0.66</v>
      </c>
      <c r="Q81" s="849">
        <v>521.41999999999996</v>
      </c>
      <c r="R81" s="837"/>
      <c r="S81" s="850">
        <v>790.03030303030289</v>
      </c>
    </row>
    <row r="82" spans="1:19" ht="14.4" customHeight="1" x14ac:dyDescent="0.3">
      <c r="A82" s="831" t="s">
        <v>3382</v>
      </c>
      <c r="B82" s="832" t="s">
        <v>3383</v>
      </c>
      <c r="C82" s="832" t="s">
        <v>576</v>
      </c>
      <c r="D82" s="832" t="s">
        <v>1827</v>
      </c>
      <c r="E82" s="832" t="s">
        <v>3384</v>
      </c>
      <c r="F82" s="832" t="s">
        <v>3414</v>
      </c>
      <c r="G82" s="832" t="s">
        <v>1257</v>
      </c>
      <c r="H82" s="849"/>
      <c r="I82" s="849"/>
      <c r="J82" s="832"/>
      <c r="K82" s="832"/>
      <c r="L82" s="849"/>
      <c r="M82" s="849"/>
      <c r="N82" s="832"/>
      <c r="O82" s="832"/>
      <c r="P82" s="849">
        <v>0.99</v>
      </c>
      <c r="Q82" s="849">
        <v>780.95</v>
      </c>
      <c r="R82" s="837"/>
      <c r="S82" s="850">
        <v>788.83838383838395</v>
      </c>
    </row>
    <row r="83" spans="1:19" ht="14.4" customHeight="1" x14ac:dyDescent="0.3">
      <c r="A83" s="831" t="s">
        <v>3382</v>
      </c>
      <c r="B83" s="832" t="s">
        <v>3383</v>
      </c>
      <c r="C83" s="832" t="s">
        <v>576</v>
      </c>
      <c r="D83" s="832" t="s">
        <v>1827</v>
      </c>
      <c r="E83" s="832" t="s">
        <v>3384</v>
      </c>
      <c r="F83" s="832" t="s">
        <v>3415</v>
      </c>
      <c r="G83" s="832" t="s">
        <v>3085</v>
      </c>
      <c r="H83" s="849"/>
      <c r="I83" s="849"/>
      <c r="J83" s="832"/>
      <c r="K83" s="832"/>
      <c r="L83" s="849"/>
      <c r="M83" s="849"/>
      <c r="N83" s="832"/>
      <c r="O83" s="832"/>
      <c r="P83" s="849">
        <v>1</v>
      </c>
      <c r="Q83" s="849">
        <v>180.76</v>
      </c>
      <c r="R83" s="837"/>
      <c r="S83" s="850">
        <v>180.76</v>
      </c>
    </row>
    <row r="84" spans="1:19" ht="14.4" customHeight="1" x14ac:dyDescent="0.3">
      <c r="A84" s="831" t="s">
        <v>3382</v>
      </c>
      <c r="B84" s="832" t="s">
        <v>3383</v>
      </c>
      <c r="C84" s="832" t="s">
        <v>576</v>
      </c>
      <c r="D84" s="832" t="s">
        <v>1827</v>
      </c>
      <c r="E84" s="832" t="s">
        <v>3377</v>
      </c>
      <c r="F84" s="832" t="s">
        <v>3418</v>
      </c>
      <c r="G84" s="832" t="s">
        <v>3419</v>
      </c>
      <c r="H84" s="849">
        <v>23</v>
      </c>
      <c r="I84" s="849">
        <v>851</v>
      </c>
      <c r="J84" s="832">
        <v>0.85185185185185186</v>
      </c>
      <c r="K84" s="832">
        <v>37</v>
      </c>
      <c r="L84" s="849">
        <v>27</v>
      </c>
      <c r="M84" s="849">
        <v>999</v>
      </c>
      <c r="N84" s="832">
        <v>1</v>
      </c>
      <c r="O84" s="832">
        <v>37</v>
      </c>
      <c r="P84" s="849">
        <v>249</v>
      </c>
      <c r="Q84" s="849">
        <v>9213</v>
      </c>
      <c r="R84" s="837">
        <v>9.2222222222222214</v>
      </c>
      <c r="S84" s="850">
        <v>37</v>
      </c>
    </row>
    <row r="85" spans="1:19" ht="14.4" customHeight="1" x14ac:dyDescent="0.3">
      <c r="A85" s="831" t="s">
        <v>3382</v>
      </c>
      <c r="B85" s="832" t="s">
        <v>3383</v>
      </c>
      <c r="C85" s="832" t="s">
        <v>576</v>
      </c>
      <c r="D85" s="832" t="s">
        <v>1827</v>
      </c>
      <c r="E85" s="832" t="s">
        <v>3377</v>
      </c>
      <c r="F85" s="832" t="s">
        <v>3418</v>
      </c>
      <c r="G85" s="832" t="s">
        <v>3420</v>
      </c>
      <c r="H85" s="849">
        <v>1</v>
      </c>
      <c r="I85" s="849">
        <v>37</v>
      </c>
      <c r="J85" s="832"/>
      <c r="K85" s="832">
        <v>37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3382</v>
      </c>
      <c r="B86" s="832" t="s">
        <v>3383</v>
      </c>
      <c r="C86" s="832" t="s">
        <v>576</v>
      </c>
      <c r="D86" s="832" t="s">
        <v>1827</v>
      </c>
      <c r="E86" s="832" t="s">
        <v>3377</v>
      </c>
      <c r="F86" s="832" t="s">
        <v>3423</v>
      </c>
      <c r="G86" s="832" t="s">
        <v>3424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5</v>
      </c>
      <c r="R86" s="837"/>
      <c r="S86" s="850">
        <v>5</v>
      </c>
    </row>
    <row r="87" spans="1:19" ht="14.4" customHeight="1" x14ac:dyDescent="0.3">
      <c r="A87" s="831" t="s">
        <v>3382</v>
      </c>
      <c r="B87" s="832" t="s">
        <v>3383</v>
      </c>
      <c r="C87" s="832" t="s">
        <v>576</v>
      </c>
      <c r="D87" s="832" t="s">
        <v>1827</v>
      </c>
      <c r="E87" s="832" t="s">
        <v>3377</v>
      </c>
      <c r="F87" s="832" t="s">
        <v>3378</v>
      </c>
      <c r="G87" s="832" t="s">
        <v>3379</v>
      </c>
      <c r="H87" s="849">
        <v>6</v>
      </c>
      <c r="I87" s="849">
        <v>444</v>
      </c>
      <c r="J87" s="832">
        <v>1.5</v>
      </c>
      <c r="K87" s="832">
        <v>74</v>
      </c>
      <c r="L87" s="849">
        <v>4</v>
      </c>
      <c r="M87" s="849">
        <v>296</v>
      </c>
      <c r="N87" s="832">
        <v>1</v>
      </c>
      <c r="O87" s="832">
        <v>74</v>
      </c>
      <c r="P87" s="849">
        <v>19</v>
      </c>
      <c r="Q87" s="849">
        <v>1406</v>
      </c>
      <c r="R87" s="837">
        <v>4.75</v>
      </c>
      <c r="S87" s="850">
        <v>74</v>
      </c>
    </row>
    <row r="88" spans="1:19" ht="14.4" customHeight="1" x14ac:dyDescent="0.3">
      <c r="A88" s="831" t="s">
        <v>3382</v>
      </c>
      <c r="B88" s="832" t="s">
        <v>3383</v>
      </c>
      <c r="C88" s="832" t="s">
        <v>576</v>
      </c>
      <c r="D88" s="832" t="s">
        <v>1827</v>
      </c>
      <c r="E88" s="832" t="s">
        <v>3377</v>
      </c>
      <c r="F88" s="832" t="s">
        <v>3437</v>
      </c>
      <c r="G88" s="832" t="s">
        <v>3438</v>
      </c>
      <c r="H88" s="849"/>
      <c r="I88" s="849"/>
      <c r="J88" s="832"/>
      <c r="K88" s="832"/>
      <c r="L88" s="849">
        <v>1</v>
      </c>
      <c r="M88" s="849">
        <v>83</v>
      </c>
      <c r="N88" s="832">
        <v>1</v>
      </c>
      <c r="O88" s="832">
        <v>83</v>
      </c>
      <c r="P88" s="849"/>
      <c r="Q88" s="849"/>
      <c r="R88" s="837"/>
      <c r="S88" s="850"/>
    </row>
    <row r="89" spans="1:19" ht="14.4" customHeight="1" x14ac:dyDescent="0.3">
      <c r="A89" s="831" t="s">
        <v>3382</v>
      </c>
      <c r="B89" s="832" t="s">
        <v>3383</v>
      </c>
      <c r="C89" s="832" t="s">
        <v>576</v>
      </c>
      <c r="D89" s="832" t="s">
        <v>1827</v>
      </c>
      <c r="E89" s="832" t="s">
        <v>3377</v>
      </c>
      <c r="F89" s="832" t="s">
        <v>3442</v>
      </c>
      <c r="G89" s="832" t="s">
        <v>3443</v>
      </c>
      <c r="H89" s="849">
        <v>2</v>
      </c>
      <c r="I89" s="849">
        <v>66.66</v>
      </c>
      <c r="J89" s="832">
        <v>2</v>
      </c>
      <c r="K89" s="832">
        <v>33.33</v>
      </c>
      <c r="L89" s="849">
        <v>1</v>
      </c>
      <c r="M89" s="849">
        <v>33.33</v>
      </c>
      <c r="N89" s="832">
        <v>1</v>
      </c>
      <c r="O89" s="832">
        <v>33.33</v>
      </c>
      <c r="P89" s="849">
        <v>2</v>
      </c>
      <c r="Q89" s="849">
        <v>66.67</v>
      </c>
      <c r="R89" s="837">
        <v>2.0003000300030003</v>
      </c>
      <c r="S89" s="850">
        <v>33.335000000000001</v>
      </c>
    </row>
    <row r="90" spans="1:19" ht="14.4" customHeight="1" x14ac:dyDescent="0.3">
      <c r="A90" s="831" t="s">
        <v>3382</v>
      </c>
      <c r="B90" s="832" t="s">
        <v>3383</v>
      </c>
      <c r="C90" s="832" t="s">
        <v>576</v>
      </c>
      <c r="D90" s="832" t="s">
        <v>1827</v>
      </c>
      <c r="E90" s="832" t="s">
        <v>3377</v>
      </c>
      <c r="F90" s="832" t="s">
        <v>3442</v>
      </c>
      <c r="G90" s="832" t="s">
        <v>3444</v>
      </c>
      <c r="H90" s="849">
        <v>40</v>
      </c>
      <c r="I90" s="849">
        <v>1333.32</v>
      </c>
      <c r="J90" s="832">
        <v>1.1111</v>
      </c>
      <c r="K90" s="832">
        <v>33.332999999999998</v>
      </c>
      <c r="L90" s="849">
        <v>36</v>
      </c>
      <c r="M90" s="849">
        <v>1200</v>
      </c>
      <c r="N90" s="832">
        <v>1</v>
      </c>
      <c r="O90" s="832">
        <v>33.333333333333336</v>
      </c>
      <c r="P90" s="849">
        <v>710</v>
      </c>
      <c r="Q90" s="849">
        <v>23666.67</v>
      </c>
      <c r="R90" s="837">
        <v>19.722224999999998</v>
      </c>
      <c r="S90" s="850">
        <v>33.33333802816901</v>
      </c>
    </row>
    <row r="91" spans="1:19" ht="14.4" customHeight="1" x14ac:dyDescent="0.3">
      <c r="A91" s="831" t="s">
        <v>3382</v>
      </c>
      <c r="B91" s="832" t="s">
        <v>3383</v>
      </c>
      <c r="C91" s="832" t="s">
        <v>576</v>
      </c>
      <c r="D91" s="832" t="s">
        <v>1827</v>
      </c>
      <c r="E91" s="832" t="s">
        <v>3377</v>
      </c>
      <c r="F91" s="832" t="s">
        <v>3447</v>
      </c>
      <c r="G91" s="832" t="s">
        <v>3449</v>
      </c>
      <c r="H91" s="849">
        <v>30</v>
      </c>
      <c r="I91" s="849">
        <v>960</v>
      </c>
      <c r="J91" s="832">
        <v>15</v>
      </c>
      <c r="K91" s="832">
        <v>32</v>
      </c>
      <c r="L91" s="849">
        <v>2</v>
      </c>
      <c r="M91" s="849">
        <v>64</v>
      </c>
      <c r="N91" s="832">
        <v>1</v>
      </c>
      <c r="O91" s="832">
        <v>32</v>
      </c>
      <c r="P91" s="849">
        <v>154</v>
      </c>
      <c r="Q91" s="849">
        <v>4928</v>
      </c>
      <c r="R91" s="837">
        <v>77</v>
      </c>
      <c r="S91" s="850">
        <v>32</v>
      </c>
    </row>
    <row r="92" spans="1:19" ht="14.4" customHeight="1" x14ac:dyDescent="0.3">
      <c r="A92" s="831" t="s">
        <v>3382</v>
      </c>
      <c r="B92" s="832" t="s">
        <v>3383</v>
      </c>
      <c r="C92" s="832" t="s">
        <v>576</v>
      </c>
      <c r="D92" s="832" t="s">
        <v>1827</v>
      </c>
      <c r="E92" s="832" t="s">
        <v>3377</v>
      </c>
      <c r="F92" s="832" t="s">
        <v>3450</v>
      </c>
      <c r="G92" s="832" t="s">
        <v>3451</v>
      </c>
      <c r="H92" s="849">
        <v>6</v>
      </c>
      <c r="I92" s="849">
        <v>0</v>
      </c>
      <c r="J92" s="832"/>
      <c r="K92" s="832">
        <v>0</v>
      </c>
      <c r="L92" s="849">
        <v>7</v>
      </c>
      <c r="M92" s="849">
        <v>0</v>
      </c>
      <c r="N92" s="832"/>
      <c r="O92" s="832">
        <v>0</v>
      </c>
      <c r="P92" s="849">
        <v>3</v>
      </c>
      <c r="Q92" s="849">
        <v>0</v>
      </c>
      <c r="R92" s="837"/>
      <c r="S92" s="850">
        <v>0</v>
      </c>
    </row>
    <row r="93" spans="1:19" ht="14.4" customHeight="1" x14ac:dyDescent="0.3">
      <c r="A93" s="831" t="s">
        <v>3382</v>
      </c>
      <c r="B93" s="832" t="s">
        <v>3383</v>
      </c>
      <c r="C93" s="832" t="s">
        <v>576</v>
      </c>
      <c r="D93" s="832" t="s">
        <v>1827</v>
      </c>
      <c r="E93" s="832" t="s">
        <v>3377</v>
      </c>
      <c r="F93" s="832" t="s">
        <v>3380</v>
      </c>
      <c r="G93" s="832" t="s">
        <v>3381</v>
      </c>
      <c r="H93" s="849">
        <v>47</v>
      </c>
      <c r="I93" s="849">
        <v>32947</v>
      </c>
      <c r="J93" s="832">
        <v>1.236842105263158</v>
      </c>
      <c r="K93" s="832">
        <v>701</v>
      </c>
      <c r="L93" s="849">
        <v>38</v>
      </c>
      <c r="M93" s="849">
        <v>26638</v>
      </c>
      <c r="N93" s="832">
        <v>1</v>
      </c>
      <c r="O93" s="832">
        <v>701</v>
      </c>
      <c r="P93" s="849">
        <v>145</v>
      </c>
      <c r="Q93" s="849">
        <v>101790</v>
      </c>
      <c r="R93" s="837">
        <v>3.8212328252871837</v>
      </c>
      <c r="S93" s="850">
        <v>702</v>
      </c>
    </row>
    <row r="94" spans="1:19" ht="14.4" customHeight="1" x14ac:dyDescent="0.3">
      <c r="A94" s="831" t="s">
        <v>3382</v>
      </c>
      <c r="B94" s="832" t="s">
        <v>3383</v>
      </c>
      <c r="C94" s="832" t="s">
        <v>576</v>
      </c>
      <c r="D94" s="832" t="s">
        <v>1827</v>
      </c>
      <c r="E94" s="832" t="s">
        <v>3377</v>
      </c>
      <c r="F94" s="832" t="s">
        <v>3380</v>
      </c>
      <c r="G94" s="832" t="s">
        <v>3457</v>
      </c>
      <c r="H94" s="849">
        <v>1</v>
      </c>
      <c r="I94" s="849">
        <v>701</v>
      </c>
      <c r="J94" s="832">
        <v>1</v>
      </c>
      <c r="K94" s="832">
        <v>701</v>
      </c>
      <c r="L94" s="849">
        <v>1</v>
      </c>
      <c r="M94" s="849">
        <v>701</v>
      </c>
      <c r="N94" s="832">
        <v>1</v>
      </c>
      <c r="O94" s="832">
        <v>701</v>
      </c>
      <c r="P94" s="849"/>
      <c r="Q94" s="849"/>
      <c r="R94" s="837"/>
      <c r="S94" s="850"/>
    </row>
    <row r="95" spans="1:19" ht="14.4" customHeight="1" x14ac:dyDescent="0.3">
      <c r="A95" s="831" t="s">
        <v>3382</v>
      </c>
      <c r="B95" s="832" t="s">
        <v>3383</v>
      </c>
      <c r="C95" s="832" t="s">
        <v>576</v>
      </c>
      <c r="D95" s="832" t="s">
        <v>1827</v>
      </c>
      <c r="E95" s="832" t="s">
        <v>3377</v>
      </c>
      <c r="F95" s="832" t="s">
        <v>3458</v>
      </c>
      <c r="G95" s="832" t="s">
        <v>3459</v>
      </c>
      <c r="H95" s="849">
        <v>1</v>
      </c>
      <c r="I95" s="849">
        <v>346</v>
      </c>
      <c r="J95" s="832"/>
      <c r="K95" s="832">
        <v>346</v>
      </c>
      <c r="L95" s="849"/>
      <c r="M95" s="849"/>
      <c r="N95" s="832"/>
      <c r="O95" s="832"/>
      <c r="P95" s="849">
        <v>1</v>
      </c>
      <c r="Q95" s="849">
        <v>347</v>
      </c>
      <c r="R95" s="837"/>
      <c r="S95" s="850">
        <v>347</v>
      </c>
    </row>
    <row r="96" spans="1:19" ht="14.4" customHeight="1" x14ac:dyDescent="0.3">
      <c r="A96" s="831" t="s">
        <v>3382</v>
      </c>
      <c r="B96" s="832" t="s">
        <v>3383</v>
      </c>
      <c r="C96" s="832" t="s">
        <v>576</v>
      </c>
      <c r="D96" s="832" t="s">
        <v>1827</v>
      </c>
      <c r="E96" s="832" t="s">
        <v>3377</v>
      </c>
      <c r="F96" s="832" t="s">
        <v>3460</v>
      </c>
      <c r="G96" s="832" t="s">
        <v>3461</v>
      </c>
      <c r="H96" s="849">
        <v>5</v>
      </c>
      <c r="I96" s="849">
        <v>6965</v>
      </c>
      <c r="J96" s="832">
        <v>4.9964131994261116</v>
      </c>
      <c r="K96" s="832">
        <v>1393</v>
      </c>
      <c r="L96" s="849">
        <v>1</v>
      </c>
      <c r="M96" s="849">
        <v>1394</v>
      </c>
      <c r="N96" s="832">
        <v>1</v>
      </c>
      <c r="O96" s="832">
        <v>1394</v>
      </c>
      <c r="P96" s="849">
        <v>56</v>
      </c>
      <c r="Q96" s="849">
        <v>78232</v>
      </c>
      <c r="R96" s="837">
        <v>56.120516499282637</v>
      </c>
      <c r="S96" s="850">
        <v>1397</v>
      </c>
    </row>
    <row r="97" spans="1:19" ht="14.4" customHeight="1" x14ac:dyDescent="0.3">
      <c r="A97" s="831" t="s">
        <v>3382</v>
      </c>
      <c r="B97" s="832" t="s">
        <v>3383</v>
      </c>
      <c r="C97" s="832" t="s">
        <v>576</v>
      </c>
      <c r="D97" s="832" t="s">
        <v>1827</v>
      </c>
      <c r="E97" s="832" t="s">
        <v>3377</v>
      </c>
      <c r="F97" s="832" t="s">
        <v>3460</v>
      </c>
      <c r="G97" s="832" t="s">
        <v>3462</v>
      </c>
      <c r="H97" s="849">
        <v>1</v>
      </c>
      <c r="I97" s="849">
        <v>1393</v>
      </c>
      <c r="J97" s="832"/>
      <c r="K97" s="832">
        <v>1393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3382</v>
      </c>
      <c r="B98" s="832" t="s">
        <v>3383</v>
      </c>
      <c r="C98" s="832" t="s">
        <v>576</v>
      </c>
      <c r="D98" s="832" t="s">
        <v>1827</v>
      </c>
      <c r="E98" s="832" t="s">
        <v>3377</v>
      </c>
      <c r="F98" s="832" t="s">
        <v>3463</v>
      </c>
      <c r="G98" s="832" t="s">
        <v>3464</v>
      </c>
      <c r="H98" s="849">
        <v>130</v>
      </c>
      <c r="I98" s="849">
        <v>45500</v>
      </c>
      <c r="J98" s="832">
        <v>16.203703703703702</v>
      </c>
      <c r="K98" s="832">
        <v>350</v>
      </c>
      <c r="L98" s="849">
        <v>8</v>
      </c>
      <c r="M98" s="849">
        <v>2808</v>
      </c>
      <c r="N98" s="832">
        <v>1</v>
      </c>
      <c r="O98" s="832">
        <v>351</v>
      </c>
      <c r="P98" s="849">
        <v>530</v>
      </c>
      <c r="Q98" s="849">
        <v>186030</v>
      </c>
      <c r="R98" s="837">
        <v>66.25</v>
      </c>
      <c r="S98" s="850">
        <v>351</v>
      </c>
    </row>
    <row r="99" spans="1:19" ht="14.4" customHeight="1" x14ac:dyDescent="0.3">
      <c r="A99" s="831" t="s">
        <v>3382</v>
      </c>
      <c r="B99" s="832" t="s">
        <v>3383</v>
      </c>
      <c r="C99" s="832" t="s">
        <v>576</v>
      </c>
      <c r="D99" s="832" t="s">
        <v>1827</v>
      </c>
      <c r="E99" s="832" t="s">
        <v>3377</v>
      </c>
      <c r="F99" s="832" t="s">
        <v>3475</v>
      </c>
      <c r="G99" s="832" t="s">
        <v>3476</v>
      </c>
      <c r="H99" s="849"/>
      <c r="I99" s="849"/>
      <c r="J99" s="832"/>
      <c r="K99" s="832"/>
      <c r="L99" s="849"/>
      <c r="M99" s="849"/>
      <c r="N99" s="832"/>
      <c r="O99" s="832"/>
      <c r="P99" s="849">
        <v>6</v>
      </c>
      <c r="Q99" s="849">
        <v>0</v>
      </c>
      <c r="R99" s="837"/>
      <c r="S99" s="850">
        <v>0</v>
      </c>
    </row>
    <row r="100" spans="1:19" ht="14.4" customHeight="1" x14ac:dyDescent="0.3">
      <c r="A100" s="831" t="s">
        <v>3382</v>
      </c>
      <c r="B100" s="832" t="s">
        <v>3383</v>
      </c>
      <c r="C100" s="832" t="s">
        <v>576</v>
      </c>
      <c r="D100" s="832" t="s">
        <v>3360</v>
      </c>
      <c r="E100" s="832" t="s">
        <v>3377</v>
      </c>
      <c r="F100" s="832" t="s">
        <v>3418</v>
      </c>
      <c r="G100" s="832" t="s">
        <v>3419</v>
      </c>
      <c r="H100" s="849">
        <v>7</v>
      </c>
      <c r="I100" s="849">
        <v>259</v>
      </c>
      <c r="J100" s="832"/>
      <c r="K100" s="832">
        <v>37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3382</v>
      </c>
      <c r="B101" s="832" t="s">
        <v>3383</v>
      </c>
      <c r="C101" s="832" t="s">
        <v>576</v>
      </c>
      <c r="D101" s="832" t="s">
        <v>3360</v>
      </c>
      <c r="E101" s="832" t="s">
        <v>3377</v>
      </c>
      <c r="F101" s="832" t="s">
        <v>3442</v>
      </c>
      <c r="G101" s="832" t="s">
        <v>3443</v>
      </c>
      <c r="H101" s="849">
        <v>1</v>
      </c>
      <c r="I101" s="849">
        <v>33.33</v>
      </c>
      <c r="J101" s="832"/>
      <c r="K101" s="832">
        <v>33.33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3382</v>
      </c>
      <c r="B102" s="832" t="s">
        <v>3383</v>
      </c>
      <c r="C102" s="832" t="s">
        <v>576</v>
      </c>
      <c r="D102" s="832" t="s">
        <v>3360</v>
      </c>
      <c r="E102" s="832" t="s">
        <v>3377</v>
      </c>
      <c r="F102" s="832" t="s">
        <v>3442</v>
      </c>
      <c r="G102" s="832" t="s">
        <v>3444</v>
      </c>
      <c r="H102" s="849">
        <v>6</v>
      </c>
      <c r="I102" s="849">
        <v>200</v>
      </c>
      <c r="J102" s="832"/>
      <c r="K102" s="832">
        <v>33.333333333333336</v>
      </c>
      <c r="L102" s="849"/>
      <c r="M102" s="849"/>
      <c r="N102" s="832"/>
      <c r="O102" s="832"/>
      <c r="P102" s="849"/>
      <c r="Q102" s="849"/>
      <c r="R102" s="837"/>
      <c r="S102" s="850"/>
    </row>
    <row r="103" spans="1:19" ht="14.4" customHeight="1" x14ac:dyDescent="0.3">
      <c r="A103" s="831" t="s">
        <v>3382</v>
      </c>
      <c r="B103" s="832" t="s">
        <v>3383</v>
      </c>
      <c r="C103" s="832" t="s">
        <v>576</v>
      </c>
      <c r="D103" s="832" t="s">
        <v>3360</v>
      </c>
      <c r="E103" s="832" t="s">
        <v>3377</v>
      </c>
      <c r="F103" s="832" t="s">
        <v>3450</v>
      </c>
      <c r="G103" s="832" t="s">
        <v>3451</v>
      </c>
      <c r="H103" s="849">
        <v>7</v>
      </c>
      <c r="I103" s="849">
        <v>0</v>
      </c>
      <c r="J103" s="832"/>
      <c r="K103" s="832">
        <v>0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3382</v>
      </c>
      <c r="B104" s="832" t="s">
        <v>3383</v>
      </c>
      <c r="C104" s="832" t="s">
        <v>576</v>
      </c>
      <c r="D104" s="832" t="s">
        <v>3360</v>
      </c>
      <c r="E104" s="832" t="s">
        <v>3377</v>
      </c>
      <c r="F104" s="832" t="s">
        <v>3380</v>
      </c>
      <c r="G104" s="832" t="s">
        <v>3381</v>
      </c>
      <c r="H104" s="849">
        <v>14</v>
      </c>
      <c r="I104" s="849">
        <v>9814</v>
      </c>
      <c r="J104" s="832"/>
      <c r="K104" s="832">
        <v>701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" customHeight="1" x14ac:dyDescent="0.3">
      <c r="A105" s="831" t="s">
        <v>3382</v>
      </c>
      <c r="B105" s="832" t="s">
        <v>3383</v>
      </c>
      <c r="C105" s="832" t="s">
        <v>576</v>
      </c>
      <c r="D105" s="832" t="s">
        <v>3360</v>
      </c>
      <c r="E105" s="832" t="s">
        <v>3377</v>
      </c>
      <c r="F105" s="832" t="s">
        <v>3380</v>
      </c>
      <c r="G105" s="832" t="s">
        <v>3457</v>
      </c>
      <c r="H105" s="849">
        <v>2</v>
      </c>
      <c r="I105" s="849">
        <v>1402</v>
      </c>
      <c r="J105" s="832"/>
      <c r="K105" s="832">
        <v>701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3382</v>
      </c>
      <c r="B106" s="832" t="s">
        <v>3383</v>
      </c>
      <c r="C106" s="832" t="s">
        <v>576</v>
      </c>
      <c r="D106" s="832" t="s">
        <v>1828</v>
      </c>
      <c r="E106" s="832" t="s">
        <v>3384</v>
      </c>
      <c r="F106" s="832" t="s">
        <v>3385</v>
      </c>
      <c r="G106" s="832" t="s">
        <v>3386</v>
      </c>
      <c r="H106" s="849">
        <v>0.4</v>
      </c>
      <c r="I106" s="849">
        <v>70.62</v>
      </c>
      <c r="J106" s="832"/>
      <c r="K106" s="832">
        <v>176.55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3382</v>
      </c>
      <c r="B107" s="832" t="s">
        <v>3383</v>
      </c>
      <c r="C107" s="832" t="s">
        <v>576</v>
      </c>
      <c r="D107" s="832" t="s">
        <v>1828</v>
      </c>
      <c r="E107" s="832" t="s">
        <v>3384</v>
      </c>
      <c r="F107" s="832" t="s">
        <v>3387</v>
      </c>
      <c r="G107" s="832" t="s">
        <v>3388</v>
      </c>
      <c r="H107" s="849">
        <v>0.1</v>
      </c>
      <c r="I107" s="849">
        <v>57.36</v>
      </c>
      <c r="J107" s="832"/>
      <c r="K107" s="832">
        <v>573.59999999999991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3382</v>
      </c>
      <c r="B108" s="832" t="s">
        <v>3383</v>
      </c>
      <c r="C108" s="832" t="s">
        <v>576</v>
      </c>
      <c r="D108" s="832" t="s">
        <v>1828</v>
      </c>
      <c r="E108" s="832" t="s">
        <v>3384</v>
      </c>
      <c r="F108" s="832" t="s">
        <v>3389</v>
      </c>
      <c r="G108" s="832" t="s">
        <v>1263</v>
      </c>
      <c r="H108" s="849">
        <v>0.1</v>
      </c>
      <c r="I108" s="849">
        <v>86.35</v>
      </c>
      <c r="J108" s="832"/>
      <c r="K108" s="832">
        <v>863.49999999999989</v>
      </c>
      <c r="L108" s="849"/>
      <c r="M108" s="849"/>
      <c r="N108" s="832"/>
      <c r="O108" s="832"/>
      <c r="P108" s="849"/>
      <c r="Q108" s="849"/>
      <c r="R108" s="837"/>
      <c r="S108" s="850"/>
    </row>
    <row r="109" spans="1:19" ht="14.4" customHeight="1" x14ac:dyDescent="0.3">
      <c r="A109" s="831" t="s">
        <v>3382</v>
      </c>
      <c r="B109" s="832" t="s">
        <v>3383</v>
      </c>
      <c r="C109" s="832" t="s">
        <v>576</v>
      </c>
      <c r="D109" s="832" t="s">
        <v>1828</v>
      </c>
      <c r="E109" s="832" t="s">
        <v>3384</v>
      </c>
      <c r="F109" s="832" t="s">
        <v>3394</v>
      </c>
      <c r="G109" s="832"/>
      <c r="H109" s="849"/>
      <c r="I109" s="849"/>
      <c r="J109" s="832"/>
      <c r="K109" s="832"/>
      <c r="L109" s="849">
        <v>1</v>
      </c>
      <c r="M109" s="849">
        <v>413.02</v>
      </c>
      <c r="N109" s="832">
        <v>1</v>
      </c>
      <c r="O109" s="832">
        <v>413.02</v>
      </c>
      <c r="P109" s="849"/>
      <c r="Q109" s="849"/>
      <c r="R109" s="837"/>
      <c r="S109" s="850"/>
    </row>
    <row r="110" spans="1:19" ht="14.4" customHeight="1" x14ac:dyDescent="0.3">
      <c r="A110" s="831" t="s">
        <v>3382</v>
      </c>
      <c r="B110" s="832" t="s">
        <v>3383</v>
      </c>
      <c r="C110" s="832" t="s">
        <v>576</v>
      </c>
      <c r="D110" s="832" t="s">
        <v>1828</v>
      </c>
      <c r="E110" s="832" t="s">
        <v>3384</v>
      </c>
      <c r="F110" s="832" t="s">
        <v>3400</v>
      </c>
      <c r="G110" s="832" t="s">
        <v>3399</v>
      </c>
      <c r="H110" s="849">
        <v>1</v>
      </c>
      <c r="I110" s="849">
        <v>8131.28</v>
      </c>
      <c r="J110" s="832"/>
      <c r="K110" s="832">
        <v>8131.28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3382</v>
      </c>
      <c r="B111" s="832" t="s">
        <v>3383</v>
      </c>
      <c r="C111" s="832" t="s">
        <v>576</v>
      </c>
      <c r="D111" s="832" t="s">
        <v>1828</v>
      </c>
      <c r="E111" s="832" t="s">
        <v>3377</v>
      </c>
      <c r="F111" s="832" t="s">
        <v>3418</v>
      </c>
      <c r="G111" s="832" t="s">
        <v>3419</v>
      </c>
      <c r="H111" s="849">
        <v>19</v>
      </c>
      <c r="I111" s="849">
        <v>703</v>
      </c>
      <c r="J111" s="832">
        <v>1.3571428571428572</v>
      </c>
      <c r="K111" s="832">
        <v>37</v>
      </c>
      <c r="L111" s="849">
        <v>14</v>
      </c>
      <c r="M111" s="849">
        <v>518</v>
      </c>
      <c r="N111" s="832">
        <v>1</v>
      </c>
      <c r="O111" s="832">
        <v>37</v>
      </c>
      <c r="P111" s="849">
        <v>17</v>
      </c>
      <c r="Q111" s="849">
        <v>629</v>
      </c>
      <c r="R111" s="837">
        <v>1.2142857142857142</v>
      </c>
      <c r="S111" s="850">
        <v>37</v>
      </c>
    </row>
    <row r="112" spans="1:19" ht="14.4" customHeight="1" x14ac:dyDescent="0.3">
      <c r="A112" s="831" t="s">
        <v>3382</v>
      </c>
      <c r="B112" s="832" t="s">
        <v>3383</v>
      </c>
      <c r="C112" s="832" t="s">
        <v>576</v>
      </c>
      <c r="D112" s="832" t="s">
        <v>1828</v>
      </c>
      <c r="E112" s="832" t="s">
        <v>3377</v>
      </c>
      <c r="F112" s="832" t="s">
        <v>3418</v>
      </c>
      <c r="G112" s="832" t="s">
        <v>3420</v>
      </c>
      <c r="H112" s="849"/>
      <c r="I112" s="849"/>
      <c r="J112" s="832"/>
      <c r="K112" s="832"/>
      <c r="L112" s="849">
        <v>2</v>
      </c>
      <c r="M112" s="849">
        <v>74</v>
      </c>
      <c r="N112" s="832">
        <v>1</v>
      </c>
      <c r="O112" s="832">
        <v>37</v>
      </c>
      <c r="P112" s="849"/>
      <c r="Q112" s="849"/>
      <c r="R112" s="837"/>
      <c r="S112" s="850"/>
    </row>
    <row r="113" spans="1:19" ht="14.4" customHeight="1" x14ac:dyDescent="0.3">
      <c r="A113" s="831" t="s">
        <v>3382</v>
      </c>
      <c r="B113" s="832" t="s">
        <v>3383</v>
      </c>
      <c r="C113" s="832" t="s">
        <v>576</v>
      </c>
      <c r="D113" s="832" t="s">
        <v>1828</v>
      </c>
      <c r="E113" s="832" t="s">
        <v>3377</v>
      </c>
      <c r="F113" s="832" t="s">
        <v>3429</v>
      </c>
      <c r="G113" s="832" t="s">
        <v>3430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569</v>
      </c>
      <c r="R113" s="837"/>
      <c r="S113" s="850">
        <v>569</v>
      </c>
    </row>
    <row r="114" spans="1:19" ht="14.4" customHeight="1" x14ac:dyDescent="0.3">
      <c r="A114" s="831" t="s">
        <v>3382</v>
      </c>
      <c r="B114" s="832" t="s">
        <v>3383</v>
      </c>
      <c r="C114" s="832" t="s">
        <v>576</v>
      </c>
      <c r="D114" s="832" t="s">
        <v>1828</v>
      </c>
      <c r="E114" s="832" t="s">
        <v>3377</v>
      </c>
      <c r="F114" s="832" t="s">
        <v>3378</v>
      </c>
      <c r="G114" s="832" t="s">
        <v>3379</v>
      </c>
      <c r="H114" s="849">
        <v>13</v>
      </c>
      <c r="I114" s="849">
        <v>962</v>
      </c>
      <c r="J114" s="832">
        <v>2.6</v>
      </c>
      <c r="K114" s="832">
        <v>74</v>
      </c>
      <c r="L114" s="849">
        <v>5</v>
      </c>
      <c r="M114" s="849">
        <v>370</v>
      </c>
      <c r="N114" s="832">
        <v>1</v>
      </c>
      <c r="O114" s="832">
        <v>74</v>
      </c>
      <c r="P114" s="849">
        <v>7</v>
      </c>
      <c r="Q114" s="849">
        <v>518</v>
      </c>
      <c r="R114" s="837">
        <v>1.4</v>
      </c>
      <c r="S114" s="850">
        <v>74</v>
      </c>
    </row>
    <row r="115" spans="1:19" ht="14.4" customHeight="1" x14ac:dyDescent="0.3">
      <c r="A115" s="831" t="s">
        <v>3382</v>
      </c>
      <c r="B115" s="832" t="s">
        <v>3383</v>
      </c>
      <c r="C115" s="832" t="s">
        <v>576</v>
      </c>
      <c r="D115" s="832" t="s">
        <v>1828</v>
      </c>
      <c r="E115" s="832" t="s">
        <v>3377</v>
      </c>
      <c r="F115" s="832" t="s">
        <v>3442</v>
      </c>
      <c r="G115" s="832" t="s">
        <v>3443</v>
      </c>
      <c r="H115" s="849">
        <v>1</v>
      </c>
      <c r="I115" s="849">
        <v>33.33</v>
      </c>
      <c r="J115" s="832"/>
      <c r="K115" s="832">
        <v>33.33</v>
      </c>
      <c r="L115" s="849"/>
      <c r="M115" s="849"/>
      <c r="N115" s="832"/>
      <c r="O115" s="832"/>
      <c r="P115" s="849">
        <v>1</v>
      </c>
      <c r="Q115" s="849">
        <v>33.33</v>
      </c>
      <c r="R115" s="837"/>
      <c r="S115" s="850">
        <v>33.33</v>
      </c>
    </row>
    <row r="116" spans="1:19" ht="14.4" customHeight="1" x14ac:dyDescent="0.3">
      <c r="A116" s="831" t="s">
        <v>3382</v>
      </c>
      <c r="B116" s="832" t="s">
        <v>3383</v>
      </c>
      <c r="C116" s="832" t="s">
        <v>576</v>
      </c>
      <c r="D116" s="832" t="s">
        <v>1828</v>
      </c>
      <c r="E116" s="832" t="s">
        <v>3377</v>
      </c>
      <c r="F116" s="832" t="s">
        <v>3442</v>
      </c>
      <c r="G116" s="832" t="s">
        <v>3444</v>
      </c>
      <c r="H116" s="849">
        <v>28</v>
      </c>
      <c r="I116" s="849">
        <v>933.31999999999994</v>
      </c>
      <c r="J116" s="832">
        <v>1.2727148759767088</v>
      </c>
      <c r="K116" s="832">
        <v>33.332857142857144</v>
      </c>
      <c r="L116" s="849">
        <v>22</v>
      </c>
      <c r="M116" s="849">
        <v>733.33</v>
      </c>
      <c r="N116" s="832">
        <v>1</v>
      </c>
      <c r="O116" s="832">
        <v>33.333181818181821</v>
      </c>
      <c r="P116" s="849">
        <v>24</v>
      </c>
      <c r="Q116" s="849">
        <v>800.00000000000011</v>
      </c>
      <c r="R116" s="837">
        <v>1.0909140496093166</v>
      </c>
      <c r="S116" s="850">
        <v>33.333333333333336</v>
      </c>
    </row>
    <row r="117" spans="1:19" ht="14.4" customHeight="1" x14ac:dyDescent="0.3">
      <c r="A117" s="831" t="s">
        <v>3382</v>
      </c>
      <c r="B117" s="832" t="s">
        <v>3383</v>
      </c>
      <c r="C117" s="832" t="s">
        <v>576</v>
      </c>
      <c r="D117" s="832" t="s">
        <v>1828</v>
      </c>
      <c r="E117" s="832" t="s">
        <v>3377</v>
      </c>
      <c r="F117" s="832" t="s">
        <v>3447</v>
      </c>
      <c r="G117" s="832" t="s">
        <v>3449</v>
      </c>
      <c r="H117" s="849">
        <v>4</v>
      </c>
      <c r="I117" s="849">
        <v>128</v>
      </c>
      <c r="J117" s="832">
        <v>4</v>
      </c>
      <c r="K117" s="832">
        <v>32</v>
      </c>
      <c r="L117" s="849">
        <v>1</v>
      </c>
      <c r="M117" s="849">
        <v>32</v>
      </c>
      <c r="N117" s="832">
        <v>1</v>
      </c>
      <c r="O117" s="832">
        <v>32</v>
      </c>
      <c r="P117" s="849"/>
      <c r="Q117" s="849"/>
      <c r="R117" s="837"/>
      <c r="S117" s="850"/>
    </row>
    <row r="118" spans="1:19" ht="14.4" customHeight="1" x14ac:dyDescent="0.3">
      <c r="A118" s="831" t="s">
        <v>3382</v>
      </c>
      <c r="B118" s="832" t="s">
        <v>3383</v>
      </c>
      <c r="C118" s="832" t="s">
        <v>576</v>
      </c>
      <c r="D118" s="832" t="s">
        <v>1828</v>
      </c>
      <c r="E118" s="832" t="s">
        <v>3377</v>
      </c>
      <c r="F118" s="832" t="s">
        <v>3380</v>
      </c>
      <c r="G118" s="832" t="s">
        <v>3381</v>
      </c>
      <c r="H118" s="849">
        <v>26</v>
      </c>
      <c r="I118" s="849">
        <v>18226</v>
      </c>
      <c r="J118" s="832">
        <v>1.7333333333333334</v>
      </c>
      <c r="K118" s="832">
        <v>701</v>
      </c>
      <c r="L118" s="849">
        <v>15</v>
      </c>
      <c r="M118" s="849">
        <v>10515</v>
      </c>
      <c r="N118" s="832">
        <v>1</v>
      </c>
      <c r="O118" s="832">
        <v>701</v>
      </c>
      <c r="P118" s="849">
        <v>25</v>
      </c>
      <c r="Q118" s="849">
        <v>17550</v>
      </c>
      <c r="R118" s="837">
        <v>1.6690442225392297</v>
      </c>
      <c r="S118" s="850">
        <v>702</v>
      </c>
    </row>
    <row r="119" spans="1:19" ht="14.4" customHeight="1" x14ac:dyDescent="0.3">
      <c r="A119" s="831" t="s">
        <v>3382</v>
      </c>
      <c r="B119" s="832" t="s">
        <v>3383</v>
      </c>
      <c r="C119" s="832" t="s">
        <v>576</v>
      </c>
      <c r="D119" s="832" t="s">
        <v>1828</v>
      </c>
      <c r="E119" s="832" t="s">
        <v>3377</v>
      </c>
      <c r="F119" s="832" t="s">
        <v>3380</v>
      </c>
      <c r="G119" s="832" t="s">
        <v>3457</v>
      </c>
      <c r="H119" s="849">
        <v>1</v>
      </c>
      <c r="I119" s="849">
        <v>701</v>
      </c>
      <c r="J119" s="832"/>
      <c r="K119" s="832">
        <v>701</v>
      </c>
      <c r="L119" s="849"/>
      <c r="M119" s="849"/>
      <c r="N119" s="832"/>
      <c r="O119" s="832"/>
      <c r="P119" s="849">
        <v>1</v>
      </c>
      <c r="Q119" s="849">
        <v>702</v>
      </c>
      <c r="R119" s="837"/>
      <c r="S119" s="850">
        <v>702</v>
      </c>
    </row>
    <row r="120" spans="1:19" ht="14.4" customHeight="1" x14ac:dyDescent="0.3">
      <c r="A120" s="831" t="s">
        <v>3382</v>
      </c>
      <c r="B120" s="832" t="s">
        <v>3383</v>
      </c>
      <c r="C120" s="832" t="s">
        <v>576</v>
      </c>
      <c r="D120" s="832" t="s">
        <v>1828</v>
      </c>
      <c r="E120" s="832" t="s">
        <v>3377</v>
      </c>
      <c r="F120" s="832" t="s">
        <v>3458</v>
      </c>
      <c r="G120" s="832" t="s">
        <v>3459</v>
      </c>
      <c r="H120" s="849">
        <v>1</v>
      </c>
      <c r="I120" s="849">
        <v>346</v>
      </c>
      <c r="J120" s="832"/>
      <c r="K120" s="832">
        <v>346</v>
      </c>
      <c r="L120" s="849"/>
      <c r="M120" s="849"/>
      <c r="N120" s="832"/>
      <c r="O120" s="832"/>
      <c r="P120" s="849">
        <v>4</v>
      </c>
      <c r="Q120" s="849">
        <v>1388</v>
      </c>
      <c r="R120" s="837"/>
      <c r="S120" s="850">
        <v>347</v>
      </c>
    </row>
    <row r="121" spans="1:19" ht="14.4" customHeight="1" x14ac:dyDescent="0.3">
      <c r="A121" s="831" t="s">
        <v>3382</v>
      </c>
      <c r="B121" s="832" t="s">
        <v>3383</v>
      </c>
      <c r="C121" s="832" t="s">
        <v>576</v>
      </c>
      <c r="D121" s="832" t="s">
        <v>1828</v>
      </c>
      <c r="E121" s="832" t="s">
        <v>3377</v>
      </c>
      <c r="F121" s="832" t="s">
        <v>3460</v>
      </c>
      <c r="G121" s="832" t="s">
        <v>3461</v>
      </c>
      <c r="H121" s="849">
        <v>1</v>
      </c>
      <c r="I121" s="849">
        <v>1393</v>
      </c>
      <c r="J121" s="832"/>
      <c r="K121" s="832">
        <v>1393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3382</v>
      </c>
      <c r="B122" s="832" t="s">
        <v>3383</v>
      </c>
      <c r="C122" s="832" t="s">
        <v>576</v>
      </c>
      <c r="D122" s="832" t="s">
        <v>1828</v>
      </c>
      <c r="E122" s="832" t="s">
        <v>3377</v>
      </c>
      <c r="F122" s="832" t="s">
        <v>3463</v>
      </c>
      <c r="G122" s="832" t="s">
        <v>3464</v>
      </c>
      <c r="H122" s="849">
        <v>13</v>
      </c>
      <c r="I122" s="849">
        <v>4550</v>
      </c>
      <c r="J122" s="832">
        <v>1.6203703703703705</v>
      </c>
      <c r="K122" s="832">
        <v>350</v>
      </c>
      <c r="L122" s="849">
        <v>8</v>
      </c>
      <c r="M122" s="849">
        <v>2808</v>
      </c>
      <c r="N122" s="832">
        <v>1</v>
      </c>
      <c r="O122" s="832">
        <v>351</v>
      </c>
      <c r="P122" s="849"/>
      <c r="Q122" s="849"/>
      <c r="R122" s="837"/>
      <c r="S122" s="850"/>
    </row>
    <row r="123" spans="1:19" ht="14.4" customHeight="1" x14ac:dyDescent="0.3">
      <c r="A123" s="831" t="s">
        <v>3382</v>
      </c>
      <c r="B123" s="832" t="s">
        <v>3383</v>
      </c>
      <c r="C123" s="832" t="s">
        <v>576</v>
      </c>
      <c r="D123" s="832" t="s">
        <v>1828</v>
      </c>
      <c r="E123" s="832" t="s">
        <v>3377</v>
      </c>
      <c r="F123" s="832" t="s">
        <v>3468</v>
      </c>
      <c r="G123" s="832" t="s">
        <v>3469</v>
      </c>
      <c r="H123" s="849"/>
      <c r="I123" s="849"/>
      <c r="J123" s="832"/>
      <c r="K123" s="832"/>
      <c r="L123" s="849"/>
      <c r="M123" s="849"/>
      <c r="N123" s="832"/>
      <c r="O123" s="832"/>
      <c r="P123" s="849">
        <v>1</v>
      </c>
      <c r="Q123" s="849">
        <v>640</v>
      </c>
      <c r="R123" s="837"/>
      <c r="S123" s="850">
        <v>640</v>
      </c>
    </row>
    <row r="124" spans="1:19" ht="14.4" customHeight="1" x14ac:dyDescent="0.3">
      <c r="A124" s="831" t="s">
        <v>3382</v>
      </c>
      <c r="B124" s="832" t="s">
        <v>3383</v>
      </c>
      <c r="C124" s="832" t="s">
        <v>576</v>
      </c>
      <c r="D124" s="832" t="s">
        <v>3361</v>
      </c>
      <c r="E124" s="832" t="s">
        <v>3384</v>
      </c>
      <c r="F124" s="832" t="s">
        <v>3385</v>
      </c>
      <c r="G124" s="832" t="s">
        <v>3386</v>
      </c>
      <c r="H124" s="849"/>
      <c r="I124" s="849"/>
      <c r="J124" s="832"/>
      <c r="K124" s="832"/>
      <c r="L124" s="849">
        <v>1.2</v>
      </c>
      <c r="M124" s="849">
        <v>211.86</v>
      </c>
      <c r="N124" s="832">
        <v>1</v>
      </c>
      <c r="O124" s="832">
        <v>176.55</v>
      </c>
      <c r="P124" s="849"/>
      <c r="Q124" s="849"/>
      <c r="R124" s="837"/>
      <c r="S124" s="850"/>
    </row>
    <row r="125" spans="1:19" ht="14.4" customHeight="1" x14ac:dyDescent="0.3">
      <c r="A125" s="831" t="s">
        <v>3382</v>
      </c>
      <c r="B125" s="832" t="s">
        <v>3383</v>
      </c>
      <c r="C125" s="832" t="s">
        <v>576</v>
      </c>
      <c r="D125" s="832" t="s">
        <v>3361</v>
      </c>
      <c r="E125" s="832" t="s">
        <v>3384</v>
      </c>
      <c r="F125" s="832" t="s">
        <v>3389</v>
      </c>
      <c r="G125" s="832" t="s">
        <v>1263</v>
      </c>
      <c r="H125" s="849">
        <v>0.1</v>
      </c>
      <c r="I125" s="849">
        <v>86.35</v>
      </c>
      <c r="J125" s="832">
        <v>1</v>
      </c>
      <c r="K125" s="832">
        <v>863.49999999999989</v>
      </c>
      <c r="L125" s="849">
        <v>0.1</v>
      </c>
      <c r="M125" s="849">
        <v>86.35</v>
      </c>
      <c r="N125" s="832">
        <v>1</v>
      </c>
      <c r="O125" s="832">
        <v>863.49999999999989</v>
      </c>
      <c r="P125" s="849"/>
      <c r="Q125" s="849"/>
      <c r="R125" s="837"/>
      <c r="S125" s="850"/>
    </row>
    <row r="126" spans="1:19" ht="14.4" customHeight="1" x14ac:dyDescent="0.3">
      <c r="A126" s="831" t="s">
        <v>3382</v>
      </c>
      <c r="B126" s="832" t="s">
        <v>3383</v>
      </c>
      <c r="C126" s="832" t="s">
        <v>576</v>
      </c>
      <c r="D126" s="832" t="s">
        <v>3361</v>
      </c>
      <c r="E126" s="832" t="s">
        <v>3384</v>
      </c>
      <c r="F126" s="832" t="s">
        <v>3390</v>
      </c>
      <c r="G126" s="832" t="s">
        <v>3391</v>
      </c>
      <c r="H126" s="849"/>
      <c r="I126" s="849"/>
      <c r="J126" s="832"/>
      <c r="K126" s="832"/>
      <c r="L126" s="849">
        <v>1</v>
      </c>
      <c r="M126" s="849">
        <v>4322.43</v>
      </c>
      <c r="N126" s="832">
        <v>1</v>
      </c>
      <c r="O126" s="832">
        <v>4322.43</v>
      </c>
      <c r="P126" s="849"/>
      <c r="Q126" s="849"/>
      <c r="R126" s="837"/>
      <c r="S126" s="850"/>
    </row>
    <row r="127" spans="1:19" ht="14.4" customHeight="1" x14ac:dyDescent="0.3">
      <c r="A127" s="831" t="s">
        <v>3382</v>
      </c>
      <c r="B127" s="832" t="s">
        <v>3383</v>
      </c>
      <c r="C127" s="832" t="s">
        <v>576</v>
      </c>
      <c r="D127" s="832" t="s">
        <v>3361</v>
      </c>
      <c r="E127" s="832" t="s">
        <v>3384</v>
      </c>
      <c r="F127" s="832" t="s">
        <v>3392</v>
      </c>
      <c r="G127" s="832" t="s">
        <v>3391</v>
      </c>
      <c r="H127" s="849"/>
      <c r="I127" s="849"/>
      <c r="J127" s="832"/>
      <c r="K127" s="832"/>
      <c r="L127" s="849">
        <v>1</v>
      </c>
      <c r="M127" s="849">
        <v>3492.84</v>
      </c>
      <c r="N127" s="832">
        <v>1</v>
      </c>
      <c r="O127" s="832">
        <v>3492.84</v>
      </c>
      <c r="P127" s="849"/>
      <c r="Q127" s="849"/>
      <c r="R127" s="837"/>
      <c r="S127" s="850"/>
    </row>
    <row r="128" spans="1:19" ht="14.4" customHeight="1" x14ac:dyDescent="0.3">
      <c r="A128" s="831" t="s">
        <v>3382</v>
      </c>
      <c r="B128" s="832" t="s">
        <v>3383</v>
      </c>
      <c r="C128" s="832" t="s">
        <v>576</v>
      </c>
      <c r="D128" s="832" t="s">
        <v>3361</v>
      </c>
      <c r="E128" s="832" t="s">
        <v>3384</v>
      </c>
      <c r="F128" s="832" t="s">
        <v>3394</v>
      </c>
      <c r="G128" s="832"/>
      <c r="H128" s="849"/>
      <c r="I128" s="849"/>
      <c r="J128" s="832"/>
      <c r="K128" s="832"/>
      <c r="L128" s="849">
        <v>1</v>
      </c>
      <c r="M128" s="849">
        <v>413.02</v>
      </c>
      <c r="N128" s="832">
        <v>1</v>
      </c>
      <c r="O128" s="832">
        <v>413.02</v>
      </c>
      <c r="P128" s="849"/>
      <c r="Q128" s="849"/>
      <c r="R128" s="837"/>
      <c r="S128" s="850"/>
    </row>
    <row r="129" spans="1:19" ht="14.4" customHeight="1" x14ac:dyDescent="0.3">
      <c r="A129" s="831" t="s">
        <v>3382</v>
      </c>
      <c r="B129" s="832" t="s">
        <v>3383</v>
      </c>
      <c r="C129" s="832" t="s">
        <v>576</v>
      </c>
      <c r="D129" s="832" t="s">
        <v>3361</v>
      </c>
      <c r="E129" s="832" t="s">
        <v>3384</v>
      </c>
      <c r="F129" s="832" t="s">
        <v>3397</v>
      </c>
      <c r="G129" s="832" t="s">
        <v>3396</v>
      </c>
      <c r="H129" s="849"/>
      <c r="I129" s="849"/>
      <c r="J129" s="832"/>
      <c r="K129" s="832"/>
      <c r="L129" s="849">
        <v>1</v>
      </c>
      <c r="M129" s="849">
        <v>8854</v>
      </c>
      <c r="N129" s="832">
        <v>1</v>
      </c>
      <c r="O129" s="832">
        <v>8854</v>
      </c>
      <c r="P129" s="849"/>
      <c r="Q129" s="849"/>
      <c r="R129" s="837"/>
      <c r="S129" s="850"/>
    </row>
    <row r="130" spans="1:19" ht="14.4" customHeight="1" x14ac:dyDescent="0.3">
      <c r="A130" s="831" t="s">
        <v>3382</v>
      </c>
      <c r="B130" s="832" t="s">
        <v>3383</v>
      </c>
      <c r="C130" s="832" t="s">
        <v>576</v>
      </c>
      <c r="D130" s="832" t="s">
        <v>3361</v>
      </c>
      <c r="E130" s="832" t="s">
        <v>3384</v>
      </c>
      <c r="F130" s="832" t="s">
        <v>3398</v>
      </c>
      <c r="G130" s="832" t="s">
        <v>3399</v>
      </c>
      <c r="H130" s="849"/>
      <c r="I130" s="849"/>
      <c r="J130" s="832"/>
      <c r="K130" s="832"/>
      <c r="L130" s="849">
        <v>1</v>
      </c>
      <c r="M130" s="849">
        <v>6269.78</v>
      </c>
      <c r="N130" s="832">
        <v>1</v>
      </c>
      <c r="O130" s="832">
        <v>6269.78</v>
      </c>
      <c r="P130" s="849"/>
      <c r="Q130" s="849"/>
      <c r="R130" s="837"/>
      <c r="S130" s="850"/>
    </row>
    <row r="131" spans="1:19" ht="14.4" customHeight="1" x14ac:dyDescent="0.3">
      <c r="A131" s="831" t="s">
        <v>3382</v>
      </c>
      <c r="B131" s="832" t="s">
        <v>3383</v>
      </c>
      <c r="C131" s="832" t="s">
        <v>576</v>
      </c>
      <c r="D131" s="832" t="s">
        <v>3361</v>
      </c>
      <c r="E131" s="832" t="s">
        <v>3384</v>
      </c>
      <c r="F131" s="832" t="s">
        <v>3400</v>
      </c>
      <c r="G131" s="832" t="s">
        <v>3399</v>
      </c>
      <c r="H131" s="849"/>
      <c r="I131" s="849"/>
      <c r="J131" s="832"/>
      <c r="K131" s="832"/>
      <c r="L131" s="849">
        <v>1</v>
      </c>
      <c r="M131" s="849">
        <v>8131.28</v>
      </c>
      <c r="N131" s="832">
        <v>1</v>
      </c>
      <c r="O131" s="832">
        <v>8131.28</v>
      </c>
      <c r="P131" s="849"/>
      <c r="Q131" s="849"/>
      <c r="R131" s="837"/>
      <c r="S131" s="850"/>
    </row>
    <row r="132" spans="1:19" ht="14.4" customHeight="1" x14ac:dyDescent="0.3">
      <c r="A132" s="831" t="s">
        <v>3382</v>
      </c>
      <c r="B132" s="832" t="s">
        <v>3383</v>
      </c>
      <c r="C132" s="832" t="s">
        <v>576</v>
      </c>
      <c r="D132" s="832" t="s">
        <v>3361</v>
      </c>
      <c r="E132" s="832" t="s">
        <v>3384</v>
      </c>
      <c r="F132" s="832" t="s">
        <v>3405</v>
      </c>
      <c r="G132" s="832" t="s">
        <v>3406</v>
      </c>
      <c r="H132" s="849"/>
      <c r="I132" s="849"/>
      <c r="J132" s="832"/>
      <c r="K132" s="832"/>
      <c r="L132" s="849">
        <v>5</v>
      </c>
      <c r="M132" s="849">
        <v>40465.85</v>
      </c>
      <c r="N132" s="832">
        <v>1</v>
      </c>
      <c r="O132" s="832">
        <v>8093.17</v>
      </c>
      <c r="P132" s="849"/>
      <c r="Q132" s="849"/>
      <c r="R132" s="837"/>
      <c r="S132" s="850"/>
    </row>
    <row r="133" spans="1:19" ht="14.4" customHeight="1" x14ac:dyDescent="0.3">
      <c r="A133" s="831" t="s">
        <v>3382</v>
      </c>
      <c r="B133" s="832" t="s">
        <v>3383</v>
      </c>
      <c r="C133" s="832" t="s">
        <v>576</v>
      </c>
      <c r="D133" s="832" t="s">
        <v>3361</v>
      </c>
      <c r="E133" s="832" t="s">
        <v>3377</v>
      </c>
      <c r="F133" s="832" t="s">
        <v>3418</v>
      </c>
      <c r="G133" s="832" t="s">
        <v>3419</v>
      </c>
      <c r="H133" s="849">
        <v>32</v>
      </c>
      <c r="I133" s="849">
        <v>1184</v>
      </c>
      <c r="J133" s="832">
        <v>1.3333333333333333</v>
      </c>
      <c r="K133" s="832">
        <v>37</v>
      </c>
      <c r="L133" s="849">
        <v>24</v>
      </c>
      <c r="M133" s="849">
        <v>888</v>
      </c>
      <c r="N133" s="832">
        <v>1</v>
      </c>
      <c r="O133" s="832">
        <v>37</v>
      </c>
      <c r="P133" s="849"/>
      <c r="Q133" s="849"/>
      <c r="R133" s="837"/>
      <c r="S133" s="850"/>
    </row>
    <row r="134" spans="1:19" ht="14.4" customHeight="1" x14ac:dyDescent="0.3">
      <c r="A134" s="831" t="s">
        <v>3382</v>
      </c>
      <c r="B134" s="832" t="s">
        <v>3383</v>
      </c>
      <c r="C134" s="832" t="s">
        <v>576</v>
      </c>
      <c r="D134" s="832" t="s">
        <v>3361</v>
      </c>
      <c r="E134" s="832" t="s">
        <v>3377</v>
      </c>
      <c r="F134" s="832" t="s">
        <v>3378</v>
      </c>
      <c r="G134" s="832" t="s">
        <v>3379</v>
      </c>
      <c r="H134" s="849">
        <v>8</v>
      </c>
      <c r="I134" s="849">
        <v>592</v>
      </c>
      <c r="J134" s="832">
        <v>1.6</v>
      </c>
      <c r="K134" s="832">
        <v>74</v>
      </c>
      <c r="L134" s="849">
        <v>5</v>
      </c>
      <c r="M134" s="849">
        <v>370</v>
      </c>
      <c r="N134" s="832">
        <v>1</v>
      </c>
      <c r="O134" s="832">
        <v>74</v>
      </c>
      <c r="P134" s="849"/>
      <c r="Q134" s="849"/>
      <c r="R134" s="837"/>
      <c r="S134" s="850"/>
    </row>
    <row r="135" spans="1:19" ht="14.4" customHeight="1" x14ac:dyDescent="0.3">
      <c r="A135" s="831" t="s">
        <v>3382</v>
      </c>
      <c r="B135" s="832" t="s">
        <v>3383</v>
      </c>
      <c r="C135" s="832" t="s">
        <v>576</v>
      </c>
      <c r="D135" s="832" t="s">
        <v>3361</v>
      </c>
      <c r="E135" s="832" t="s">
        <v>3377</v>
      </c>
      <c r="F135" s="832" t="s">
        <v>3431</v>
      </c>
      <c r="G135" s="832" t="s">
        <v>3432</v>
      </c>
      <c r="H135" s="849">
        <v>24</v>
      </c>
      <c r="I135" s="849">
        <v>8304</v>
      </c>
      <c r="J135" s="832"/>
      <c r="K135" s="832">
        <v>346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" customHeight="1" x14ac:dyDescent="0.3">
      <c r="A136" s="831" t="s">
        <v>3382</v>
      </c>
      <c r="B136" s="832" t="s">
        <v>3383</v>
      </c>
      <c r="C136" s="832" t="s">
        <v>576</v>
      </c>
      <c r="D136" s="832" t="s">
        <v>3361</v>
      </c>
      <c r="E136" s="832" t="s">
        <v>3377</v>
      </c>
      <c r="F136" s="832" t="s">
        <v>3437</v>
      </c>
      <c r="G136" s="832" t="s">
        <v>3438</v>
      </c>
      <c r="H136" s="849"/>
      <c r="I136" s="849"/>
      <c r="J136" s="832"/>
      <c r="K136" s="832"/>
      <c r="L136" s="849">
        <v>1</v>
      </c>
      <c r="M136" s="849">
        <v>83</v>
      </c>
      <c r="N136" s="832">
        <v>1</v>
      </c>
      <c r="O136" s="832">
        <v>83</v>
      </c>
      <c r="P136" s="849"/>
      <c r="Q136" s="849"/>
      <c r="R136" s="837"/>
      <c r="S136" s="850"/>
    </row>
    <row r="137" spans="1:19" ht="14.4" customHeight="1" x14ac:dyDescent="0.3">
      <c r="A137" s="831" t="s">
        <v>3382</v>
      </c>
      <c r="B137" s="832" t="s">
        <v>3383</v>
      </c>
      <c r="C137" s="832" t="s">
        <v>576</v>
      </c>
      <c r="D137" s="832" t="s">
        <v>3361</v>
      </c>
      <c r="E137" s="832" t="s">
        <v>3377</v>
      </c>
      <c r="F137" s="832" t="s">
        <v>3442</v>
      </c>
      <c r="G137" s="832" t="s">
        <v>3443</v>
      </c>
      <c r="H137" s="849"/>
      <c r="I137" s="849"/>
      <c r="J137" s="832"/>
      <c r="K137" s="832"/>
      <c r="L137" s="849">
        <v>1</v>
      </c>
      <c r="M137" s="849">
        <v>33.33</v>
      </c>
      <c r="N137" s="832">
        <v>1</v>
      </c>
      <c r="O137" s="832">
        <v>33.33</v>
      </c>
      <c r="P137" s="849"/>
      <c r="Q137" s="849"/>
      <c r="R137" s="837"/>
      <c r="S137" s="850"/>
    </row>
    <row r="138" spans="1:19" ht="14.4" customHeight="1" x14ac:dyDescent="0.3">
      <c r="A138" s="831" t="s">
        <v>3382</v>
      </c>
      <c r="B138" s="832" t="s">
        <v>3383</v>
      </c>
      <c r="C138" s="832" t="s">
        <v>576</v>
      </c>
      <c r="D138" s="832" t="s">
        <v>3361</v>
      </c>
      <c r="E138" s="832" t="s">
        <v>3377</v>
      </c>
      <c r="F138" s="832" t="s">
        <v>3442</v>
      </c>
      <c r="G138" s="832" t="s">
        <v>3444</v>
      </c>
      <c r="H138" s="849">
        <v>19</v>
      </c>
      <c r="I138" s="849">
        <v>633.32999999999993</v>
      </c>
      <c r="J138" s="832">
        <v>0.33333157894736837</v>
      </c>
      <c r="K138" s="832">
        <v>33.333157894736836</v>
      </c>
      <c r="L138" s="849">
        <v>57</v>
      </c>
      <c r="M138" s="849">
        <v>1900</v>
      </c>
      <c r="N138" s="832">
        <v>1</v>
      </c>
      <c r="O138" s="832">
        <v>33.333333333333336</v>
      </c>
      <c r="P138" s="849"/>
      <c r="Q138" s="849"/>
      <c r="R138" s="837"/>
      <c r="S138" s="850"/>
    </row>
    <row r="139" spans="1:19" ht="14.4" customHeight="1" x14ac:dyDescent="0.3">
      <c r="A139" s="831" t="s">
        <v>3382</v>
      </c>
      <c r="B139" s="832" t="s">
        <v>3383</v>
      </c>
      <c r="C139" s="832" t="s">
        <v>576</v>
      </c>
      <c r="D139" s="832" t="s">
        <v>3361</v>
      </c>
      <c r="E139" s="832" t="s">
        <v>3377</v>
      </c>
      <c r="F139" s="832" t="s">
        <v>3447</v>
      </c>
      <c r="G139" s="832" t="s">
        <v>3449</v>
      </c>
      <c r="H139" s="849">
        <v>1</v>
      </c>
      <c r="I139" s="849">
        <v>32</v>
      </c>
      <c r="J139" s="832">
        <v>7.6923076923076927E-2</v>
      </c>
      <c r="K139" s="832">
        <v>32</v>
      </c>
      <c r="L139" s="849">
        <v>13</v>
      </c>
      <c r="M139" s="849">
        <v>416</v>
      </c>
      <c r="N139" s="832">
        <v>1</v>
      </c>
      <c r="O139" s="832">
        <v>32</v>
      </c>
      <c r="P139" s="849"/>
      <c r="Q139" s="849"/>
      <c r="R139" s="837"/>
      <c r="S139" s="850"/>
    </row>
    <row r="140" spans="1:19" ht="14.4" customHeight="1" x14ac:dyDescent="0.3">
      <c r="A140" s="831" t="s">
        <v>3382</v>
      </c>
      <c r="B140" s="832" t="s">
        <v>3383</v>
      </c>
      <c r="C140" s="832" t="s">
        <v>576</v>
      </c>
      <c r="D140" s="832" t="s">
        <v>3361</v>
      </c>
      <c r="E140" s="832" t="s">
        <v>3377</v>
      </c>
      <c r="F140" s="832" t="s">
        <v>3450</v>
      </c>
      <c r="G140" s="832" t="s">
        <v>3451</v>
      </c>
      <c r="H140" s="849">
        <v>3</v>
      </c>
      <c r="I140" s="849">
        <v>0</v>
      </c>
      <c r="J140" s="832"/>
      <c r="K140" s="832">
        <v>0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3382</v>
      </c>
      <c r="B141" s="832" t="s">
        <v>3383</v>
      </c>
      <c r="C141" s="832" t="s">
        <v>576</v>
      </c>
      <c r="D141" s="832" t="s">
        <v>3361</v>
      </c>
      <c r="E141" s="832" t="s">
        <v>3377</v>
      </c>
      <c r="F141" s="832" t="s">
        <v>3454</v>
      </c>
      <c r="G141" s="832" t="s">
        <v>3455</v>
      </c>
      <c r="H141" s="849"/>
      <c r="I141" s="849"/>
      <c r="J141" s="832"/>
      <c r="K141" s="832"/>
      <c r="L141" s="849">
        <v>4</v>
      </c>
      <c r="M141" s="849">
        <v>800</v>
      </c>
      <c r="N141" s="832">
        <v>1</v>
      </c>
      <c r="O141" s="832">
        <v>200</v>
      </c>
      <c r="P141" s="849"/>
      <c r="Q141" s="849"/>
      <c r="R141" s="837"/>
      <c r="S141" s="850"/>
    </row>
    <row r="142" spans="1:19" ht="14.4" customHeight="1" x14ac:dyDescent="0.3">
      <c r="A142" s="831" t="s">
        <v>3382</v>
      </c>
      <c r="B142" s="832" t="s">
        <v>3383</v>
      </c>
      <c r="C142" s="832" t="s">
        <v>576</v>
      </c>
      <c r="D142" s="832" t="s">
        <v>3361</v>
      </c>
      <c r="E142" s="832" t="s">
        <v>3377</v>
      </c>
      <c r="F142" s="832" t="s">
        <v>3454</v>
      </c>
      <c r="G142" s="832" t="s">
        <v>3456</v>
      </c>
      <c r="H142" s="849"/>
      <c r="I142" s="849"/>
      <c r="J142" s="832"/>
      <c r="K142" s="832"/>
      <c r="L142" s="849">
        <v>2</v>
      </c>
      <c r="M142" s="849">
        <v>400</v>
      </c>
      <c r="N142" s="832">
        <v>1</v>
      </c>
      <c r="O142" s="832">
        <v>200</v>
      </c>
      <c r="P142" s="849"/>
      <c r="Q142" s="849"/>
      <c r="R142" s="837"/>
      <c r="S142" s="850"/>
    </row>
    <row r="143" spans="1:19" ht="14.4" customHeight="1" x14ac:dyDescent="0.3">
      <c r="A143" s="831" t="s">
        <v>3382</v>
      </c>
      <c r="B143" s="832" t="s">
        <v>3383</v>
      </c>
      <c r="C143" s="832" t="s">
        <v>576</v>
      </c>
      <c r="D143" s="832" t="s">
        <v>3361</v>
      </c>
      <c r="E143" s="832" t="s">
        <v>3377</v>
      </c>
      <c r="F143" s="832" t="s">
        <v>3380</v>
      </c>
      <c r="G143" s="832" t="s">
        <v>3381</v>
      </c>
      <c r="H143" s="849">
        <v>19</v>
      </c>
      <c r="I143" s="849">
        <v>13319</v>
      </c>
      <c r="J143" s="832">
        <v>0.6333333333333333</v>
      </c>
      <c r="K143" s="832">
        <v>701</v>
      </c>
      <c r="L143" s="849">
        <v>30</v>
      </c>
      <c r="M143" s="849">
        <v>21030</v>
      </c>
      <c r="N143" s="832">
        <v>1</v>
      </c>
      <c r="O143" s="832">
        <v>701</v>
      </c>
      <c r="P143" s="849"/>
      <c r="Q143" s="849"/>
      <c r="R143" s="837"/>
      <c r="S143" s="850"/>
    </row>
    <row r="144" spans="1:19" ht="14.4" customHeight="1" x14ac:dyDescent="0.3">
      <c r="A144" s="831" t="s">
        <v>3382</v>
      </c>
      <c r="B144" s="832" t="s">
        <v>3383</v>
      </c>
      <c r="C144" s="832" t="s">
        <v>576</v>
      </c>
      <c r="D144" s="832" t="s">
        <v>3361</v>
      </c>
      <c r="E144" s="832" t="s">
        <v>3377</v>
      </c>
      <c r="F144" s="832" t="s">
        <v>3380</v>
      </c>
      <c r="G144" s="832" t="s">
        <v>3457</v>
      </c>
      <c r="H144" s="849"/>
      <c r="I144" s="849"/>
      <c r="J144" s="832"/>
      <c r="K144" s="832"/>
      <c r="L144" s="849">
        <v>2</v>
      </c>
      <c r="M144" s="849">
        <v>1402</v>
      </c>
      <c r="N144" s="832">
        <v>1</v>
      </c>
      <c r="O144" s="832">
        <v>701</v>
      </c>
      <c r="P144" s="849"/>
      <c r="Q144" s="849"/>
      <c r="R144" s="837"/>
      <c r="S144" s="850"/>
    </row>
    <row r="145" spans="1:19" ht="14.4" customHeight="1" x14ac:dyDescent="0.3">
      <c r="A145" s="831" t="s">
        <v>3382</v>
      </c>
      <c r="B145" s="832" t="s">
        <v>3383</v>
      </c>
      <c r="C145" s="832" t="s">
        <v>576</v>
      </c>
      <c r="D145" s="832" t="s">
        <v>3361</v>
      </c>
      <c r="E145" s="832" t="s">
        <v>3377</v>
      </c>
      <c r="F145" s="832" t="s">
        <v>3458</v>
      </c>
      <c r="G145" s="832" t="s">
        <v>3459</v>
      </c>
      <c r="H145" s="849">
        <v>2</v>
      </c>
      <c r="I145" s="849">
        <v>692</v>
      </c>
      <c r="J145" s="832">
        <v>0.99711815561959649</v>
      </c>
      <c r="K145" s="832">
        <v>346</v>
      </c>
      <c r="L145" s="849">
        <v>2</v>
      </c>
      <c r="M145" s="849">
        <v>694</v>
      </c>
      <c r="N145" s="832">
        <v>1</v>
      </c>
      <c r="O145" s="832">
        <v>347</v>
      </c>
      <c r="P145" s="849"/>
      <c r="Q145" s="849"/>
      <c r="R145" s="837"/>
      <c r="S145" s="850"/>
    </row>
    <row r="146" spans="1:19" ht="14.4" customHeight="1" x14ac:dyDescent="0.3">
      <c r="A146" s="831" t="s">
        <v>3382</v>
      </c>
      <c r="B146" s="832" t="s">
        <v>3383</v>
      </c>
      <c r="C146" s="832" t="s">
        <v>576</v>
      </c>
      <c r="D146" s="832" t="s">
        <v>3361</v>
      </c>
      <c r="E146" s="832" t="s">
        <v>3377</v>
      </c>
      <c r="F146" s="832" t="s">
        <v>3460</v>
      </c>
      <c r="G146" s="832" t="s">
        <v>3461</v>
      </c>
      <c r="H146" s="849">
        <v>1</v>
      </c>
      <c r="I146" s="849">
        <v>1393</v>
      </c>
      <c r="J146" s="832">
        <v>0.99928263988522237</v>
      </c>
      <c r="K146" s="832">
        <v>1393</v>
      </c>
      <c r="L146" s="849">
        <v>1</v>
      </c>
      <c r="M146" s="849">
        <v>1394</v>
      </c>
      <c r="N146" s="832">
        <v>1</v>
      </c>
      <c r="O146" s="832">
        <v>1394</v>
      </c>
      <c r="P146" s="849"/>
      <c r="Q146" s="849"/>
      <c r="R146" s="837"/>
      <c r="S146" s="850"/>
    </row>
    <row r="147" spans="1:19" ht="14.4" customHeight="1" x14ac:dyDescent="0.3">
      <c r="A147" s="831" t="s">
        <v>3382</v>
      </c>
      <c r="B147" s="832" t="s">
        <v>3383</v>
      </c>
      <c r="C147" s="832" t="s">
        <v>576</v>
      </c>
      <c r="D147" s="832" t="s">
        <v>3361</v>
      </c>
      <c r="E147" s="832" t="s">
        <v>3377</v>
      </c>
      <c r="F147" s="832" t="s">
        <v>3463</v>
      </c>
      <c r="G147" s="832" t="s">
        <v>3464</v>
      </c>
      <c r="H147" s="849">
        <v>14</v>
      </c>
      <c r="I147" s="849">
        <v>4900</v>
      </c>
      <c r="J147" s="832">
        <v>0.53692746000438307</v>
      </c>
      <c r="K147" s="832">
        <v>350</v>
      </c>
      <c r="L147" s="849">
        <v>26</v>
      </c>
      <c r="M147" s="849">
        <v>9126</v>
      </c>
      <c r="N147" s="832">
        <v>1</v>
      </c>
      <c r="O147" s="832">
        <v>351</v>
      </c>
      <c r="P147" s="849"/>
      <c r="Q147" s="849"/>
      <c r="R147" s="837"/>
      <c r="S147" s="850"/>
    </row>
    <row r="148" spans="1:19" ht="14.4" customHeight="1" x14ac:dyDescent="0.3">
      <c r="A148" s="831" t="s">
        <v>3382</v>
      </c>
      <c r="B148" s="832" t="s">
        <v>3383</v>
      </c>
      <c r="C148" s="832" t="s">
        <v>576</v>
      </c>
      <c r="D148" s="832" t="s">
        <v>1831</v>
      </c>
      <c r="E148" s="832" t="s">
        <v>3384</v>
      </c>
      <c r="F148" s="832" t="s">
        <v>3389</v>
      </c>
      <c r="G148" s="832" t="s">
        <v>1263</v>
      </c>
      <c r="H148" s="849"/>
      <c r="I148" s="849"/>
      <c r="J148" s="832"/>
      <c r="K148" s="832"/>
      <c r="L148" s="849"/>
      <c r="M148" s="849"/>
      <c r="N148" s="832"/>
      <c r="O148" s="832"/>
      <c r="P148" s="849">
        <v>1</v>
      </c>
      <c r="Q148" s="849">
        <v>863.54</v>
      </c>
      <c r="R148" s="837"/>
      <c r="S148" s="850">
        <v>863.54</v>
      </c>
    </row>
    <row r="149" spans="1:19" ht="14.4" customHeight="1" x14ac:dyDescent="0.3">
      <c r="A149" s="831" t="s">
        <v>3382</v>
      </c>
      <c r="B149" s="832" t="s">
        <v>3383</v>
      </c>
      <c r="C149" s="832" t="s">
        <v>576</v>
      </c>
      <c r="D149" s="832" t="s">
        <v>1831</v>
      </c>
      <c r="E149" s="832" t="s">
        <v>3384</v>
      </c>
      <c r="F149" s="832" t="s">
        <v>3403</v>
      </c>
      <c r="G149" s="832" t="s">
        <v>3404</v>
      </c>
      <c r="H149" s="849"/>
      <c r="I149" s="849"/>
      <c r="J149" s="832"/>
      <c r="K149" s="832"/>
      <c r="L149" s="849"/>
      <c r="M149" s="849"/>
      <c r="N149" s="832"/>
      <c r="O149" s="832"/>
      <c r="P149" s="849">
        <v>0.2</v>
      </c>
      <c r="Q149" s="849">
        <v>82.6</v>
      </c>
      <c r="R149" s="837"/>
      <c r="S149" s="850">
        <v>412.99999999999994</v>
      </c>
    </row>
    <row r="150" spans="1:19" ht="14.4" customHeight="1" x14ac:dyDescent="0.3">
      <c r="A150" s="831" t="s">
        <v>3382</v>
      </c>
      <c r="B150" s="832" t="s">
        <v>3383</v>
      </c>
      <c r="C150" s="832" t="s">
        <v>576</v>
      </c>
      <c r="D150" s="832" t="s">
        <v>1831</v>
      </c>
      <c r="E150" s="832" t="s">
        <v>3377</v>
      </c>
      <c r="F150" s="832" t="s">
        <v>3418</v>
      </c>
      <c r="G150" s="832" t="s">
        <v>3419</v>
      </c>
      <c r="H150" s="849"/>
      <c r="I150" s="849"/>
      <c r="J150" s="832"/>
      <c r="K150" s="832"/>
      <c r="L150" s="849">
        <v>3</v>
      </c>
      <c r="M150" s="849">
        <v>111</v>
      </c>
      <c r="N150" s="832">
        <v>1</v>
      </c>
      <c r="O150" s="832">
        <v>37</v>
      </c>
      <c r="P150" s="849">
        <v>7</v>
      </c>
      <c r="Q150" s="849">
        <v>259</v>
      </c>
      <c r="R150" s="837">
        <v>2.3333333333333335</v>
      </c>
      <c r="S150" s="850">
        <v>37</v>
      </c>
    </row>
    <row r="151" spans="1:19" ht="14.4" customHeight="1" x14ac:dyDescent="0.3">
      <c r="A151" s="831" t="s">
        <v>3382</v>
      </c>
      <c r="B151" s="832" t="s">
        <v>3383</v>
      </c>
      <c r="C151" s="832" t="s">
        <v>576</v>
      </c>
      <c r="D151" s="832" t="s">
        <v>1831</v>
      </c>
      <c r="E151" s="832" t="s">
        <v>3377</v>
      </c>
      <c r="F151" s="832" t="s">
        <v>3418</v>
      </c>
      <c r="G151" s="832" t="s">
        <v>3420</v>
      </c>
      <c r="H151" s="849"/>
      <c r="I151" s="849"/>
      <c r="J151" s="832"/>
      <c r="K151" s="832"/>
      <c r="L151" s="849"/>
      <c r="M151" s="849"/>
      <c r="N151" s="832"/>
      <c r="O151" s="832"/>
      <c r="P151" s="849">
        <v>1</v>
      </c>
      <c r="Q151" s="849">
        <v>37</v>
      </c>
      <c r="R151" s="837"/>
      <c r="S151" s="850">
        <v>37</v>
      </c>
    </row>
    <row r="152" spans="1:19" ht="14.4" customHeight="1" x14ac:dyDescent="0.3">
      <c r="A152" s="831" t="s">
        <v>3382</v>
      </c>
      <c r="B152" s="832" t="s">
        <v>3383</v>
      </c>
      <c r="C152" s="832" t="s">
        <v>576</v>
      </c>
      <c r="D152" s="832" t="s">
        <v>1831</v>
      </c>
      <c r="E152" s="832" t="s">
        <v>3377</v>
      </c>
      <c r="F152" s="832" t="s">
        <v>3378</v>
      </c>
      <c r="G152" s="832" t="s">
        <v>3379</v>
      </c>
      <c r="H152" s="849"/>
      <c r="I152" s="849"/>
      <c r="J152" s="832"/>
      <c r="K152" s="832"/>
      <c r="L152" s="849"/>
      <c r="M152" s="849"/>
      <c r="N152" s="832"/>
      <c r="O152" s="832"/>
      <c r="P152" s="849">
        <v>2</v>
      </c>
      <c r="Q152" s="849">
        <v>148</v>
      </c>
      <c r="R152" s="837"/>
      <c r="S152" s="850">
        <v>74</v>
      </c>
    </row>
    <row r="153" spans="1:19" ht="14.4" customHeight="1" x14ac:dyDescent="0.3">
      <c r="A153" s="831" t="s">
        <v>3382</v>
      </c>
      <c r="B153" s="832" t="s">
        <v>3383</v>
      </c>
      <c r="C153" s="832" t="s">
        <v>576</v>
      </c>
      <c r="D153" s="832" t="s">
        <v>1831</v>
      </c>
      <c r="E153" s="832" t="s">
        <v>3377</v>
      </c>
      <c r="F153" s="832" t="s">
        <v>3442</v>
      </c>
      <c r="G153" s="832" t="s">
        <v>3443</v>
      </c>
      <c r="H153" s="849"/>
      <c r="I153" s="849"/>
      <c r="J153" s="832"/>
      <c r="K153" s="832"/>
      <c r="L153" s="849">
        <v>1</v>
      </c>
      <c r="M153" s="849">
        <v>33.33</v>
      </c>
      <c r="N153" s="832">
        <v>1</v>
      </c>
      <c r="O153" s="832">
        <v>33.33</v>
      </c>
      <c r="P153" s="849"/>
      <c r="Q153" s="849"/>
      <c r="R153" s="837"/>
      <c r="S153" s="850"/>
    </row>
    <row r="154" spans="1:19" ht="14.4" customHeight="1" x14ac:dyDescent="0.3">
      <c r="A154" s="831" t="s">
        <v>3382</v>
      </c>
      <c r="B154" s="832" t="s">
        <v>3383</v>
      </c>
      <c r="C154" s="832" t="s">
        <v>576</v>
      </c>
      <c r="D154" s="832" t="s">
        <v>1831</v>
      </c>
      <c r="E154" s="832" t="s">
        <v>3377</v>
      </c>
      <c r="F154" s="832" t="s">
        <v>3442</v>
      </c>
      <c r="G154" s="832" t="s">
        <v>3444</v>
      </c>
      <c r="H154" s="849"/>
      <c r="I154" s="849"/>
      <c r="J154" s="832"/>
      <c r="K154" s="832"/>
      <c r="L154" s="849">
        <v>10</v>
      </c>
      <c r="M154" s="849">
        <v>333.33000000000004</v>
      </c>
      <c r="N154" s="832">
        <v>1</v>
      </c>
      <c r="O154" s="832">
        <v>33.333000000000006</v>
      </c>
      <c r="P154" s="849">
        <v>29</v>
      </c>
      <c r="Q154" s="849">
        <v>966.6600000000002</v>
      </c>
      <c r="R154" s="837">
        <v>2.9000090000900012</v>
      </c>
      <c r="S154" s="850">
        <v>33.333103448275871</v>
      </c>
    </row>
    <row r="155" spans="1:19" ht="14.4" customHeight="1" x14ac:dyDescent="0.3">
      <c r="A155" s="831" t="s">
        <v>3382</v>
      </c>
      <c r="B155" s="832" t="s">
        <v>3383</v>
      </c>
      <c r="C155" s="832" t="s">
        <v>576</v>
      </c>
      <c r="D155" s="832" t="s">
        <v>1831</v>
      </c>
      <c r="E155" s="832" t="s">
        <v>3377</v>
      </c>
      <c r="F155" s="832" t="s">
        <v>3447</v>
      </c>
      <c r="G155" s="832" t="s">
        <v>3449</v>
      </c>
      <c r="H155" s="849"/>
      <c r="I155" s="849"/>
      <c r="J155" s="832"/>
      <c r="K155" s="832"/>
      <c r="L155" s="849"/>
      <c r="M155" s="849"/>
      <c r="N155" s="832"/>
      <c r="O155" s="832"/>
      <c r="P155" s="849">
        <v>2</v>
      </c>
      <c r="Q155" s="849">
        <v>64</v>
      </c>
      <c r="R155" s="837"/>
      <c r="S155" s="850">
        <v>32</v>
      </c>
    </row>
    <row r="156" spans="1:19" ht="14.4" customHeight="1" x14ac:dyDescent="0.3">
      <c r="A156" s="831" t="s">
        <v>3382</v>
      </c>
      <c r="B156" s="832" t="s">
        <v>3383</v>
      </c>
      <c r="C156" s="832" t="s">
        <v>576</v>
      </c>
      <c r="D156" s="832" t="s">
        <v>1831</v>
      </c>
      <c r="E156" s="832" t="s">
        <v>3377</v>
      </c>
      <c r="F156" s="832" t="s">
        <v>3450</v>
      </c>
      <c r="G156" s="832" t="s">
        <v>3451</v>
      </c>
      <c r="H156" s="849"/>
      <c r="I156" s="849"/>
      <c r="J156" s="832"/>
      <c r="K156" s="832"/>
      <c r="L156" s="849">
        <v>4</v>
      </c>
      <c r="M156" s="849">
        <v>0</v>
      </c>
      <c r="N156" s="832"/>
      <c r="O156" s="832">
        <v>0</v>
      </c>
      <c r="P156" s="849">
        <v>7</v>
      </c>
      <c r="Q156" s="849">
        <v>0</v>
      </c>
      <c r="R156" s="837"/>
      <c r="S156" s="850">
        <v>0</v>
      </c>
    </row>
    <row r="157" spans="1:19" ht="14.4" customHeight="1" x14ac:dyDescent="0.3">
      <c r="A157" s="831" t="s">
        <v>3382</v>
      </c>
      <c r="B157" s="832" t="s">
        <v>3383</v>
      </c>
      <c r="C157" s="832" t="s">
        <v>576</v>
      </c>
      <c r="D157" s="832" t="s">
        <v>1831</v>
      </c>
      <c r="E157" s="832" t="s">
        <v>3377</v>
      </c>
      <c r="F157" s="832" t="s">
        <v>3380</v>
      </c>
      <c r="G157" s="832" t="s">
        <v>3381</v>
      </c>
      <c r="H157" s="849"/>
      <c r="I157" s="849"/>
      <c r="J157" s="832"/>
      <c r="K157" s="832"/>
      <c r="L157" s="849">
        <v>10</v>
      </c>
      <c r="M157" s="849">
        <v>7010</v>
      </c>
      <c r="N157" s="832">
        <v>1</v>
      </c>
      <c r="O157" s="832">
        <v>701</v>
      </c>
      <c r="P157" s="849">
        <v>31</v>
      </c>
      <c r="Q157" s="849">
        <v>21762</v>
      </c>
      <c r="R157" s="837">
        <v>3.1044222539229671</v>
      </c>
      <c r="S157" s="850">
        <v>702</v>
      </c>
    </row>
    <row r="158" spans="1:19" ht="14.4" customHeight="1" x14ac:dyDescent="0.3">
      <c r="A158" s="831" t="s">
        <v>3382</v>
      </c>
      <c r="B158" s="832" t="s">
        <v>3383</v>
      </c>
      <c r="C158" s="832" t="s">
        <v>576</v>
      </c>
      <c r="D158" s="832" t="s">
        <v>1831</v>
      </c>
      <c r="E158" s="832" t="s">
        <v>3377</v>
      </c>
      <c r="F158" s="832" t="s">
        <v>3380</v>
      </c>
      <c r="G158" s="832" t="s">
        <v>3457</v>
      </c>
      <c r="H158" s="849"/>
      <c r="I158" s="849"/>
      <c r="J158" s="832"/>
      <c r="K158" s="832"/>
      <c r="L158" s="849">
        <v>1</v>
      </c>
      <c r="M158" s="849">
        <v>701</v>
      </c>
      <c r="N158" s="832">
        <v>1</v>
      </c>
      <c r="O158" s="832">
        <v>701</v>
      </c>
      <c r="P158" s="849">
        <v>2</v>
      </c>
      <c r="Q158" s="849">
        <v>1404</v>
      </c>
      <c r="R158" s="837">
        <v>2.0028530670470754</v>
      </c>
      <c r="S158" s="850">
        <v>702</v>
      </c>
    </row>
    <row r="159" spans="1:19" ht="14.4" customHeight="1" x14ac:dyDescent="0.3">
      <c r="A159" s="831" t="s">
        <v>3382</v>
      </c>
      <c r="B159" s="832" t="s">
        <v>3383</v>
      </c>
      <c r="C159" s="832" t="s">
        <v>576</v>
      </c>
      <c r="D159" s="832" t="s">
        <v>1831</v>
      </c>
      <c r="E159" s="832" t="s">
        <v>3377</v>
      </c>
      <c r="F159" s="832" t="s">
        <v>3460</v>
      </c>
      <c r="G159" s="832" t="s">
        <v>3461</v>
      </c>
      <c r="H159" s="849"/>
      <c r="I159" s="849"/>
      <c r="J159" s="832"/>
      <c r="K159" s="832"/>
      <c r="L159" s="849"/>
      <c r="M159" s="849"/>
      <c r="N159" s="832"/>
      <c r="O159" s="832"/>
      <c r="P159" s="849">
        <v>1</v>
      </c>
      <c r="Q159" s="849">
        <v>1397</v>
      </c>
      <c r="R159" s="837"/>
      <c r="S159" s="850">
        <v>1397</v>
      </c>
    </row>
    <row r="160" spans="1:19" ht="14.4" customHeight="1" x14ac:dyDescent="0.3">
      <c r="A160" s="831" t="s">
        <v>3382</v>
      </c>
      <c r="B160" s="832" t="s">
        <v>3383</v>
      </c>
      <c r="C160" s="832" t="s">
        <v>576</v>
      </c>
      <c r="D160" s="832" t="s">
        <v>1831</v>
      </c>
      <c r="E160" s="832" t="s">
        <v>3377</v>
      </c>
      <c r="F160" s="832" t="s">
        <v>3463</v>
      </c>
      <c r="G160" s="832" t="s">
        <v>3464</v>
      </c>
      <c r="H160" s="849"/>
      <c r="I160" s="849"/>
      <c r="J160" s="832"/>
      <c r="K160" s="832"/>
      <c r="L160" s="849"/>
      <c r="M160" s="849"/>
      <c r="N160" s="832"/>
      <c r="O160" s="832"/>
      <c r="P160" s="849">
        <v>4</v>
      </c>
      <c r="Q160" s="849">
        <v>1404</v>
      </c>
      <c r="R160" s="837"/>
      <c r="S160" s="850">
        <v>351</v>
      </c>
    </row>
    <row r="161" spans="1:19" ht="14.4" customHeight="1" x14ac:dyDescent="0.3">
      <c r="A161" s="831" t="s">
        <v>3382</v>
      </c>
      <c r="B161" s="832" t="s">
        <v>3383</v>
      </c>
      <c r="C161" s="832" t="s">
        <v>576</v>
      </c>
      <c r="D161" s="832" t="s">
        <v>3363</v>
      </c>
      <c r="E161" s="832" t="s">
        <v>3384</v>
      </c>
      <c r="F161" s="832" t="s">
        <v>3385</v>
      </c>
      <c r="G161" s="832" t="s">
        <v>3386</v>
      </c>
      <c r="H161" s="849">
        <v>4.8000000000000007</v>
      </c>
      <c r="I161" s="849">
        <v>847.44</v>
      </c>
      <c r="J161" s="832"/>
      <c r="K161" s="832">
        <v>176.54999999999998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3382</v>
      </c>
      <c r="B162" s="832" t="s">
        <v>3383</v>
      </c>
      <c r="C162" s="832" t="s">
        <v>576</v>
      </c>
      <c r="D162" s="832" t="s">
        <v>3363</v>
      </c>
      <c r="E162" s="832" t="s">
        <v>3384</v>
      </c>
      <c r="F162" s="832" t="s">
        <v>3387</v>
      </c>
      <c r="G162" s="832" t="s">
        <v>3388</v>
      </c>
      <c r="H162" s="849">
        <v>0.4</v>
      </c>
      <c r="I162" s="849">
        <v>229.44</v>
      </c>
      <c r="J162" s="832"/>
      <c r="K162" s="832">
        <v>573.59999999999991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3382</v>
      </c>
      <c r="B163" s="832" t="s">
        <v>3383</v>
      </c>
      <c r="C163" s="832" t="s">
        <v>576</v>
      </c>
      <c r="D163" s="832" t="s">
        <v>3363</v>
      </c>
      <c r="E163" s="832" t="s">
        <v>3384</v>
      </c>
      <c r="F163" s="832" t="s">
        <v>3389</v>
      </c>
      <c r="G163" s="832" t="s">
        <v>1263</v>
      </c>
      <c r="H163" s="849">
        <v>1.1000000000000001</v>
      </c>
      <c r="I163" s="849">
        <v>949.84999999999991</v>
      </c>
      <c r="J163" s="832"/>
      <c r="K163" s="832">
        <v>863.49999999999989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3382</v>
      </c>
      <c r="B164" s="832" t="s">
        <v>3383</v>
      </c>
      <c r="C164" s="832" t="s">
        <v>576</v>
      </c>
      <c r="D164" s="832" t="s">
        <v>3363</v>
      </c>
      <c r="E164" s="832" t="s">
        <v>3384</v>
      </c>
      <c r="F164" s="832" t="s">
        <v>3390</v>
      </c>
      <c r="G164" s="832" t="s">
        <v>3391</v>
      </c>
      <c r="H164" s="849">
        <v>3</v>
      </c>
      <c r="I164" s="849">
        <v>13511.31</v>
      </c>
      <c r="J164" s="832"/>
      <c r="K164" s="832">
        <v>4503.7699999999995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 t="s">
        <v>3382</v>
      </c>
      <c r="B165" s="832" t="s">
        <v>3383</v>
      </c>
      <c r="C165" s="832" t="s">
        <v>576</v>
      </c>
      <c r="D165" s="832" t="s">
        <v>3363</v>
      </c>
      <c r="E165" s="832" t="s">
        <v>3384</v>
      </c>
      <c r="F165" s="832" t="s">
        <v>3392</v>
      </c>
      <c r="G165" s="832" t="s">
        <v>3391</v>
      </c>
      <c r="H165" s="849">
        <v>1</v>
      </c>
      <c r="I165" s="849">
        <v>3492.84</v>
      </c>
      <c r="J165" s="832"/>
      <c r="K165" s="832">
        <v>3492.84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" customHeight="1" x14ac:dyDescent="0.3">
      <c r="A166" s="831" t="s">
        <v>3382</v>
      </c>
      <c r="B166" s="832" t="s">
        <v>3383</v>
      </c>
      <c r="C166" s="832" t="s">
        <v>576</v>
      </c>
      <c r="D166" s="832" t="s">
        <v>3363</v>
      </c>
      <c r="E166" s="832" t="s">
        <v>3384</v>
      </c>
      <c r="F166" s="832" t="s">
        <v>3394</v>
      </c>
      <c r="G166" s="832"/>
      <c r="H166" s="849">
        <v>1</v>
      </c>
      <c r="I166" s="849">
        <v>413</v>
      </c>
      <c r="J166" s="832"/>
      <c r="K166" s="832">
        <v>413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3382</v>
      </c>
      <c r="B167" s="832" t="s">
        <v>3383</v>
      </c>
      <c r="C167" s="832" t="s">
        <v>576</v>
      </c>
      <c r="D167" s="832" t="s">
        <v>3363</v>
      </c>
      <c r="E167" s="832" t="s">
        <v>3384</v>
      </c>
      <c r="F167" s="832" t="s">
        <v>3395</v>
      </c>
      <c r="G167" s="832" t="s">
        <v>3396</v>
      </c>
      <c r="H167" s="849">
        <v>1</v>
      </c>
      <c r="I167" s="849">
        <v>7527.45</v>
      </c>
      <c r="J167" s="832"/>
      <c r="K167" s="832">
        <v>7527.45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3382</v>
      </c>
      <c r="B168" s="832" t="s">
        <v>3383</v>
      </c>
      <c r="C168" s="832" t="s">
        <v>576</v>
      </c>
      <c r="D168" s="832" t="s">
        <v>3363</v>
      </c>
      <c r="E168" s="832" t="s">
        <v>3384</v>
      </c>
      <c r="F168" s="832" t="s">
        <v>3397</v>
      </c>
      <c r="G168" s="832" t="s">
        <v>3396</v>
      </c>
      <c r="H168" s="849">
        <v>5</v>
      </c>
      <c r="I168" s="849">
        <v>44270</v>
      </c>
      <c r="J168" s="832"/>
      <c r="K168" s="832">
        <v>8854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" customHeight="1" x14ac:dyDescent="0.3">
      <c r="A169" s="831" t="s">
        <v>3382</v>
      </c>
      <c r="B169" s="832" t="s">
        <v>3383</v>
      </c>
      <c r="C169" s="832" t="s">
        <v>576</v>
      </c>
      <c r="D169" s="832" t="s">
        <v>3363</v>
      </c>
      <c r="E169" s="832" t="s">
        <v>3384</v>
      </c>
      <c r="F169" s="832" t="s">
        <v>3398</v>
      </c>
      <c r="G169" s="832" t="s">
        <v>3399</v>
      </c>
      <c r="H169" s="849">
        <v>1</v>
      </c>
      <c r="I169" s="849">
        <v>6335.6</v>
      </c>
      <c r="J169" s="832"/>
      <c r="K169" s="832">
        <v>6335.6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3382</v>
      </c>
      <c r="B170" s="832" t="s">
        <v>3383</v>
      </c>
      <c r="C170" s="832" t="s">
        <v>576</v>
      </c>
      <c r="D170" s="832" t="s">
        <v>3363</v>
      </c>
      <c r="E170" s="832" t="s">
        <v>3384</v>
      </c>
      <c r="F170" s="832" t="s">
        <v>3400</v>
      </c>
      <c r="G170" s="832" t="s">
        <v>3399</v>
      </c>
      <c r="H170" s="849">
        <v>8</v>
      </c>
      <c r="I170" s="849">
        <v>65050.239999999998</v>
      </c>
      <c r="J170" s="832"/>
      <c r="K170" s="832">
        <v>8131.28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" customHeight="1" x14ac:dyDescent="0.3">
      <c r="A171" s="831" t="s">
        <v>3382</v>
      </c>
      <c r="B171" s="832" t="s">
        <v>3383</v>
      </c>
      <c r="C171" s="832" t="s">
        <v>576</v>
      </c>
      <c r="D171" s="832" t="s">
        <v>3363</v>
      </c>
      <c r="E171" s="832" t="s">
        <v>3377</v>
      </c>
      <c r="F171" s="832" t="s">
        <v>3418</v>
      </c>
      <c r="G171" s="832" t="s">
        <v>3419</v>
      </c>
      <c r="H171" s="849">
        <v>118</v>
      </c>
      <c r="I171" s="849">
        <v>4366</v>
      </c>
      <c r="J171" s="832"/>
      <c r="K171" s="832">
        <v>37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3382</v>
      </c>
      <c r="B172" s="832" t="s">
        <v>3383</v>
      </c>
      <c r="C172" s="832" t="s">
        <v>576</v>
      </c>
      <c r="D172" s="832" t="s">
        <v>3363</v>
      </c>
      <c r="E172" s="832" t="s">
        <v>3377</v>
      </c>
      <c r="F172" s="832" t="s">
        <v>3418</v>
      </c>
      <c r="G172" s="832" t="s">
        <v>3420</v>
      </c>
      <c r="H172" s="849">
        <v>3</v>
      </c>
      <c r="I172" s="849">
        <v>111</v>
      </c>
      <c r="J172" s="832"/>
      <c r="K172" s="832">
        <v>37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3382</v>
      </c>
      <c r="B173" s="832" t="s">
        <v>3383</v>
      </c>
      <c r="C173" s="832" t="s">
        <v>576</v>
      </c>
      <c r="D173" s="832" t="s">
        <v>3363</v>
      </c>
      <c r="E173" s="832" t="s">
        <v>3377</v>
      </c>
      <c r="F173" s="832" t="s">
        <v>3421</v>
      </c>
      <c r="G173" s="832" t="s">
        <v>3422</v>
      </c>
      <c r="H173" s="849">
        <v>1</v>
      </c>
      <c r="I173" s="849">
        <v>5</v>
      </c>
      <c r="J173" s="832"/>
      <c r="K173" s="832">
        <v>5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3382</v>
      </c>
      <c r="B174" s="832" t="s">
        <v>3383</v>
      </c>
      <c r="C174" s="832" t="s">
        <v>576</v>
      </c>
      <c r="D174" s="832" t="s">
        <v>3363</v>
      </c>
      <c r="E174" s="832" t="s">
        <v>3377</v>
      </c>
      <c r="F174" s="832" t="s">
        <v>3423</v>
      </c>
      <c r="G174" s="832" t="s">
        <v>3424</v>
      </c>
      <c r="H174" s="849">
        <v>8</v>
      </c>
      <c r="I174" s="849">
        <v>40</v>
      </c>
      <c r="J174" s="832"/>
      <c r="K174" s="832">
        <v>5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3382</v>
      </c>
      <c r="B175" s="832" t="s">
        <v>3383</v>
      </c>
      <c r="C175" s="832" t="s">
        <v>576</v>
      </c>
      <c r="D175" s="832" t="s">
        <v>3363</v>
      </c>
      <c r="E175" s="832" t="s">
        <v>3377</v>
      </c>
      <c r="F175" s="832" t="s">
        <v>3378</v>
      </c>
      <c r="G175" s="832" t="s">
        <v>3379</v>
      </c>
      <c r="H175" s="849">
        <v>26</v>
      </c>
      <c r="I175" s="849">
        <v>1924</v>
      </c>
      <c r="J175" s="832"/>
      <c r="K175" s="832">
        <v>74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3382</v>
      </c>
      <c r="B176" s="832" t="s">
        <v>3383</v>
      </c>
      <c r="C176" s="832" t="s">
        <v>576</v>
      </c>
      <c r="D176" s="832" t="s">
        <v>3363</v>
      </c>
      <c r="E176" s="832" t="s">
        <v>3377</v>
      </c>
      <c r="F176" s="832" t="s">
        <v>3437</v>
      </c>
      <c r="G176" s="832" t="s">
        <v>3438</v>
      </c>
      <c r="H176" s="849">
        <v>1</v>
      </c>
      <c r="I176" s="849">
        <v>83</v>
      </c>
      <c r="J176" s="832"/>
      <c r="K176" s="832">
        <v>83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3382</v>
      </c>
      <c r="B177" s="832" t="s">
        <v>3383</v>
      </c>
      <c r="C177" s="832" t="s">
        <v>576</v>
      </c>
      <c r="D177" s="832" t="s">
        <v>3363</v>
      </c>
      <c r="E177" s="832" t="s">
        <v>3377</v>
      </c>
      <c r="F177" s="832" t="s">
        <v>3442</v>
      </c>
      <c r="G177" s="832" t="s">
        <v>3443</v>
      </c>
      <c r="H177" s="849">
        <v>4</v>
      </c>
      <c r="I177" s="849">
        <v>133.33000000000001</v>
      </c>
      <c r="J177" s="832"/>
      <c r="K177" s="832">
        <v>33.332500000000003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3382</v>
      </c>
      <c r="B178" s="832" t="s">
        <v>3383</v>
      </c>
      <c r="C178" s="832" t="s">
        <v>576</v>
      </c>
      <c r="D178" s="832" t="s">
        <v>3363</v>
      </c>
      <c r="E178" s="832" t="s">
        <v>3377</v>
      </c>
      <c r="F178" s="832" t="s">
        <v>3442</v>
      </c>
      <c r="G178" s="832" t="s">
        <v>3444</v>
      </c>
      <c r="H178" s="849">
        <v>156</v>
      </c>
      <c r="I178" s="849">
        <v>5200</v>
      </c>
      <c r="J178" s="832"/>
      <c r="K178" s="832">
        <v>33.333333333333336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3382</v>
      </c>
      <c r="B179" s="832" t="s">
        <v>3383</v>
      </c>
      <c r="C179" s="832" t="s">
        <v>576</v>
      </c>
      <c r="D179" s="832" t="s">
        <v>3363</v>
      </c>
      <c r="E179" s="832" t="s">
        <v>3377</v>
      </c>
      <c r="F179" s="832" t="s">
        <v>3445</v>
      </c>
      <c r="G179" s="832" t="s">
        <v>3446</v>
      </c>
      <c r="H179" s="849">
        <v>6</v>
      </c>
      <c r="I179" s="849">
        <v>222</v>
      </c>
      <c r="J179" s="832"/>
      <c r="K179" s="832">
        <v>37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 t="s">
        <v>3382</v>
      </c>
      <c r="B180" s="832" t="s">
        <v>3383</v>
      </c>
      <c r="C180" s="832" t="s">
        <v>576</v>
      </c>
      <c r="D180" s="832" t="s">
        <v>3363</v>
      </c>
      <c r="E180" s="832" t="s">
        <v>3377</v>
      </c>
      <c r="F180" s="832" t="s">
        <v>3447</v>
      </c>
      <c r="G180" s="832" t="s">
        <v>3449</v>
      </c>
      <c r="H180" s="849">
        <v>69</v>
      </c>
      <c r="I180" s="849">
        <v>2208</v>
      </c>
      <c r="J180" s="832"/>
      <c r="K180" s="832">
        <v>32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3382</v>
      </c>
      <c r="B181" s="832" t="s">
        <v>3383</v>
      </c>
      <c r="C181" s="832" t="s">
        <v>576</v>
      </c>
      <c r="D181" s="832" t="s">
        <v>3363</v>
      </c>
      <c r="E181" s="832" t="s">
        <v>3377</v>
      </c>
      <c r="F181" s="832" t="s">
        <v>3450</v>
      </c>
      <c r="G181" s="832" t="s">
        <v>3451</v>
      </c>
      <c r="H181" s="849">
        <v>4</v>
      </c>
      <c r="I181" s="849">
        <v>0</v>
      </c>
      <c r="J181" s="832"/>
      <c r="K181" s="832">
        <v>0</v>
      </c>
      <c r="L181" s="849"/>
      <c r="M181" s="849"/>
      <c r="N181" s="832"/>
      <c r="O181" s="832"/>
      <c r="P181" s="849"/>
      <c r="Q181" s="849"/>
      <c r="R181" s="837"/>
      <c r="S181" s="850"/>
    </row>
    <row r="182" spans="1:19" ht="14.4" customHeight="1" x14ac:dyDescent="0.3">
      <c r="A182" s="831" t="s">
        <v>3382</v>
      </c>
      <c r="B182" s="832" t="s">
        <v>3383</v>
      </c>
      <c r="C182" s="832" t="s">
        <v>576</v>
      </c>
      <c r="D182" s="832" t="s">
        <v>3363</v>
      </c>
      <c r="E182" s="832" t="s">
        <v>3377</v>
      </c>
      <c r="F182" s="832" t="s">
        <v>3380</v>
      </c>
      <c r="G182" s="832" t="s">
        <v>3381</v>
      </c>
      <c r="H182" s="849">
        <v>69</v>
      </c>
      <c r="I182" s="849">
        <v>48369</v>
      </c>
      <c r="J182" s="832"/>
      <c r="K182" s="832">
        <v>701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" customHeight="1" x14ac:dyDescent="0.3">
      <c r="A183" s="831" t="s">
        <v>3382</v>
      </c>
      <c r="B183" s="832" t="s">
        <v>3383</v>
      </c>
      <c r="C183" s="832" t="s">
        <v>576</v>
      </c>
      <c r="D183" s="832" t="s">
        <v>3363</v>
      </c>
      <c r="E183" s="832" t="s">
        <v>3377</v>
      </c>
      <c r="F183" s="832" t="s">
        <v>3458</v>
      </c>
      <c r="G183" s="832" t="s">
        <v>3459</v>
      </c>
      <c r="H183" s="849">
        <v>7</v>
      </c>
      <c r="I183" s="849">
        <v>2422</v>
      </c>
      <c r="J183" s="832"/>
      <c r="K183" s="832">
        <v>346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3382</v>
      </c>
      <c r="B184" s="832" t="s">
        <v>3383</v>
      </c>
      <c r="C184" s="832" t="s">
        <v>576</v>
      </c>
      <c r="D184" s="832" t="s">
        <v>3363</v>
      </c>
      <c r="E184" s="832" t="s">
        <v>3377</v>
      </c>
      <c r="F184" s="832" t="s">
        <v>3460</v>
      </c>
      <c r="G184" s="832" t="s">
        <v>3461</v>
      </c>
      <c r="H184" s="849">
        <v>25</v>
      </c>
      <c r="I184" s="849">
        <v>34825</v>
      </c>
      <c r="J184" s="832"/>
      <c r="K184" s="832">
        <v>1393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3382</v>
      </c>
      <c r="B185" s="832" t="s">
        <v>3383</v>
      </c>
      <c r="C185" s="832" t="s">
        <v>576</v>
      </c>
      <c r="D185" s="832" t="s">
        <v>3363</v>
      </c>
      <c r="E185" s="832" t="s">
        <v>3377</v>
      </c>
      <c r="F185" s="832" t="s">
        <v>3463</v>
      </c>
      <c r="G185" s="832" t="s">
        <v>3464</v>
      </c>
      <c r="H185" s="849">
        <v>213</v>
      </c>
      <c r="I185" s="849">
        <v>74550</v>
      </c>
      <c r="J185" s="832"/>
      <c r="K185" s="832">
        <v>350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" customHeight="1" x14ac:dyDescent="0.3">
      <c r="A186" s="831" t="s">
        <v>3382</v>
      </c>
      <c r="B186" s="832" t="s">
        <v>3383</v>
      </c>
      <c r="C186" s="832" t="s">
        <v>576</v>
      </c>
      <c r="D186" s="832" t="s">
        <v>3363</v>
      </c>
      <c r="E186" s="832" t="s">
        <v>3377</v>
      </c>
      <c r="F186" s="832" t="s">
        <v>3463</v>
      </c>
      <c r="G186" s="832" t="s">
        <v>3465</v>
      </c>
      <c r="H186" s="849">
        <v>3</v>
      </c>
      <c r="I186" s="849">
        <v>1050</v>
      </c>
      <c r="J186" s="832"/>
      <c r="K186" s="832">
        <v>350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" customHeight="1" x14ac:dyDescent="0.3">
      <c r="A187" s="831" t="s">
        <v>3382</v>
      </c>
      <c r="B187" s="832" t="s">
        <v>3383</v>
      </c>
      <c r="C187" s="832" t="s">
        <v>576</v>
      </c>
      <c r="D187" s="832" t="s">
        <v>3363</v>
      </c>
      <c r="E187" s="832" t="s">
        <v>3377</v>
      </c>
      <c r="F187" s="832" t="s">
        <v>3473</v>
      </c>
      <c r="G187" s="832" t="s">
        <v>3474</v>
      </c>
      <c r="H187" s="849">
        <v>2</v>
      </c>
      <c r="I187" s="849">
        <v>0</v>
      </c>
      <c r="J187" s="832"/>
      <c r="K187" s="832">
        <v>0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3382</v>
      </c>
      <c r="B188" s="832" t="s">
        <v>3383</v>
      </c>
      <c r="C188" s="832" t="s">
        <v>576</v>
      </c>
      <c r="D188" s="832" t="s">
        <v>3364</v>
      </c>
      <c r="E188" s="832" t="s">
        <v>3384</v>
      </c>
      <c r="F188" s="832" t="s">
        <v>3385</v>
      </c>
      <c r="G188" s="832" t="s">
        <v>3386</v>
      </c>
      <c r="H188" s="849">
        <v>13</v>
      </c>
      <c r="I188" s="849">
        <v>2295.15</v>
      </c>
      <c r="J188" s="832"/>
      <c r="K188" s="832">
        <v>176.55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 t="s">
        <v>3382</v>
      </c>
      <c r="B189" s="832" t="s">
        <v>3383</v>
      </c>
      <c r="C189" s="832" t="s">
        <v>576</v>
      </c>
      <c r="D189" s="832" t="s">
        <v>3364</v>
      </c>
      <c r="E189" s="832" t="s">
        <v>3384</v>
      </c>
      <c r="F189" s="832" t="s">
        <v>3387</v>
      </c>
      <c r="G189" s="832" t="s">
        <v>3388</v>
      </c>
      <c r="H189" s="849">
        <v>2.8</v>
      </c>
      <c r="I189" s="849">
        <v>1606.09</v>
      </c>
      <c r="J189" s="832"/>
      <c r="K189" s="832">
        <v>573.6035714285714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3382</v>
      </c>
      <c r="B190" s="832" t="s">
        <v>3383</v>
      </c>
      <c r="C190" s="832" t="s">
        <v>576</v>
      </c>
      <c r="D190" s="832" t="s">
        <v>3364</v>
      </c>
      <c r="E190" s="832" t="s">
        <v>3384</v>
      </c>
      <c r="F190" s="832" t="s">
        <v>3389</v>
      </c>
      <c r="G190" s="832" t="s">
        <v>1263</v>
      </c>
      <c r="H190" s="849">
        <v>4</v>
      </c>
      <c r="I190" s="849">
        <v>3454</v>
      </c>
      <c r="J190" s="832"/>
      <c r="K190" s="832">
        <v>863.5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" customHeight="1" x14ac:dyDescent="0.3">
      <c r="A191" s="831" t="s">
        <v>3382</v>
      </c>
      <c r="B191" s="832" t="s">
        <v>3383</v>
      </c>
      <c r="C191" s="832" t="s">
        <v>576</v>
      </c>
      <c r="D191" s="832" t="s">
        <v>3364</v>
      </c>
      <c r="E191" s="832" t="s">
        <v>3384</v>
      </c>
      <c r="F191" s="832" t="s">
        <v>3390</v>
      </c>
      <c r="G191" s="832" t="s">
        <v>3391</v>
      </c>
      <c r="H191" s="849">
        <v>4</v>
      </c>
      <c r="I191" s="849">
        <v>18105.75</v>
      </c>
      <c r="J191" s="832"/>
      <c r="K191" s="832">
        <v>4526.4375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" customHeight="1" x14ac:dyDescent="0.3">
      <c r="A192" s="831" t="s">
        <v>3382</v>
      </c>
      <c r="B192" s="832" t="s">
        <v>3383</v>
      </c>
      <c r="C192" s="832" t="s">
        <v>576</v>
      </c>
      <c r="D192" s="832" t="s">
        <v>3364</v>
      </c>
      <c r="E192" s="832" t="s">
        <v>3384</v>
      </c>
      <c r="F192" s="832" t="s">
        <v>3392</v>
      </c>
      <c r="G192" s="832" t="s">
        <v>3391</v>
      </c>
      <c r="H192" s="849">
        <v>3</v>
      </c>
      <c r="I192" s="849">
        <v>10569.22</v>
      </c>
      <c r="J192" s="832"/>
      <c r="K192" s="832">
        <v>3523.0733333333333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 t="s">
        <v>3382</v>
      </c>
      <c r="B193" s="832" t="s">
        <v>3383</v>
      </c>
      <c r="C193" s="832" t="s">
        <v>576</v>
      </c>
      <c r="D193" s="832" t="s">
        <v>3364</v>
      </c>
      <c r="E193" s="832" t="s">
        <v>3384</v>
      </c>
      <c r="F193" s="832" t="s">
        <v>3394</v>
      </c>
      <c r="G193" s="832"/>
      <c r="H193" s="849">
        <v>4.6000000000000005</v>
      </c>
      <c r="I193" s="849">
        <v>1899.7999999999997</v>
      </c>
      <c r="J193" s="832"/>
      <c r="K193" s="832">
        <v>412.99999999999989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" customHeight="1" x14ac:dyDescent="0.3">
      <c r="A194" s="831" t="s">
        <v>3382</v>
      </c>
      <c r="B194" s="832" t="s">
        <v>3383</v>
      </c>
      <c r="C194" s="832" t="s">
        <v>576</v>
      </c>
      <c r="D194" s="832" t="s">
        <v>3364</v>
      </c>
      <c r="E194" s="832" t="s">
        <v>3384</v>
      </c>
      <c r="F194" s="832" t="s">
        <v>3395</v>
      </c>
      <c r="G194" s="832" t="s">
        <v>3396</v>
      </c>
      <c r="H194" s="849">
        <v>1</v>
      </c>
      <c r="I194" s="849">
        <v>7857.61</v>
      </c>
      <c r="J194" s="832"/>
      <c r="K194" s="832">
        <v>7857.61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3382</v>
      </c>
      <c r="B195" s="832" t="s">
        <v>3383</v>
      </c>
      <c r="C195" s="832" t="s">
        <v>576</v>
      </c>
      <c r="D195" s="832" t="s">
        <v>3364</v>
      </c>
      <c r="E195" s="832" t="s">
        <v>3384</v>
      </c>
      <c r="F195" s="832" t="s">
        <v>3397</v>
      </c>
      <c r="G195" s="832" t="s">
        <v>3396</v>
      </c>
      <c r="H195" s="849">
        <v>15</v>
      </c>
      <c r="I195" s="849">
        <v>132810</v>
      </c>
      <c r="J195" s="832"/>
      <c r="K195" s="832">
        <v>8854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3382</v>
      </c>
      <c r="B196" s="832" t="s">
        <v>3383</v>
      </c>
      <c r="C196" s="832" t="s">
        <v>576</v>
      </c>
      <c r="D196" s="832" t="s">
        <v>3364</v>
      </c>
      <c r="E196" s="832" t="s">
        <v>3384</v>
      </c>
      <c r="F196" s="832" t="s">
        <v>3398</v>
      </c>
      <c r="G196" s="832" t="s">
        <v>3399</v>
      </c>
      <c r="H196" s="849">
        <v>2</v>
      </c>
      <c r="I196" s="849">
        <v>12671.2</v>
      </c>
      <c r="J196" s="832"/>
      <c r="K196" s="832">
        <v>6335.6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3382</v>
      </c>
      <c r="B197" s="832" t="s">
        <v>3383</v>
      </c>
      <c r="C197" s="832" t="s">
        <v>576</v>
      </c>
      <c r="D197" s="832" t="s">
        <v>3364</v>
      </c>
      <c r="E197" s="832" t="s">
        <v>3384</v>
      </c>
      <c r="F197" s="832" t="s">
        <v>3400</v>
      </c>
      <c r="G197" s="832" t="s">
        <v>3399</v>
      </c>
      <c r="H197" s="849">
        <v>22</v>
      </c>
      <c r="I197" s="849">
        <v>178888.16</v>
      </c>
      <c r="J197" s="832"/>
      <c r="K197" s="832">
        <v>8131.28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3382</v>
      </c>
      <c r="B198" s="832" t="s">
        <v>3383</v>
      </c>
      <c r="C198" s="832" t="s">
        <v>576</v>
      </c>
      <c r="D198" s="832" t="s">
        <v>3364</v>
      </c>
      <c r="E198" s="832" t="s">
        <v>3384</v>
      </c>
      <c r="F198" s="832" t="s">
        <v>3405</v>
      </c>
      <c r="G198" s="832" t="s">
        <v>3406</v>
      </c>
      <c r="H198" s="849">
        <v>10</v>
      </c>
      <c r="I198" s="849">
        <v>81171.22</v>
      </c>
      <c r="J198" s="832"/>
      <c r="K198" s="832">
        <v>8117.1220000000003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3382</v>
      </c>
      <c r="B199" s="832" t="s">
        <v>3383</v>
      </c>
      <c r="C199" s="832" t="s">
        <v>576</v>
      </c>
      <c r="D199" s="832" t="s">
        <v>3364</v>
      </c>
      <c r="E199" s="832" t="s">
        <v>3384</v>
      </c>
      <c r="F199" s="832" t="s">
        <v>3407</v>
      </c>
      <c r="G199" s="832" t="s">
        <v>3406</v>
      </c>
      <c r="H199" s="849">
        <v>3</v>
      </c>
      <c r="I199" s="849">
        <v>24369.33</v>
      </c>
      <c r="J199" s="832"/>
      <c r="K199" s="832">
        <v>8123.1100000000006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" customHeight="1" x14ac:dyDescent="0.3">
      <c r="A200" s="831" t="s">
        <v>3382</v>
      </c>
      <c r="B200" s="832" t="s">
        <v>3383</v>
      </c>
      <c r="C200" s="832" t="s">
        <v>576</v>
      </c>
      <c r="D200" s="832" t="s">
        <v>3364</v>
      </c>
      <c r="E200" s="832" t="s">
        <v>3384</v>
      </c>
      <c r="F200" s="832" t="s">
        <v>3410</v>
      </c>
      <c r="G200" s="832" t="s">
        <v>3399</v>
      </c>
      <c r="H200" s="849">
        <v>1</v>
      </c>
      <c r="I200" s="849">
        <v>4349.67</v>
      </c>
      <c r="J200" s="832"/>
      <c r="K200" s="832">
        <v>4349.67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3382</v>
      </c>
      <c r="B201" s="832" t="s">
        <v>3383</v>
      </c>
      <c r="C201" s="832" t="s">
        <v>576</v>
      </c>
      <c r="D201" s="832" t="s">
        <v>3364</v>
      </c>
      <c r="E201" s="832" t="s">
        <v>3377</v>
      </c>
      <c r="F201" s="832" t="s">
        <v>3418</v>
      </c>
      <c r="G201" s="832" t="s">
        <v>3419</v>
      </c>
      <c r="H201" s="849">
        <v>249</v>
      </c>
      <c r="I201" s="849">
        <v>9213</v>
      </c>
      <c r="J201" s="832">
        <v>41.5</v>
      </c>
      <c r="K201" s="832">
        <v>37</v>
      </c>
      <c r="L201" s="849">
        <v>6</v>
      </c>
      <c r="M201" s="849">
        <v>222</v>
      </c>
      <c r="N201" s="832">
        <v>1</v>
      </c>
      <c r="O201" s="832">
        <v>37</v>
      </c>
      <c r="P201" s="849"/>
      <c r="Q201" s="849"/>
      <c r="R201" s="837"/>
      <c r="S201" s="850"/>
    </row>
    <row r="202" spans="1:19" ht="14.4" customHeight="1" x14ac:dyDescent="0.3">
      <c r="A202" s="831" t="s">
        <v>3382</v>
      </c>
      <c r="B202" s="832" t="s">
        <v>3383</v>
      </c>
      <c r="C202" s="832" t="s">
        <v>576</v>
      </c>
      <c r="D202" s="832" t="s">
        <v>3364</v>
      </c>
      <c r="E202" s="832" t="s">
        <v>3377</v>
      </c>
      <c r="F202" s="832" t="s">
        <v>3421</v>
      </c>
      <c r="G202" s="832" t="s">
        <v>3422</v>
      </c>
      <c r="H202" s="849">
        <v>4</v>
      </c>
      <c r="I202" s="849">
        <v>20</v>
      </c>
      <c r="J202" s="832"/>
      <c r="K202" s="832">
        <v>5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3382</v>
      </c>
      <c r="B203" s="832" t="s">
        <v>3383</v>
      </c>
      <c r="C203" s="832" t="s">
        <v>576</v>
      </c>
      <c r="D203" s="832" t="s">
        <v>3364</v>
      </c>
      <c r="E203" s="832" t="s">
        <v>3377</v>
      </c>
      <c r="F203" s="832" t="s">
        <v>3423</v>
      </c>
      <c r="G203" s="832" t="s">
        <v>3424</v>
      </c>
      <c r="H203" s="849">
        <v>4</v>
      </c>
      <c r="I203" s="849">
        <v>20</v>
      </c>
      <c r="J203" s="832"/>
      <c r="K203" s="832">
        <v>5</v>
      </c>
      <c r="L203" s="849"/>
      <c r="M203" s="849"/>
      <c r="N203" s="832"/>
      <c r="O203" s="832"/>
      <c r="P203" s="849"/>
      <c r="Q203" s="849"/>
      <c r="R203" s="837"/>
      <c r="S203" s="850"/>
    </row>
    <row r="204" spans="1:19" ht="14.4" customHeight="1" x14ac:dyDescent="0.3">
      <c r="A204" s="831" t="s">
        <v>3382</v>
      </c>
      <c r="B204" s="832" t="s">
        <v>3383</v>
      </c>
      <c r="C204" s="832" t="s">
        <v>576</v>
      </c>
      <c r="D204" s="832" t="s">
        <v>3364</v>
      </c>
      <c r="E204" s="832" t="s">
        <v>3377</v>
      </c>
      <c r="F204" s="832" t="s">
        <v>3378</v>
      </c>
      <c r="G204" s="832" t="s">
        <v>3379</v>
      </c>
      <c r="H204" s="849">
        <v>8</v>
      </c>
      <c r="I204" s="849">
        <v>592</v>
      </c>
      <c r="J204" s="832"/>
      <c r="K204" s="832">
        <v>74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3382</v>
      </c>
      <c r="B205" s="832" t="s">
        <v>3383</v>
      </c>
      <c r="C205" s="832" t="s">
        <v>576</v>
      </c>
      <c r="D205" s="832" t="s">
        <v>3364</v>
      </c>
      <c r="E205" s="832" t="s">
        <v>3377</v>
      </c>
      <c r="F205" s="832" t="s">
        <v>3431</v>
      </c>
      <c r="G205" s="832" t="s">
        <v>3432</v>
      </c>
      <c r="H205" s="849">
        <v>38</v>
      </c>
      <c r="I205" s="849">
        <v>13148</v>
      </c>
      <c r="J205" s="832"/>
      <c r="K205" s="832">
        <v>346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" customHeight="1" x14ac:dyDescent="0.3">
      <c r="A206" s="831" t="s">
        <v>3382</v>
      </c>
      <c r="B206" s="832" t="s">
        <v>3383</v>
      </c>
      <c r="C206" s="832" t="s">
        <v>576</v>
      </c>
      <c r="D206" s="832" t="s">
        <v>3364</v>
      </c>
      <c r="E206" s="832" t="s">
        <v>3377</v>
      </c>
      <c r="F206" s="832" t="s">
        <v>3442</v>
      </c>
      <c r="G206" s="832" t="s">
        <v>3443</v>
      </c>
      <c r="H206" s="849">
        <v>1</v>
      </c>
      <c r="I206" s="849">
        <v>33.33</v>
      </c>
      <c r="J206" s="832"/>
      <c r="K206" s="832">
        <v>33.33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" customHeight="1" x14ac:dyDescent="0.3">
      <c r="A207" s="831" t="s">
        <v>3382</v>
      </c>
      <c r="B207" s="832" t="s">
        <v>3383</v>
      </c>
      <c r="C207" s="832" t="s">
        <v>576</v>
      </c>
      <c r="D207" s="832" t="s">
        <v>3364</v>
      </c>
      <c r="E207" s="832" t="s">
        <v>3377</v>
      </c>
      <c r="F207" s="832" t="s">
        <v>3442</v>
      </c>
      <c r="G207" s="832" t="s">
        <v>3444</v>
      </c>
      <c r="H207" s="849">
        <v>571</v>
      </c>
      <c r="I207" s="849">
        <v>19033.32</v>
      </c>
      <c r="J207" s="832">
        <v>40.787142397942787</v>
      </c>
      <c r="K207" s="832">
        <v>33.333309982486867</v>
      </c>
      <c r="L207" s="849">
        <v>14</v>
      </c>
      <c r="M207" s="849">
        <v>466.65</v>
      </c>
      <c r="N207" s="832">
        <v>1</v>
      </c>
      <c r="O207" s="832">
        <v>33.332142857142856</v>
      </c>
      <c r="P207" s="849"/>
      <c r="Q207" s="849"/>
      <c r="R207" s="837"/>
      <c r="S207" s="850"/>
    </row>
    <row r="208" spans="1:19" ht="14.4" customHeight="1" x14ac:dyDescent="0.3">
      <c r="A208" s="831" t="s">
        <v>3382</v>
      </c>
      <c r="B208" s="832" t="s">
        <v>3383</v>
      </c>
      <c r="C208" s="832" t="s">
        <v>576</v>
      </c>
      <c r="D208" s="832" t="s">
        <v>3364</v>
      </c>
      <c r="E208" s="832" t="s">
        <v>3377</v>
      </c>
      <c r="F208" s="832" t="s">
        <v>3445</v>
      </c>
      <c r="G208" s="832" t="s">
        <v>3446</v>
      </c>
      <c r="H208" s="849">
        <v>2</v>
      </c>
      <c r="I208" s="849">
        <v>74</v>
      </c>
      <c r="J208" s="832"/>
      <c r="K208" s="832">
        <v>37</v>
      </c>
      <c r="L208" s="849"/>
      <c r="M208" s="849"/>
      <c r="N208" s="832"/>
      <c r="O208" s="832"/>
      <c r="P208" s="849"/>
      <c r="Q208" s="849"/>
      <c r="R208" s="837"/>
      <c r="S208" s="850"/>
    </row>
    <row r="209" spans="1:19" ht="14.4" customHeight="1" x14ac:dyDescent="0.3">
      <c r="A209" s="831" t="s">
        <v>3382</v>
      </c>
      <c r="B209" s="832" t="s">
        <v>3383</v>
      </c>
      <c r="C209" s="832" t="s">
        <v>576</v>
      </c>
      <c r="D209" s="832" t="s">
        <v>3364</v>
      </c>
      <c r="E209" s="832" t="s">
        <v>3377</v>
      </c>
      <c r="F209" s="832" t="s">
        <v>3447</v>
      </c>
      <c r="G209" s="832" t="s">
        <v>3449</v>
      </c>
      <c r="H209" s="849">
        <v>198</v>
      </c>
      <c r="I209" s="849">
        <v>6336</v>
      </c>
      <c r="J209" s="832"/>
      <c r="K209" s="832">
        <v>32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3382</v>
      </c>
      <c r="B210" s="832" t="s">
        <v>3383</v>
      </c>
      <c r="C210" s="832" t="s">
        <v>576</v>
      </c>
      <c r="D210" s="832" t="s">
        <v>3364</v>
      </c>
      <c r="E210" s="832" t="s">
        <v>3377</v>
      </c>
      <c r="F210" s="832" t="s">
        <v>3450</v>
      </c>
      <c r="G210" s="832" t="s">
        <v>3451</v>
      </c>
      <c r="H210" s="849">
        <v>1</v>
      </c>
      <c r="I210" s="849">
        <v>0</v>
      </c>
      <c r="J210" s="832"/>
      <c r="K210" s="832">
        <v>0</v>
      </c>
      <c r="L210" s="849">
        <v>2</v>
      </c>
      <c r="M210" s="849">
        <v>0</v>
      </c>
      <c r="N210" s="832"/>
      <c r="O210" s="832">
        <v>0</v>
      </c>
      <c r="P210" s="849"/>
      <c r="Q210" s="849"/>
      <c r="R210" s="837"/>
      <c r="S210" s="850"/>
    </row>
    <row r="211" spans="1:19" ht="14.4" customHeight="1" x14ac:dyDescent="0.3">
      <c r="A211" s="831" t="s">
        <v>3382</v>
      </c>
      <c r="B211" s="832" t="s">
        <v>3383</v>
      </c>
      <c r="C211" s="832" t="s">
        <v>576</v>
      </c>
      <c r="D211" s="832" t="s">
        <v>3364</v>
      </c>
      <c r="E211" s="832" t="s">
        <v>3377</v>
      </c>
      <c r="F211" s="832" t="s">
        <v>3380</v>
      </c>
      <c r="G211" s="832" t="s">
        <v>3381</v>
      </c>
      <c r="H211" s="849">
        <v>86</v>
      </c>
      <c r="I211" s="849">
        <v>60286</v>
      </c>
      <c r="J211" s="832">
        <v>5.7333333333333334</v>
      </c>
      <c r="K211" s="832">
        <v>701</v>
      </c>
      <c r="L211" s="849">
        <v>15</v>
      </c>
      <c r="M211" s="849">
        <v>10515</v>
      </c>
      <c r="N211" s="832">
        <v>1</v>
      </c>
      <c r="O211" s="832">
        <v>701</v>
      </c>
      <c r="P211" s="849"/>
      <c r="Q211" s="849"/>
      <c r="R211" s="837"/>
      <c r="S211" s="850"/>
    </row>
    <row r="212" spans="1:19" ht="14.4" customHeight="1" x14ac:dyDescent="0.3">
      <c r="A212" s="831" t="s">
        <v>3382</v>
      </c>
      <c r="B212" s="832" t="s">
        <v>3383</v>
      </c>
      <c r="C212" s="832" t="s">
        <v>576</v>
      </c>
      <c r="D212" s="832" t="s">
        <v>3364</v>
      </c>
      <c r="E212" s="832" t="s">
        <v>3377</v>
      </c>
      <c r="F212" s="832" t="s">
        <v>3458</v>
      </c>
      <c r="G212" s="832" t="s">
        <v>3459</v>
      </c>
      <c r="H212" s="849">
        <v>14</v>
      </c>
      <c r="I212" s="849">
        <v>4844</v>
      </c>
      <c r="J212" s="832"/>
      <c r="K212" s="832">
        <v>346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" customHeight="1" x14ac:dyDescent="0.3">
      <c r="A213" s="831" t="s">
        <v>3382</v>
      </c>
      <c r="B213" s="832" t="s">
        <v>3383</v>
      </c>
      <c r="C213" s="832" t="s">
        <v>576</v>
      </c>
      <c r="D213" s="832" t="s">
        <v>3364</v>
      </c>
      <c r="E213" s="832" t="s">
        <v>3377</v>
      </c>
      <c r="F213" s="832" t="s">
        <v>3460</v>
      </c>
      <c r="G213" s="832" t="s">
        <v>3461</v>
      </c>
      <c r="H213" s="849">
        <v>6</v>
      </c>
      <c r="I213" s="849">
        <v>8358</v>
      </c>
      <c r="J213" s="832"/>
      <c r="K213" s="832">
        <v>1393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3382</v>
      </c>
      <c r="B214" s="832" t="s">
        <v>3383</v>
      </c>
      <c r="C214" s="832" t="s">
        <v>576</v>
      </c>
      <c r="D214" s="832" t="s">
        <v>3364</v>
      </c>
      <c r="E214" s="832" t="s">
        <v>3377</v>
      </c>
      <c r="F214" s="832" t="s">
        <v>3463</v>
      </c>
      <c r="G214" s="832" t="s">
        <v>3464</v>
      </c>
      <c r="H214" s="849">
        <v>832</v>
      </c>
      <c r="I214" s="849">
        <v>291200</v>
      </c>
      <c r="J214" s="832">
        <v>414.81481481481484</v>
      </c>
      <c r="K214" s="832">
        <v>350</v>
      </c>
      <c r="L214" s="849">
        <v>2</v>
      </c>
      <c r="M214" s="849">
        <v>702</v>
      </c>
      <c r="N214" s="832">
        <v>1</v>
      </c>
      <c r="O214" s="832">
        <v>351</v>
      </c>
      <c r="P214" s="849"/>
      <c r="Q214" s="849"/>
      <c r="R214" s="837"/>
      <c r="S214" s="850"/>
    </row>
    <row r="215" spans="1:19" ht="14.4" customHeight="1" x14ac:dyDescent="0.3">
      <c r="A215" s="831" t="s">
        <v>3382</v>
      </c>
      <c r="B215" s="832" t="s">
        <v>3383</v>
      </c>
      <c r="C215" s="832" t="s">
        <v>576</v>
      </c>
      <c r="D215" s="832" t="s">
        <v>3364</v>
      </c>
      <c r="E215" s="832" t="s">
        <v>3377</v>
      </c>
      <c r="F215" s="832" t="s">
        <v>3473</v>
      </c>
      <c r="G215" s="832" t="s">
        <v>3474</v>
      </c>
      <c r="H215" s="849">
        <v>2</v>
      </c>
      <c r="I215" s="849">
        <v>0</v>
      </c>
      <c r="J215" s="832"/>
      <c r="K215" s="832">
        <v>0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3382</v>
      </c>
      <c r="B216" s="832" t="s">
        <v>3383</v>
      </c>
      <c r="C216" s="832" t="s">
        <v>576</v>
      </c>
      <c r="D216" s="832" t="s">
        <v>1833</v>
      </c>
      <c r="E216" s="832" t="s">
        <v>3384</v>
      </c>
      <c r="F216" s="832" t="s">
        <v>3385</v>
      </c>
      <c r="G216" s="832" t="s">
        <v>3386</v>
      </c>
      <c r="H216" s="849">
        <v>0.4</v>
      </c>
      <c r="I216" s="849">
        <v>70.62</v>
      </c>
      <c r="J216" s="832"/>
      <c r="K216" s="832">
        <v>176.55</v>
      </c>
      <c r="L216" s="849"/>
      <c r="M216" s="849"/>
      <c r="N216" s="832"/>
      <c r="O216" s="832"/>
      <c r="P216" s="849">
        <v>1</v>
      </c>
      <c r="Q216" s="849">
        <v>176.55</v>
      </c>
      <c r="R216" s="837"/>
      <c r="S216" s="850">
        <v>176.55</v>
      </c>
    </row>
    <row r="217" spans="1:19" ht="14.4" customHeight="1" x14ac:dyDescent="0.3">
      <c r="A217" s="831" t="s">
        <v>3382</v>
      </c>
      <c r="B217" s="832" t="s">
        <v>3383</v>
      </c>
      <c r="C217" s="832" t="s">
        <v>576</v>
      </c>
      <c r="D217" s="832" t="s">
        <v>1833</v>
      </c>
      <c r="E217" s="832" t="s">
        <v>3384</v>
      </c>
      <c r="F217" s="832" t="s">
        <v>3387</v>
      </c>
      <c r="G217" s="832" t="s">
        <v>3388</v>
      </c>
      <c r="H217" s="849">
        <v>0.1</v>
      </c>
      <c r="I217" s="849">
        <v>57.36</v>
      </c>
      <c r="J217" s="832"/>
      <c r="K217" s="832">
        <v>573.59999999999991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" customHeight="1" x14ac:dyDescent="0.3">
      <c r="A218" s="831" t="s">
        <v>3382</v>
      </c>
      <c r="B218" s="832" t="s">
        <v>3383</v>
      </c>
      <c r="C218" s="832" t="s">
        <v>576</v>
      </c>
      <c r="D218" s="832" t="s">
        <v>1833</v>
      </c>
      <c r="E218" s="832" t="s">
        <v>3384</v>
      </c>
      <c r="F218" s="832" t="s">
        <v>3389</v>
      </c>
      <c r="G218" s="832" t="s">
        <v>1263</v>
      </c>
      <c r="H218" s="849">
        <v>0.4</v>
      </c>
      <c r="I218" s="849">
        <v>345.4</v>
      </c>
      <c r="J218" s="832"/>
      <c r="K218" s="832">
        <v>863.49999999999989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3382</v>
      </c>
      <c r="B219" s="832" t="s">
        <v>3383</v>
      </c>
      <c r="C219" s="832" t="s">
        <v>576</v>
      </c>
      <c r="D219" s="832" t="s">
        <v>1833</v>
      </c>
      <c r="E219" s="832" t="s">
        <v>3384</v>
      </c>
      <c r="F219" s="832" t="s">
        <v>3390</v>
      </c>
      <c r="G219" s="832" t="s">
        <v>3391</v>
      </c>
      <c r="H219" s="849"/>
      <c r="I219" s="849"/>
      <c r="J219" s="832"/>
      <c r="K219" s="832"/>
      <c r="L219" s="849"/>
      <c r="M219" s="849"/>
      <c r="N219" s="832"/>
      <c r="O219" s="832"/>
      <c r="P219" s="849">
        <v>3</v>
      </c>
      <c r="Q219" s="849">
        <v>12967.29</v>
      </c>
      <c r="R219" s="837"/>
      <c r="S219" s="850">
        <v>4322.43</v>
      </c>
    </row>
    <row r="220" spans="1:19" ht="14.4" customHeight="1" x14ac:dyDescent="0.3">
      <c r="A220" s="831" t="s">
        <v>3382</v>
      </c>
      <c r="B220" s="832" t="s">
        <v>3383</v>
      </c>
      <c r="C220" s="832" t="s">
        <v>576</v>
      </c>
      <c r="D220" s="832" t="s">
        <v>1833</v>
      </c>
      <c r="E220" s="832" t="s">
        <v>3384</v>
      </c>
      <c r="F220" s="832" t="s">
        <v>3394</v>
      </c>
      <c r="G220" s="832"/>
      <c r="H220" s="849">
        <v>0.4</v>
      </c>
      <c r="I220" s="849">
        <v>165.2</v>
      </c>
      <c r="J220" s="832"/>
      <c r="K220" s="832">
        <v>412.99999999999994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3382</v>
      </c>
      <c r="B221" s="832" t="s">
        <v>3383</v>
      </c>
      <c r="C221" s="832" t="s">
        <v>576</v>
      </c>
      <c r="D221" s="832" t="s">
        <v>1833</v>
      </c>
      <c r="E221" s="832" t="s">
        <v>3384</v>
      </c>
      <c r="F221" s="832" t="s">
        <v>3400</v>
      </c>
      <c r="G221" s="832" t="s">
        <v>3399</v>
      </c>
      <c r="H221" s="849">
        <v>1</v>
      </c>
      <c r="I221" s="849">
        <v>8131.28</v>
      </c>
      <c r="J221" s="832"/>
      <c r="K221" s="832">
        <v>8131.28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3382</v>
      </c>
      <c r="B222" s="832" t="s">
        <v>3383</v>
      </c>
      <c r="C222" s="832" t="s">
        <v>576</v>
      </c>
      <c r="D222" s="832" t="s">
        <v>1833</v>
      </c>
      <c r="E222" s="832" t="s">
        <v>3377</v>
      </c>
      <c r="F222" s="832" t="s">
        <v>3416</v>
      </c>
      <c r="G222" s="832" t="s">
        <v>3417</v>
      </c>
      <c r="H222" s="849">
        <v>0</v>
      </c>
      <c r="I222" s="849">
        <v>0</v>
      </c>
      <c r="J222" s="832"/>
      <c r="K222" s="832"/>
      <c r="L222" s="849"/>
      <c r="M222" s="849"/>
      <c r="N222" s="832"/>
      <c r="O222" s="832"/>
      <c r="P222" s="849"/>
      <c r="Q222" s="849"/>
      <c r="R222" s="837"/>
      <c r="S222" s="850"/>
    </row>
    <row r="223" spans="1:19" ht="14.4" customHeight="1" x14ac:dyDescent="0.3">
      <c r="A223" s="831" t="s">
        <v>3382</v>
      </c>
      <c r="B223" s="832" t="s">
        <v>3383</v>
      </c>
      <c r="C223" s="832" t="s">
        <v>576</v>
      </c>
      <c r="D223" s="832" t="s">
        <v>1833</v>
      </c>
      <c r="E223" s="832" t="s">
        <v>3377</v>
      </c>
      <c r="F223" s="832" t="s">
        <v>3418</v>
      </c>
      <c r="G223" s="832" t="s">
        <v>3419</v>
      </c>
      <c r="H223" s="849">
        <v>20</v>
      </c>
      <c r="I223" s="849">
        <v>740</v>
      </c>
      <c r="J223" s="832">
        <v>5</v>
      </c>
      <c r="K223" s="832">
        <v>37</v>
      </c>
      <c r="L223" s="849">
        <v>4</v>
      </c>
      <c r="M223" s="849">
        <v>148</v>
      </c>
      <c r="N223" s="832">
        <v>1</v>
      </c>
      <c r="O223" s="832">
        <v>37</v>
      </c>
      <c r="P223" s="849">
        <v>8</v>
      </c>
      <c r="Q223" s="849">
        <v>296</v>
      </c>
      <c r="R223" s="837">
        <v>2</v>
      </c>
      <c r="S223" s="850">
        <v>37</v>
      </c>
    </row>
    <row r="224" spans="1:19" ht="14.4" customHeight="1" x14ac:dyDescent="0.3">
      <c r="A224" s="831" t="s">
        <v>3382</v>
      </c>
      <c r="B224" s="832" t="s">
        <v>3383</v>
      </c>
      <c r="C224" s="832" t="s">
        <v>576</v>
      </c>
      <c r="D224" s="832" t="s">
        <v>1833</v>
      </c>
      <c r="E224" s="832" t="s">
        <v>3377</v>
      </c>
      <c r="F224" s="832" t="s">
        <v>3378</v>
      </c>
      <c r="G224" s="832" t="s">
        <v>3379</v>
      </c>
      <c r="H224" s="849">
        <v>4</v>
      </c>
      <c r="I224" s="849">
        <v>296</v>
      </c>
      <c r="J224" s="832">
        <v>0.8</v>
      </c>
      <c r="K224" s="832">
        <v>74</v>
      </c>
      <c r="L224" s="849">
        <v>5</v>
      </c>
      <c r="M224" s="849">
        <v>370</v>
      </c>
      <c r="N224" s="832">
        <v>1</v>
      </c>
      <c r="O224" s="832">
        <v>74</v>
      </c>
      <c r="P224" s="849">
        <v>6</v>
      </c>
      <c r="Q224" s="849">
        <v>444</v>
      </c>
      <c r="R224" s="837">
        <v>1.2</v>
      </c>
      <c r="S224" s="850">
        <v>74</v>
      </c>
    </row>
    <row r="225" spans="1:19" ht="14.4" customHeight="1" x14ac:dyDescent="0.3">
      <c r="A225" s="831" t="s">
        <v>3382</v>
      </c>
      <c r="B225" s="832" t="s">
        <v>3383</v>
      </c>
      <c r="C225" s="832" t="s">
        <v>576</v>
      </c>
      <c r="D225" s="832" t="s">
        <v>1833</v>
      </c>
      <c r="E225" s="832" t="s">
        <v>3377</v>
      </c>
      <c r="F225" s="832" t="s">
        <v>3437</v>
      </c>
      <c r="G225" s="832" t="s">
        <v>3438</v>
      </c>
      <c r="H225" s="849"/>
      <c r="I225" s="849"/>
      <c r="J225" s="832"/>
      <c r="K225" s="832"/>
      <c r="L225" s="849">
        <v>1</v>
      </c>
      <c r="M225" s="849">
        <v>83</v>
      </c>
      <c r="N225" s="832">
        <v>1</v>
      </c>
      <c r="O225" s="832">
        <v>83</v>
      </c>
      <c r="P225" s="849"/>
      <c r="Q225" s="849"/>
      <c r="R225" s="837"/>
      <c r="S225" s="850"/>
    </row>
    <row r="226" spans="1:19" ht="14.4" customHeight="1" x14ac:dyDescent="0.3">
      <c r="A226" s="831" t="s">
        <v>3382</v>
      </c>
      <c r="B226" s="832" t="s">
        <v>3383</v>
      </c>
      <c r="C226" s="832" t="s">
        <v>576</v>
      </c>
      <c r="D226" s="832" t="s">
        <v>1833</v>
      </c>
      <c r="E226" s="832" t="s">
        <v>3377</v>
      </c>
      <c r="F226" s="832" t="s">
        <v>3437</v>
      </c>
      <c r="G226" s="832" t="s">
        <v>3439</v>
      </c>
      <c r="H226" s="849">
        <v>1</v>
      </c>
      <c r="I226" s="849">
        <v>83</v>
      </c>
      <c r="J226" s="832"/>
      <c r="K226" s="832">
        <v>83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3382</v>
      </c>
      <c r="B227" s="832" t="s">
        <v>3383</v>
      </c>
      <c r="C227" s="832" t="s">
        <v>576</v>
      </c>
      <c r="D227" s="832" t="s">
        <v>1833</v>
      </c>
      <c r="E227" s="832" t="s">
        <v>3377</v>
      </c>
      <c r="F227" s="832" t="s">
        <v>3442</v>
      </c>
      <c r="G227" s="832" t="s">
        <v>3443</v>
      </c>
      <c r="H227" s="849">
        <v>1</v>
      </c>
      <c r="I227" s="849">
        <v>33.33</v>
      </c>
      <c r="J227" s="832">
        <v>1</v>
      </c>
      <c r="K227" s="832">
        <v>33.33</v>
      </c>
      <c r="L227" s="849">
        <v>1</v>
      </c>
      <c r="M227" s="849">
        <v>33.33</v>
      </c>
      <c r="N227" s="832">
        <v>1</v>
      </c>
      <c r="O227" s="832">
        <v>33.33</v>
      </c>
      <c r="P227" s="849"/>
      <c r="Q227" s="849"/>
      <c r="R227" s="837"/>
      <c r="S227" s="850"/>
    </row>
    <row r="228" spans="1:19" ht="14.4" customHeight="1" x14ac:dyDescent="0.3">
      <c r="A228" s="831" t="s">
        <v>3382</v>
      </c>
      <c r="B228" s="832" t="s">
        <v>3383</v>
      </c>
      <c r="C228" s="832" t="s">
        <v>576</v>
      </c>
      <c r="D228" s="832" t="s">
        <v>1833</v>
      </c>
      <c r="E228" s="832" t="s">
        <v>3377</v>
      </c>
      <c r="F228" s="832" t="s">
        <v>3442</v>
      </c>
      <c r="G228" s="832" t="s">
        <v>3444</v>
      </c>
      <c r="H228" s="849">
        <v>26</v>
      </c>
      <c r="I228" s="849">
        <v>866.66000000000008</v>
      </c>
      <c r="J228" s="832">
        <v>0.89655101069662546</v>
      </c>
      <c r="K228" s="832">
        <v>33.333076923076923</v>
      </c>
      <c r="L228" s="849">
        <v>29</v>
      </c>
      <c r="M228" s="849">
        <v>966.66000000000008</v>
      </c>
      <c r="N228" s="832">
        <v>1</v>
      </c>
      <c r="O228" s="832">
        <v>33.333103448275864</v>
      </c>
      <c r="P228" s="849">
        <v>30</v>
      </c>
      <c r="Q228" s="849">
        <v>1000.01</v>
      </c>
      <c r="R228" s="837">
        <v>1.0345002379326753</v>
      </c>
      <c r="S228" s="850">
        <v>33.333666666666666</v>
      </c>
    </row>
    <row r="229" spans="1:19" ht="14.4" customHeight="1" x14ac:dyDescent="0.3">
      <c r="A229" s="831" t="s">
        <v>3382</v>
      </c>
      <c r="B229" s="832" t="s">
        <v>3383</v>
      </c>
      <c r="C229" s="832" t="s">
        <v>576</v>
      </c>
      <c r="D229" s="832" t="s">
        <v>1833</v>
      </c>
      <c r="E229" s="832" t="s">
        <v>3377</v>
      </c>
      <c r="F229" s="832" t="s">
        <v>3445</v>
      </c>
      <c r="G229" s="832" t="s">
        <v>3446</v>
      </c>
      <c r="H229" s="849">
        <v>1</v>
      </c>
      <c r="I229" s="849">
        <v>37</v>
      </c>
      <c r="J229" s="832"/>
      <c r="K229" s="832">
        <v>37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" customHeight="1" x14ac:dyDescent="0.3">
      <c r="A230" s="831" t="s">
        <v>3382</v>
      </c>
      <c r="B230" s="832" t="s">
        <v>3383</v>
      </c>
      <c r="C230" s="832" t="s">
        <v>576</v>
      </c>
      <c r="D230" s="832" t="s">
        <v>1833</v>
      </c>
      <c r="E230" s="832" t="s">
        <v>3377</v>
      </c>
      <c r="F230" s="832" t="s">
        <v>3447</v>
      </c>
      <c r="G230" s="832" t="s">
        <v>3449</v>
      </c>
      <c r="H230" s="849">
        <v>13</v>
      </c>
      <c r="I230" s="849">
        <v>416</v>
      </c>
      <c r="J230" s="832"/>
      <c r="K230" s="832">
        <v>32</v>
      </c>
      <c r="L230" s="849"/>
      <c r="M230" s="849"/>
      <c r="N230" s="832"/>
      <c r="O230" s="832"/>
      <c r="P230" s="849">
        <v>4</v>
      </c>
      <c r="Q230" s="849">
        <v>128</v>
      </c>
      <c r="R230" s="837"/>
      <c r="S230" s="850">
        <v>32</v>
      </c>
    </row>
    <row r="231" spans="1:19" ht="14.4" customHeight="1" x14ac:dyDescent="0.3">
      <c r="A231" s="831" t="s">
        <v>3382</v>
      </c>
      <c r="B231" s="832" t="s">
        <v>3383</v>
      </c>
      <c r="C231" s="832" t="s">
        <v>576</v>
      </c>
      <c r="D231" s="832" t="s">
        <v>1833</v>
      </c>
      <c r="E231" s="832" t="s">
        <v>3377</v>
      </c>
      <c r="F231" s="832" t="s">
        <v>3450</v>
      </c>
      <c r="G231" s="832" t="s">
        <v>3451</v>
      </c>
      <c r="H231" s="849">
        <v>3</v>
      </c>
      <c r="I231" s="849">
        <v>0</v>
      </c>
      <c r="J231" s="832"/>
      <c r="K231" s="832">
        <v>0</v>
      </c>
      <c r="L231" s="849"/>
      <c r="M231" s="849"/>
      <c r="N231" s="832"/>
      <c r="O231" s="832"/>
      <c r="P231" s="849">
        <v>5</v>
      </c>
      <c r="Q231" s="849">
        <v>0</v>
      </c>
      <c r="R231" s="837"/>
      <c r="S231" s="850">
        <v>0</v>
      </c>
    </row>
    <row r="232" spans="1:19" ht="14.4" customHeight="1" x14ac:dyDescent="0.3">
      <c r="A232" s="831" t="s">
        <v>3382</v>
      </c>
      <c r="B232" s="832" t="s">
        <v>3383</v>
      </c>
      <c r="C232" s="832" t="s">
        <v>576</v>
      </c>
      <c r="D232" s="832" t="s">
        <v>1833</v>
      </c>
      <c r="E232" s="832" t="s">
        <v>3377</v>
      </c>
      <c r="F232" s="832" t="s">
        <v>3454</v>
      </c>
      <c r="G232" s="832" t="s">
        <v>3455</v>
      </c>
      <c r="H232" s="849"/>
      <c r="I232" s="849"/>
      <c r="J232" s="832"/>
      <c r="K232" s="832"/>
      <c r="L232" s="849">
        <v>4</v>
      </c>
      <c r="M232" s="849">
        <v>800</v>
      </c>
      <c r="N232" s="832">
        <v>1</v>
      </c>
      <c r="O232" s="832">
        <v>200</v>
      </c>
      <c r="P232" s="849">
        <v>15</v>
      </c>
      <c r="Q232" s="849">
        <v>3000</v>
      </c>
      <c r="R232" s="837">
        <v>3.75</v>
      </c>
      <c r="S232" s="850">
        <v>200</v>
      </c>
    </row>
    <row r="233" spans="1:19" ht="14.4" customHeight="1" x14ac:dyDescent="0.3">
      <c r="A233" s="831" t="s">
        <v>3382</v>
      </c>
      <c r="B233" s="832" t="s">
        <v>3383</v>
      </c>
      <c r="C233" s="832" t="s">
        <v>576</v>
      </c>
      <c r="D233" s="832" t="s">
        <v>1833</v>
      </c>
      <c r="E233" s="832" t="s">
        <v>3377</v>
      </c>
      <c r="F233" s="832" t="s">
        <v>3454</v>
      </c>
      <c r="G233" s="832" t="s">
        <v>3456</v>
      </c>
      <c r="H233" s="849"/>
      <c r="I233" s="849"/>
      <c r="J233" s="832"/>
      <c r="K233" s="832"/>
      <c r="L233" s="849">
        <v>1</v>
      </c>
      <c r="M233" s="849">
        <v>200</v>
      </c>
      <c r="N233" s="832">
        <v>1</v>
      </c>
      <c r="O233" s="832">
        <v>200</v>
      </c>
      <c r="P233" s="849"/>
      <c r="Q233" s="849"/>
      <c r="R233" s="837"/>
      <c r="S233" s="850"/>
    </row>
    <row r="234" spans="1:19" ht="14.4" customHeight="1" x14ac:dyDescent="0.3">
      <c r="A234" s="831" t="s">
        <v>3382</v>
      </c>
      <c r="B234" s="832" t="s">
        <v>3383</v>
      </c>
      <c r="C234" s="832" t="s">
        <v>576</v>
      </c>
      <c r="D234" s="832" t="s">
        <v>1833</v>
      </c>
      <c r="E234" s="832" t="s">
        <v>3377</v>
      </c>
      <c r="F234" s="832" t="s">
        <v>3380</v>
      </c>
      <c r="G234" s="832" t="s">
        <v>3381</v>
      </c>
      <c r="H234" s="849">
        <v>35</v>
      </c>
      <c r="I234" s="849">
        <v>24535</v>
      </c>
      <c r="J234" s="832">
        <v>1.25</v>
      </c>
      <c r="K234" s="832">
        <v>701</v>
      </c>
      <c r="L234" s="849">
        <v>28</v>
      </c>
      <c r="M234" s="849">
        <v>19628</v>
      </c>
      <c r="N234" s="832">
        <v>1</v>
      </c>
      <c r="O234" s="832">
        <v>701</v>
      </c>
      <c r="P234" s="849">
        <v>36</v>
      </c>
      <c r="Q234" s="849">
        <v>25272</v>
      </c>
      <c r="R234" s="837">
        <v>1.2875484002445485</v>
      </c>
      <c r="S234" s="850">
        <v>702</v>
      </c>
    </row>
    <row r="235" spans="1:19" ht="14.4" customHeight="1" x14ac:dyDescent="0.3">
      <c r="A235" s="831" t="s">
        <v>3382</v>
      </c>
      <c r="B235" s="832" t="s">
        <v>3383</v>
      </c>
      <c r="C235" s="832" t="s">
        <v>576</v>
      </c>
      <c r="D235" s="832" t="s">
        <v>1833</v>
      </c>
      <c r="E235" s="832" t="s">
        <v>3377</v>
      </c>
      <c r="F235" s="832" t="s">
        <v>3380</v>
      </c>
      <c r="G235" s="832" t="s">
        <v>3457</v>
      </c>
      <c r="H235" s="849">
        <v>1</v>
      </c>
      <c r="I235" s="849">
        <v>701</v>
      </c>
      <c r="J235" s="832">
        <v>1</v>
      </c>
      <c r="K235" s="832">
        <v>701</v>
      </c>
      <c r="L235" s="849">
        <v>1</v>
      </c>
      <c r="M235" s="849">
        <v>701</v>
      </c>
      <c r="N235" s="832">
        <v>1</v>
      </c>
      <c r="O235" s="832">
        <v>701</v>
      </c>
      <c r="P235" s="849"/>
      <c r="Q235" s="849"/>
      <c r="R235" s="837"/>
      <c r="S235" s="850"/>
    </row>
    <row r="236" spans="1:19" ht="14.4" customHeight="1" x14ac:dyDescent="0.3">
      <c r="A236" s="831" t="s">
        <v>3382</v>
      </c>
      <c r="B236" s="832" t="s">
        <v>3383</v>
      </c>
      <c r="C236" s="832" t="s">
        <v>576</v>
      </c>
      <c r="D236" s="832" t="s">
        <v>1833</v>
      </c>
      <c r="E236" s="832" t="s">
        <v>3377</v>
      </c>
      <c r="F236" s="832" t="s">
        <v>3458</v>
      </c>
      <c r="G236" s="832" t="s">
        <v>3459</v>
      </c>
      <c r="H236" s="849"/>
      <c r="I236" s="849"/>
      <c r="J236" s="832"/>
      <c r="K236" s="832"/>
      <c r="L236" s="849">
        <v>2</v>
      </c>
      <c r="M236" s="849">
        <v>694</v>
      </c>
      <c r="N236" s="832">
        <v>1</v>
      </c>
      <c r="O236" s="832">
        <v>347</v>
      </c>
      <c r="P236" s="849">
        <v>1</v>
      </c>
      <c r="Q236" s="849">
        <v>347</v>
      </c>
      <c r="R236" s="837">
        <v>0.5</v>
      </c>
      <c r="S236" s="850">
        <v>347</v>
      </c>
    </row>
    <row r="237" spans="1:19" ht="14.4" customHeight="1" x14ac:dyDescent="0.3">
      <c r="A237" s="831" t="s">
        <v>3382</v>
      </c>
      <c r="B237" s="832" t="s">
        <v>3383</v>
      </c>
      <c r="C237" s="832" t="s">
        <v>576</v>
      </c>
      <c r="D237" s="832" t="s">
        <v>1833</v>
      </c>
      <c r="E237" s="832" t="s">
        <v>3377</v>
      </c>
      <c r="F237" s="832" t="s">
        <v>3460</v>
      </c>
      <c r="G237" s="832" t="s">
        <v>3461</v>
      </c>
      <c r="H237" s="849">
        <v>4</v>
      </c>
      <c r="I237" s="849">
        <v>5572</v>
      </c>
      <c r="J237" s="832"/>
      <c r="K237" s="832">
        <v>1393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3382</v>
      </c>
      <c r="B238" s="832" t="s">
        <v>3383</v>
      </c>
      <c r="C238" s="832" t="s">
        <v>576</v>
      </c>
      <c r="D238" s="832" t="s">
        <v>1833</v>
      </c>
      <c r="E238" s="832" t="s">
        <v>3377</v>
      </c>
      <c r="F238" s="832" t="s">
        <v>3463</v>
      </c>
      <c r="G238" s="832" t="s">
        <v>3464</v>
      </c>
      <c r="H238" s="849">
        <v>40</v>
      </c>
      <c r="I238" s="849">
        <v>14000</v>
      </c>
      <c r="J238" s="832">
        <v>6.6476733143399809</v>
      </c>
      <c r="K238" s="832">
        <v>350</v>
      </c>
      <c r="L238" s="849">
        <v>6</v>
      </c>
      <c r="M238" s="849">
        <v>2106</v>
      </c>
      <c r="N238" s="832">
        <v>1</v>
      </c>
      <c r="O238" s="832">
        <v>351</v>
      </c>
      <c r="P238" s="849">
        <v>8</v>
      </c>
      <c r="Q238" s="849">
        <v>2808</v>
      </c>
      <c r="R238" s="837">
        <v>1.3333333333333333</v>
      </c>
      <c r="S238" s="850">
        <v>351</v>
      </c>
    </row>
    <row r="239" spans="1:19" ht="14.4" customHeight="1" x14ac:dyDescent="0.3">
      <c r="A239" s="831" t="s">
        <v>3382</v>
      </c>
      <c r="B239" s="832" t="s">
        <v>3383</v>
      </c>
      <c r="C239" s="832" t="s">
        <v>576</v>
      </c>
      <c r="D239" s="832" t="s">
        <v>1833</v>
      </c>
      <c r="E239" s="832" t="s">
        <v>3377</v>
      </c>
      <c r="F239" s="832" t="s">
        <v>3473</v>
      </c>
      <c r="G239" s="832" t="s">
        <v>3474</v>
      </c>
      <c r="H239" s="849">
        <v>1</v>
      </c>
      <c r="I239" s="849">
        <v>0</v>
      </c>
      <c r="J239" s="832"/>
      <c r="K239" s="832">
        <v>0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3382</v>
      </c>
      <c r="B240" s="832" t="s">
        <v>3383</v>
      </c>
      <c r="C240" s="832" t="s">
        <v>576</v>
      </c>
      <c r="D240" s="832" t="s">
        <v>1834</v>
      </c>
      <c r="E240" s="832" t="s">
        <v>3384</v>
      </c>
      <c r="F240" s="832" t="s">
        <v>3385</v>
      </c>
      <c r="G240" s="832" t="s">
        <v>3386</v>
      </c>
      <c r="H240" s="849"/>
      <c r="I240" s="849"/>
      <c r="J240" s="832"/>
      <c r="K240" s="832"/>
      <c r="L240" s="849">
        <v>1</v>
      </c>
      <c r="M240" s="849">
        <v>176.55</v>
      </c>
      <c r="N240" s="832">
        <v>1</v>
      </c>
      <c r="O240" s="832">
        <v>176.55</v>
      </c>
      <c r="P240" s="849">
        <v>2</v>
      </c>
      <c r="Q240" s="849">
        <v>353.1</v>
      </c>
      <c r="R240" s="837">
        <v>2</v>
      </c>
      <c r="S240" s="850">
        <v>176.55</v>
      </c>
    </row>
    <row r="241" spans="1:19" ht="14.4" customHeight="1" x14ac:dyDescent="0.3">
      <c r="A241" s="831" t="s">
        <v>3382</v>
      </c>
      <c r="B241" s="832" t="s">
        <v>3383</v>
      </c>
      <c r="C241" s="832" t="s">
        <v>576</v>
      </c>
      <c r="D241" s="832" t="s">
        <v>1834</v>
      </c>
      <c r="E241" s="832" t="s">
        <v>3384</v>
      </c>
      <c r="F241" s="832" t="s">
        <v>3389</v>
      </c>
      <c r="G241" s="832" t="s">
        <v>1263</v>
      </c>
      <c r="H241" s="849"/>
      <c r="I241" s="849"/>
      <c r="J241" s="832"/>
      <c r="K241" s="832"/>
      <c r="L241" s="849"/>
      <c r="M241" s="849"/>
      <c r="N241" s="832"/>
      <c r="O241" s="832"/>
      <c r="P241" s="849">
        <v>1</v>
      </c>
      <c r="Q241" s="849">
        <v>863.54</v>
      </c>
      <c r="R241" s="837"/>
      <c r="S241" s="850">
        <v>863.54</v>
      </c>
    </row>
    <row r="242" spans="1:19" ht="14.4" customHeight="1" x14ac:dyDescent="0.3">
      <c r="A242" s="831" t="s">
        <v>3382</v>
      </c>
      <c r="B242" s="832" t="s">
        <v>3383</v>
      </c>
      <c r="C242" s="832" t="s">
        <v>576</v>
      </c>
      <c r="D242" s="832" t="s">
        <v>1834</v>
      </c>
      <c r="E242" s="832" t="s">
        <v>3384</v>
      </c>
      <c r="F242" s="832" t="s">
        <v>3390</v>
      </c>
      <c r="G242" s="832" t="s">
        <v>3391</v>
      </c>
      <c r="H242" s="849"/>
      <c r="I242" s="849"/>
      <c r="J242" s="832"/>
      <c r="K242" s="832"/>
      <c r="L242" s="849">
        <v>1</v>
      </c>
      <c r="M242" s="849">
        <v>4322.43</v>
      </c>
      <c r="N242" s="832">
        <v>1</v>
      </c>
      <c r="O242" s="832">
        <v>4322.43</v>
      </c>
      <c r="P242" s="849"/>
      <c r="Q242" s="849"/>
      <c r="R242" s="837"/>
      <c r="S242" s="850"/>
    </row>
    <row r="243" spans="1:19" ht="14.4" customHeight="1" x14ac:dyDescent="0.3">
      <c r="A243" s="831" t="s">
        <v>3382</v>
      </c>
      <c r="B243" s="832" t="s">
        <v>3383</v>
      </c>
      <c r="C243" s="832" t="s">
        <v>576</v>
      </c>
      <c r="D243" s="832" t="s">
        <v>1834</v>
      </c>
      <c r="E243" s="832" t="s">
        <v>3384</v>
      </c>
      <c r="F243" s="832" t="s">
        <v>3400</v>
      </c>
      <c r="G243" s="832" t="s">
        <v>3399</v>
      </c>
      <c r="H243" s="849"/>
      <c r="I243" s="849"/>
      <c r="J243" s="832"/>
      <c r="K243" s="832"/>
      <c r="L243" s="849">
        <v>1</v>
      </c>
      <c r="M243" s="849">
        <v>8131.28</v>
      </c>
      <c r="N243" s="832">
        <v>1</v>
      </c>
      <c r="O243" s="832">
        <v>8131.28</v>
      </c>
      <c r="P243" s="849"/>
      <c r="Q243" s="849"/>
      <c r="R243" s="837"/>
      <c r="S243" s="850"/>
    </row>
    <row r="244" spans="1:19" ht="14.4" customHeight="1" x14ac:dyDescent="0.3">
      <c r="A244" s="831" t="s">
        <v>3382</v>
      </c>
      <c r="B244" s="832" t="s">
        <v>3383</v>
      </c>
      <c r="C244" s="832" t="s">
        <v>576</v>
      </c>
      <c r="D244" s="832" t="s">
        <v>1834</v>
      </c>
      <c r="E244" s="832" t="s">
        <v>3377</v>
      </c>
      <c r="F244" s="832" t="s">
        <v>3418</v>
      </c>
      <c r="G244" s="832" t="s">
        <v>3419</v>
      </c>
      <c r="H244" s="849">
        <v>21</v>
      </c>
      <c r="I244" s="849">
        <v>777</v>
      </c>
      <c r="J244" s="832">
        <v>1.1666666666666667</v>
      </c>
      <c r="K244" s="832">
        <v>37</v>
      </c>
      <c r="L244" s="849">
        <v>18</v>
      </c>
      <c r="M244" s="849">
        <v>666</v>
      </c>
      <c r="N244" s="832">
        <v>1</v>
      </c>
      <c r="O244" s="832">
        <v>37</v>
      </c>
      <c r="P244" s="849">
        <v>13</v>
      </c>
      <c r="Q244" s="849">
        <v>481</v>
      </c>
      <c r="R244" s="837">
        <v>0.72222222222222221</v>
      </c>
      <c r="S244" s="850">
        <v>37</v>
      </c>
    </row>
    <row r="245" spans="1:19" ht="14.4" customHeight="1" x14ac:dyDescent="0.3">
      <c r="A245" s="831" t="s">
        <v>3382</v>
      </c>
      <c r="B245" s="832" t="s">
        <v>3383</v>
      </c>
      <c r="C245" s="832" t="s">
        <v>576</v>
      </c>
      <c r="D245" s="832" t="s">
        <v>1834</v>
      </c>
      <c r="E245" s="832" t="s">
        <v>3377</v>
      </c>
      <c r="F245" s="832" t="s">
        <v>3418</v>
      </c>
      <c r="G245" s="832" t="s">
        <v>3420</v>
      </c>
      <c r="H245" s="849"/>
      <c r="I245" s="849"/>
      <c r="J245" s="832"/>
      <c r="K245" s="832"/>
      <c r="L245" s="849">
        <v>1</v>
      </c>
      <c r="M245" s="849">
        <v>37</v>
      </c>
      <c r="N245" s="832">
        <v>1</v>
      </c>
      <c r="O245" s="832">
        <v>37</v>
      </c>
      <c r="P245" s="849">
        <v>1</v>
      </c>
      <c r="Q245" s="849">
        <v>37</v>
      </c>
      <c r="R245" s="837">
        <v>1</v>
      </c>
      <c r="S245" s="850">
        <v>37</v>
      </c>
    </row>
    <row r="246" spans="1:19" ht="14.4" customHeight="1" x14ac:dyDescent="0.3">
      <c r="A246" s="831" t="s">
        <v>3382</v>
      </c>
      <c r="B246" s="832" t="s">
        <v>3383</v>
      </c>
      <c r="C246" s="832" t="s">
        <v>576</v>
      </c>
      <c r="D246" s="832" t="s">
        <v>1834</v>
      </c>
      <c r="E246" s="832" t="s">
        <v>3377</v>
      </c>
      <c r="F246" s="832" t="s">
        <v>3378</v>
      </c>
      <c r="G246" s="832" t="s">
        <v>3379</v>
      </c>
      <c r="H246" s="849"/>
      <c r="I246" s="849"/>
      <c r="J246" s="832"/>
      <c r="K246" s="832"/>
      <c r="L246" s="849">
        <v>1</v>
      </c>
      <c r="M246" s="849">
        <v>74</v>
      </c>
      <c r="N246" s="832">
        <v>1</v>
      </c>
      <c r="O246" s="832">
        <v>74</v>
      </c>
      <c r="P246" s="849">
        <v>1</v>
      </c>
      <c r="Q246" s="849">
        <v>74</v>
      </c>
      <c r="R246" s="837">
        <v>1</v>
      </c>
      <c r="S246" s="850">
        <v>74</v>
      </c>
    </row>
    <row r="247" spans="1:19" ht="14.4" customHeight="1" x14ac:dyDescent="0.3">
      <c r="A247" s="831" t="s">
        <v>3382</v>
      </c>
      <c r="B247" s="832" t="s">
        <v>3383</v>
      </c>
      <c r="C247" s="832" t="s">
        <v>576</v>
      </c>
      <c r="D247" s="832" t="s">
        <v>1834</v>
      </c>
      <c r="E247" s="832" t="s">
        <v>3377</v>
      </c>
      <c r="F247" s="832" t="s">
        <v>3442</v>
      </c>
      <c r="G247" s="832" t="s">
        <v>3443</v>
      </c>
      <c r="H247" s="849">
        <v>1</v>
      </c>
      <c r="I247" s="849">
        <v>33.33</v>
      </c>
      <c r="J247" s="832">
        <v>0.5</v>
      </c>
      <c r="K247" s="832">
        <v>33.33</v>
      </c>
      <c r="L247" s="849">
        <v>2</v>
      </c>
      <c r="M247" s="849">
        <v>66.66</v>
      </c>
      <c r="N247" s="832">
        <v>1</v>
      </c>
      <c r="O247" s="832">
        <v>33.33</v>
      </c>
      <c r="P247" s="849"/>
      <c r="Q247" s="849"/>
      <c r="R247" s="837"/>
      <c r="S247" s="850"/>
    </row>
    <row r="248" spans="1:19" ht="14.4" customHeight="1" x14ac:dyDescent="0.3">
      <c r="A248" s="831" t="s">
        <v>3382</v>
      </c>
      <c r="B248" s="832" t="s">
        <v>3383</v>
      </c>
      <c r="C248" s="832" t="s">
        <v>576</v>
      </c>
      <c r="D248" s="832" t="s">
        <v>1834</v>
      </c>
      <c r="E248" s="832" t="s">
        <v>3377</v>
      </c>
      <c r="F248" s="832" t="s">
        <v>3442</v>
      </c>
      <c r="G248" s="832" t="s">
        <v>3444</v>
      </c>
      <c r="H248" s="849">
        <v>83</v>
      </c>
      <c r="I248" s="849">
        <v>2766.6800000000003</v>
      </c>
      <c r="J248" s="832">
        <v>0.55333489333021335</v>
      </c>
      <c r="K248" s="832">
        <v>33.333493975903615</v>
      </c>
      <c r="L248" s="849">
        <v>150</v>
      </c>
      <c r="M248" s="849">
        <v>5000.01</v>
      </c>
      <c r="N248" s="832">
        <v>1</v>
      </c>
      <c r="O248" s="832">
        <v>33.333400000000005</v>
      </c>
      <c r="P248" s="849">
        <v>108</v>
      </c>
      <c r="Q248" s="849">
        <v>3600.01</v>
      </c>
      <c r="R248" s="837">
        <v>0.72000055999888002</v>
      </c>
      <c r="S248" s="850">
        <v>33.33342592592593</v>
      </c>
    </row>
    <row r="249" spans="1:19" ht="14.4" customHeight="1" x14ac:dyDescent="0.3">
      <c r="A249" s="831" t="s">
        <v>3382</v>
      </c>
      <c r="B249" s="832" t="s">
        <v>3383</v>
      </c>
      <c r="C249" s="832" t="s">
        <v>576</v>
      </c>
      <c r="D249" s="832" t="s">
        <v>1834</v>
      </c>
      <c r="E249" s="832" t="s">
        <v>3377</v>
      </c>
      <c r="F249" s="832" t="s">
        <v>3447</v>
      </c>
      <c r="G249" s="832" t="s">
        <v>3449</v>
      </c>
      <c r="H249" s="849"/>
      <c r="I249" s="849"/>
      <c r="J249" s="832"/>
      <c r="K249" s="832"/>
      <c r="L249" s="849">
        <v>3</v>
      </c>
      <c r="M249" s="849">
        <v>96</v>
      </c>
      <c r="N249" s="832">
        <v>1</v>
      </c>
      <c r="O249" s="832">
        <v>32</v>
      </c>
      <c r="P249" s="849">
        <v>3</v>
      </c>
      <c r="Q249" s="849">
        <v>96</v>
      </c>
      <c r="R249" s="837">
        <v>1</v>
      </c>
      <c r="S249" s="850">
        <v>32</v>
      </c>
    </row>
    <row r="250" spans="1:19" ht="14.4" customHeight="1" x14ac:dyDescent="0.3">
      <c r="A250" s="831" t="s">
        <v>3382</v>
      </c>
      <c r="B250" s="832" t="s">
        <v>3383</v>
      </c>
      <c r="C250" s="832" t="s">
        <v>576</v>
      </c>
      <c r="D250" s="832" t="s">
        <v>1834</v>
      </c>
      <c r="E250" s="832" t="s">
        <v>3377</v>
      </c>
      <c r="F250" s="832" t="s">
        <v>3450</v>
      </c>
      <c r="G250" s="832" t="s">
        <v>3451</v>
      </c>
      <c r="H250" s="849">
        <v>1</v>
      </c>
      <c r="I250" s="849">
        <v>0</v>
      </c>
      <c r="J250" s="832"/>
      <c r="K250" s="832">
        <v>0</v>
      </c>
      <c r="L250" s="849"/>
      <c r="M250" s="849"/>
      <c r="N250" s="832"/>
      <c r="O250" s="832"/>
      <c r="P250" s="849">
        <v>4</v>
      </c>
      <c r="Q250" s="849">
        <v>0</v>
      </c>
      <c r="R250" s="837"/>
      <c r="S250" s="850">
        <v>0</v>
      </c>
    </row>
    <row r="251" spans="1:19" ht="14.4" customHeight="1" x14ac:dyDescent="0.3">
      <c r="A251" s="831" t="s">
        <v>3382</v>
      </c>
      <c r="B251" s="832" t="s">
        <v>3383</v>
      </c>
      <c r="C251" s="832" t="s">
        <v>576</v>
      </c>
      <c r="D251" s="832" t="s">
        <v>1834</v>
      </c>
      <c r="E251" s="832" t="s">
        <v>3377</v>
      </c>
      <c r="F251" s="832" t="s">
        <v>3380</v>
      </c>
      <c r="G251" s="832" t="s">
        <v>3381</v>
      </c>
      <c r="H251" s="849">
        <v>28</v>
      </c>
      <c r="I251" s="849">
        <v>19628</v>
      </c>
      <c r="J251" s="832">
        <v>0.90322580645161288</v>
      </c>
      <c r="K251" s="832">
        <v>701</v>
      </c>
      <c r="L251" s="849">
        <v>31</v>
      </c>
      <c r="M251" s="849">
        <v>21731</v>
      </c>
      <c r="N251" s="832">
        <v>1</v>
      </c>
      <c r="O251" s="832">
        <v>701</v>
      </c>
      <c r="P251" s="849">
        <v>39</v>
      </c>
      <c r="Q251" s="849">
        <v>27378</v>
      </c>
      <c r="R251" s="837">
        <v>1.2598591873360636</v>
      </c>
      <c r="S251" s="850">
        <v>702</v>
      </c>
    </row>
    <row r="252" spans="1:19" ht="14.4" customHeight="1" x14ac:dyDescent="0.3">
      <c r="A252" s="831" t="s">
        <v>3382</v>
      </c>
      <c r="B252" s="832" t="s">
        <v>3383</v>
      </c>
      <c r="C252" s="832" t="s">
        <v>576</v>
      </c>
      <c r="D252" s="832" t="s">
        <v>1834</v>
      </c>
      <c r="E252" s="832" t="s">
        <v>3377</v>
      </c>
      <c r="F252" s="832" t="s">
        <v>3380</v>
      </c>
      <c r="G252" s="832" t="s">
        <v>3457</v>
      </c>
      <c r="H252" s="849"/>
      <c r="I252" s="849"/>
      <c r="J252" s="832"/>
      <c r="K252" s="832"/>
      <c r="L252" s="849">
        <v>2</v>
      </c>
      <c r="M252" s="849">
        <v>1402</v>
      </c>
      <c r="N252" s="832">
        <v>1</v>
      </c>
      <c r="O252" s="832">
        <v>701</v>
      </c>
      <c r="P252" s="849"/>
      <c r="Q252" s="849"/>
      <c r="R252" s="837"/>
      <c r="S252" s="850"/>
    </row>
    <row r="253" spans="1:19" ht="14.4" customHeight="1" x14ac:dyDescent="0.3">
      <c r="A253" s="831" t="s">
        <v>3382</v>
      </c>
      <c r="B253" s="832" t="s">
        <v>3383</v>
      </c>
      <c r="C253" s="832" t="s">
        <v>576</v>
      </c>
      <c r="D253" s="832" t="s">
        <v>1834</v>
      </c>
      <c r="E253" s="832" t="s">
        <v>3377</v>
      </c>
      <c r="F253" s="832" t="s">
        <v>3458</v>
      </c>
      <c r="G253" s="832" t="s">
        <v>3459</v>
      </c>
      <c r="H253" s="849">
        <v>1</v>
      </c>
      <c r="I253" s="849">
        <v>346</v>
      </c>
      <c r="J253" s="832"/>
      <c r="K253" s="832">
        <v>346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3382</v>
      </c>
      <c r="B254" s="832" t="s">
        <v>3383</v>
      </c>
      <c r="C254" s="832" t="s">
        <v>576</v>
      </c>
      <c r="D254" s="832" t="s">
        <v>1834</v>
      </c>
      <c r="E254" s="832" t="s">
        <v>3377</v>
      </c>
      <c r="F254" s="832" t="s">
        <v>3460</v>
      </c>
      <c r="G254" s="832" t="s">
        <v>3461</v>
      </c>
      <c r="H254" s="849">
        <v>5</v>
      </c>
      <c r="I254" s="849">
        <v>6965</v>
      </c>
      <c r="J254" s="832">
        <v>0.71377331420373025</v>
      </c>
      <c r="K254" s="832">
        <v>1393</v>
      </c>
      <c r="L254" s="849">
        <v>7</v>
      </c>
      <c r="M254" s="849">
        <v>9758</v>
      </c>
      <c r="N254" s="832">
        <v>1</v>
      </c>
      <c r="O254" s="832">
        <v>1394</v>
      </c>
      <c r="P254" s="849">
        <v>6</v>
      </c>
      <c r="Q254" s="849">
        <v>8382</v>
      </c>
      <c r="R254" s="837">
        <v>0.85898749743799963</v>
      </c>
      <c r="S254" s="850">
        <v>1397</v>
      </c>
    </row>
    <row r="255" spans="1:19" ht="14.4" customHeight="1" x14ac:dyDescent="0.3">
      <c r="A255" s="831" t="s">
        <v>3382</v>
      </c>
      <c r="B255" s="832" t="s">
        <v>3383</v>
      </c>
      <c r="C255" s="832" t="s">
        <v>576</v>
      </c>
      <c r="D255" s="832" t="s">
        <v>1834</v>
      </c>
      <c r="E255" s="832" t="s">
        <v>3377</v>
      </c>
      <c r="F255" s="832" t="s">
        <v>3463</v>
      </c>
      <c r="G255" s="832" t="s">
        <v>3464</v>
      </c>
      <c r="H255" s="849">
        <v>109</v>
      </c>
      <c r="I255" s="849">
        <v>38150</v>
      </c>
      <c r="J255" s="832">
        <v>0.95341630429349733</v>
      </c>
      <c r="K255" s="832">
        <v>350</v>
      </c>
      <c r="L255" s="849">
        <v>114</v>
      </c>
      <c r="M255" s="849">
        <v>40014</v>
      </c>
      <c r="N255" s="832">
        <v>1</v>
      </c>
      <c r="O255" s="832">
        <v>351</v>
      </c>
      <c r="P255" s="849">
        <v>71</v>
      </c>
      <c r="Q255" s="849">
        <v>24921</v>
      </c>
      <c r="R255" s="837">
        <v>0.6228070175438597</v>
      </c>
      <c r="S255" s="850">
        <v>351</v>
      </c>
    </row>
    <row r="256" spans="1:19" ht="14.4" customHeight="1" x14ac:dyDescent="0.3">
      <c r="A256" s="831" t="s">
        <v>3382</v>
      </c>
      <c r="B256" s="832" t="s">
        <v>3383</v>
      </c>
      <c r="C256" s="832" t="s">
        <v>576</v>
      </c>
      <c r="D256" s="832" t="s">
        <v>3367</v>
      </c>
      <c r="E256" s="832" t="s">
        <v>3377</v>
      </c>
      <c r="F256" s="832" t="s">
        <v>3433</v>
      </c>
      <c r="G256" s="832" t="s">
        <v>3434</v>
      </c>
      <c r="H256" s="849"/>
      <c r="I256" s="849"/>
      <c r="J256" s="832"/>
      <c r="K256" s="832"/>
      <c r="L256" s="849"/>
      <c r="M256" s="849"/>
      <c r="N256" s="832"/>
      <c r="O256" s="832"/>
      <c r="P256" s="849">
        <v>2</v>
      </c>
      <c r="Q256" s="849">
        <v>464</v>
      </c>
      <c r="R256" s="837"/>
      <c r="S256" s="850">
        <v>232</v>
      </c>
    </row>
    <row r="257" spans="1:19" ht="14.4" customHeight="1" x14ac:dyDescent="0.3">
      <c r="A257" s="831" t="s">
        <v>3382</v>
      </c>
      <c r="B257" s="832" t="s">
        <v>3383</v>
      </c>
      <c r="C257" s="832" t="s">
        <v>576</v>
      </c>
      <c r="D257" s="832" t="s">
        <v>1836</v>
      </c>
      <c r="E257" s="832" t="s">
        <v>3377</v>
      </c>
      <c r="F257" s="832" t="s">
        <v>3418</v>
      </c>
      <c r="G257" s="832" t="s">
        <v>3419</v>
      </c>
      <c r="H257" s="849">
        <v>7</v>
      </c>
      <c r="I257" s="849">
        <v>259</v>
      </c>
      <c r="J257" s="832"/>
      <c r="K257" s="832">
        <v>37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" customHeight="1" x14ac:dyDescent="0.3">
      <c r="A258" s="831" t="s">
        <v>3382</v>
      </c>
      <c r="B258" s="832" t="s">
        <v>3383</v>
      </c>
      <c r="C258" s="832" t="s">
        <v>576</v>
      </c>
      <c r="D258" s="832" t="s">
        <v>1836</v>
      </c>
      <c r="E258" s="832" t="s">
        <v>3377</v>
      </c>
      <c r="F258" s="832" t="s">
        <v>3378</v>
      </c>
      <c r="G258" s="832" t="s">
        <v>3379</v>
      </c>
      <c r="H258" s="849">
        <v>2</v>
      </c>
      <c r="I258" s="849">
        <v>148</v>
      </c>
      <c r="J258" s="832"/>
      <c r="K258" s="832">
        <v>74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3382</v>
      </c>
      <c r="B259" s="832" t="s">
        <v>3383</v>
      </c>
      <c r="C259" s="832" t="s">
        <v>576</v>
      </c>
      <c r="D259" s="832" t="s">
        <v>1836</v>
      </c>
      <c r="E259" s="832" t="s">
        <v>3377</v>
      </c>
      <c r="F259" s="832" t="s">
        <v>3437</v>
      </c>
      <c r="G259" s="832" t="s">
        <v>3438</v>
      </c>
      <c r="H259" s="849">
        <v>1</v>
      </c>
      <c r="I259" s="849">
        <v>83</v>
      </c>
      <c r="J259" s="832"/>
      <c r="K259" s="832">
        <v>83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3382</v>
      </c>
      <c r="B260" s="832" t="s">
        <v>3383</v>
      </c>
      <c r="C260" s="832" t="s">
        <v>576</v>
      </c>
      <c r="D260" s="832" t="s">
        <v>1836</v>
      </c>
      <c r="E260" s="832" t="s">
        <v>3377</v>
      </c>
      <c r="F260" s="832" t="s">
        <v>3442</v>
      </c>
      <c r="G260" s="832" t="s">
        <v>3443</v>
      </c>
      <c r="H260" s="849">
        <v>1</v>
      </c>
      <c r="I260" s="849">
        <v>33.33</v>
      </c>
      <c r="J260" s="832"/>
      <c r="K260" s="832">
        <v>33.33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3382</v>
      </c>
      <c r="B261" s="832" t="s">
        <v>3383</v>
      </c>
      <c r="C261" s="832" t="s">
        <v>576</v>
      </c>
      <c r="D261" s="832" t="s">
        <v>1836</v>
      </c>
      <c r="E261" s="832" t="s">
        <v>3377</v>
      </c>
      <c r="F261" s="832" t="s">
        <v>3442</v>
      </c>
      <c r="G261" s="832" t="s">
        <v>3444</v>
      </c>
      <c r="H261" s="849">
        <v>7</v>
      </c>
      <c r="I261" s="849">
        <v>233.32999999999998</v>
      </c>
      <c r="J261" s="832"/>
      <c r="K261" s="832">
        <v>33.332857142857144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3382</v>
      </c>
      <c r="B262" s="832" t="s">
        <v>3383</v>
      </c>
      <c r="C262" s="832" t="s">
        <v>576</v>
      </c>
      <c r="D262" s="832" t="s">
        <v>1836</v>
      </c>
      <c r="E262" s="832" t="s">
        <v>3377</v>
      </c>
      <c r="F262" s="832" t="s">
        <v>3450</v>
      </c>
      <c r="G262" s="832" t="s">
        <v>3451</v>
      </c>
      <c r="H262" s="849">
        <v>5</v>
      </c>
      <c r="I262" s="849">
        <v>0</v>
      </c>
      <c r="J262" s="832"/>
      <c r="K262" s="832">
        <v>0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3382</v>
      </c>
      <c r="B263" s="832" t="s">
        <v>3383</v>
      </c>
      <c r="C263" s="832" t="s">
        <v>576</v>
      </c>
      <c r="D263" s="832" t="s">
        <v>1836</v>
      </c>
      <c r="E263" s="832" t="s">
        <v>3377</v>
      </c>
      <c r="F263" s="832" t="s">
        <v>3380</v>
      </c>
      <c r="G263" s="832" t="s">
        <v>3381</v>
      </c>
      <c r="H263" s="849">
        <v>13</v>
      </c>
      <c r="I263" s="849">
        <v>9113</v>
      </c>
      <c r="J263" s="832"/>
      <c r="K263" s="832">
        <v>701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3382</v>
      </c>
      <c r="B264" s="832" t="s">
        <v>3383</v>
      </c>
      <c r="C264" s="832" t="s">
        <v>576</v>
      </c>
      <c r="D264" s="832" t="s">
        <v>1836</v>
      </c>
      <c r="E264" s="832" t="s">
        <v>3377</v>
      </c>
      <c r="F264" s="832" t="s">
        <v>3380</v>
      </c>
      <c r="G264" s="832" t="s">
        <v>3457</v>
      </c>
      <c r="H264" s="849">
        <v>1</v>
      </c>
      <c r="I264" s="849">
        <v>701</v>
      </c>
      <c r="J264" s="832"/>
      <c r="K264" s="832">
        <v>701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3382</v>
      </c>
      <c r="B265" s="832" t="s">
        <v>3383</v>
      </c>
      <c r="C265" s="832" t="s">
        <v>576</v>
      </c>
      <c r="D265" s="832" t="s">
        <v>1836</v>
      </c>
      <c r="E265" s="832" t="s">
        <v>3377</v>
      </c>
      <c r="F265" s="832" t="s">
        <v>3463</v>
      </c>
      <c r="G265" s="832" t="s">
        <v>3464</v>
      </c>
      <c r="H265" s="849">
        <v>4</v>
      </c>
      <c r="I265" s="849">
        <v>1400</v>
      </c>
      <c r="J265" s="832"/>
      <c r="K265" s="832">
        <v>350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3382</v>
      </c>
      <c r="B266" s="832" t="s">
        <v>3383</v>
      </c>
      <c r="C266" s="832" t="s">
        <v>576</v>
      </c>
      <c r="D266" s="832" t="s">
        <v>3369</v>
      </c>
      <c r="E266" s="832" t="s">
        <v>3384</v>
      </c>
      <c r="F266" s="832" t="s">
        <v>3385</v>
      </c>
      <c r="G266" s="832" t="s">
        <v>3386</v>
      </c>
      <c r="H266" s="849"/>
      <c r="I266" s="849"/>
      <c r="J266" s="832"/>
      <c r="K266" s="832"/>
      <c r="L266" s="849">
        <v>10.399999999999999</v>
      </c>
      <c r="M266" s="849">
        <v>1836.12</v>
      </c>
      <c r="N266" s="832">
        <v>1</v>
      </c>
      <c r="O266" s="832">
        <v>176.55</v>
      </c>
      <c r="P266" s="849"/>
      <c r="Q266" s="849"/>
      <c r="R266" s="837"/>
      <c r="S266" s="850"/>
    </row>
    <row r="267" spans="1:19" ht="14.4" customHeight="1" x14ac:dyDescent="0.3">
      <c r="A267" s="831" t="s">
        <v>3382</v>
      </c>
      <c r="B267" s="832" t="s">
        <v>3383</v>
      </c>
      <c r="C267" s="832" t="s">
        <v>576</v>
      </c>
      <c r="D267" s="832" t="s">
        <v>3369</v>
      </c>
      <c r="E267" s="832" t="s">
        <v>3384</v>
      </c>
      <c r="F267" s="832" t="s">
        <v>3387</v>
      </c>
      <c r="G267" s="832" t="s">
        <v>3388</v>
      </c>
      <c r="H267" s="849"/>
      <c r="I267" s="849"/>
      <c r="J267" s="832"/>
      <c r="K267" s="832"/>
      <c r="L267" s="849">
        <v>2.7</v>
      </c>
      <c r="M267" s="849">
        <v>1548.84</v>
      </c>
      <c r="N267" s="832">
        <v>1</v>
      </c>
      <c r="O267" s="832">
        <v>573.64444444444439</v>
      </c>
      <c r="P267" s="849"/>
      <c r="Q267" s="849"/>
      <c r="R267" s="837"/>
      <c r="S267" s="850"/>
    </row>
    <row r="268" spans="1:19" ht="14.4" customHeight="1" x14ac:dyDescent="0.3">
      <c r="A268" s="831" t="s">
        <v>3382</v>
      </c>
      <c r="B268" s="832" t="s">
        <v>3383</v>
      </c>
      <c r="C268" s="832" t="s">
        <v>576</v>
      </c>
      <c r="D268" s="832" t="s">
        <v>3369</v>
      </c>
      <c r="E268" s="832" t="s">
        <v>3384</v>
      </c>
      <c r="F268" s="832" t="s">
        <v>3389</v>
      </c>
      <c r="G268" s="832" t="s">
        <v>1263</v>
      </c>
      <c r="H268" s="849"/>
      <c r="I268" s="849"/>
      <c r="J268" s="832"/>
      <c r="K268" s="832"/>
      <c r="L268" s="849">
        <v>2.4000000000000004</v>
      </c>
      <c r="M268" s="849">
        <v>2072.44</v>
      </c>
      <c r="N268" s="832">
        <v>1</v>
      </c>
      <c r="O268" s="832">
        <v>863.51666666666654</v>
      </c>
      <c r="P268" s="849"/>
      <c r="Q268" s="849"/>
      <c r="R268" s="837"/>
      <c r="S268" s="850"/>
    </row>
    <row r="269" spans="1:19" ht="14.4" customHeight="1" x14ac:dyDescent="0.3">
      <c r="A269" s="831" t="s">
        <v>3382</v>
      </c>
      <c r="B269" s="832" t="s">
        <v>3383</v>
      </c>
      <c r="C269" s="832" t="s">
        <v>576</v>
      </c>
      <c r="D269" s="832" t="s">
        <v>3369</v>
      </c>
      <c r="E269" s="832" t="s">
        <v>3384</v>
      </c>
      <c r="F269" s="832" t="s">
        <v>3390</v>
      </c>
      <c r="G269" s="832" t="s">
        <v>3391</v>
      </c>
      <c r="H269" s="849"/>
      <c r="I269" s="849"/>
      <c r="J269" s="832"/>
      <c r="K269" s="832"/>
      <c r="L269" s="849">
        <v>5</v>
      </c>
      <c r="M269" s="849">
        <v>21612.15</v>
      </c>
      <c r="N269" s="832">
        <v>1</v>
      </c>
      <c r="O269" s="832">
        <v>4322.43</v>
      </c>
      <c r="P269" s="849"/>
      <c r="Q269" s="849"/>
      <c r="R269" s="837"/>
      <c r="S269" s="850"/>
    </row>
    <row r="270" spans="1:19" ht="14.4" customHeight="1" x14ac:dyDescent="0.3">
      <c r="A270" s="831" t="s">
        <v>3382</v>
      </c>
      <c r="B270" s="832" t="s">
        <v>3383</v>
      </c>
      <c r="C270" s="832" t="s">
        <v>576</v>
      </c>
      <c r="D270" s="832" t="s">
        <v>3369</v>
      </c>
      <c r="E270" s="832" t="s">
        <v>3384</v>
      </c>
      <c r="F270" s="832" t="s">
        <v>3392</v>
      </c>
      <c r="G270" s="832" t="s">
        <v>3391</v>
      </c>
      <c r="H270" s="849"/>
      <c r="I270" s="849"/>
      <c r="J270" s="832"/>
      <c r="K270" s="832"/>
      <c r="L270" s="849">
        <v>7</v>
      </c>
      <c r="M270" s="849">
        <v>24449.88</v>
      </c>
      <c r="N270" s="832">
        <v>1</v>
      </c>
      <c r="O270" s="832">
        <v>3492.84</v>
      </c>
      <c r="P270" s="849"/>
      <c r="Q270" s="849"/>
      <c r="R270" s="837"/>
      <c r="S270" s="850"/>
    </row>
    <row r="271" spans="1:19" ht="14.4" customHeight="1" x14ac:dyDescent="0.3">
      <c r="A271" s="831" t="s">
        <v>3382</v>
      </c>
      <c r="B271" s="832" t="s">
        <v>3383</v>
      </c>
      <c r="C271" s="832" t="s">
        <v>576</v>
      </c>
      <c r="D271" s="832" t="s">
        <v>3369</v>
      </c>
      <c r="E271" s="832" t="s">
        <v>3384</v>
      </c>
      <c r="F271" s="832" t="s">
        <v>3393</v>
      </c>
      <c r="G271" s="832" t="s">
        <v>3391</v>
      </c>
      <c r="H271" s="849"/>
      <c r="I271" s="849"/>
      <c r="J271" s="832"/>
      <c r="K271" s="832"/>
      <c r="L271" s="849">
        <v>2</v>
      </c>
      <c r="M271" s="849">
        <v>4896.7</v>
      </c>
      <c r="N271" s="832">
        <v>1</v>
      </c>
      <c r="O271" s="832">
        <v>2448.35</v>
      </c>
      <c r="P271" s="849"/>
      <c r="Q271" s="849"/>
      <c r="R271" s="837"/>
      <c r="S271" s="850"/>
    </row>
    <row r="272" spans="1:19" ht="14.4" customHeight="1" x14ac:dyDescent="0.3">
      <c r="A272" s="831" t="s">
        <v>3382</v>
      </c>
      <c r="B272" s="832" t="s">
        <v>3383</v>
      </c>
      <c r="C272" s="832" t="s">
        <v>576</v>
      </c>
      <c r="D272" s="832" t="s">
        <v>3369</v>
      </c>
      <c r="E272" s="832" t="s">
        <v>3384</v>
      </c>
      <c r="F272" s="832" t="s">
        <v>3394</v>
      </c>
      <c r="G272" s="832"/>
      <c r="H272" s="849"/>
      <c r="I272" s="849"/>
      <c r="J272" s="832"/>
      <c r="K272" s="832"/>
      <c r="L272" s="849">
        <v>6</v>
      </c>
      <c r="M272" s="849">
        <v>2478.0600000000004</v>
      </c>
      <c r="N272" s="832">
        <v>1</v>
      </c>
      <c r="O272" s="832">
        <v>413.01000000000005</v>
      </c>
      <c r="P272" s="849"/>
      <c r="Q272" s="849"/>
      <c r="R272" s="837"/>
      <c r="S272" s="850"/>
    </row>
    <row r="273" spans="1:19" ht="14.4" customHeight="1" x14ac:dyDescent="0.3">
      <c r="A273" s="831" t="s">
        <v>3382</v>
      </c>
      <c r="B273" s="832" t="s">
        <v>3383</v>
      </c>
      <c r="C273" s="832" t="s">
        <v>576</v>
      </c>
      <c r="D273" s="832" t="s">
        <v>3369</v>
      </c>
      <c r="E273" s="832" t="s">
        <v>3384</v>
      </c>
      <c r="F273" s="832" t="s">
        <v>3397</v>
      </c>
      <c r="G273" s="832" t="s">
        <v>3396</v>
      </c>
      <c r="H273" s="849"/>
      <c r="I273" s="849"/>
      <c r="J273" s="832"/>
      <c r="K273" s="832"/>
      <c r="L273" s="849">
        <v>12</v>
      </c>
      <c r="M273" s="849">
        <v>106248</v>
      </c>
      <c r="N273" s="832">
        <v>1</v>
      </c>
      <c r="O273" s="832">
        <v>8854</v>
      </c>
      <c r="P273" s="849"/>
      <c r="Q273" s="849"/>
      <c r="R273" s="837"/>
      <c r="S273" s="850"/>
    </row>
    <row r="274" spans="1:19" ht="14.4" customHeight="1" x14ac:dyDescent="0.3">
      <c r="A274" s="831" t="s">
        <v>3382</v>
      </c>
      <c r="B274" s="832" t="s">
        <v>3383</v>
      </c>
      <c r="C274" s="832" t="s">
        <v>576</v>
      </c>
      <c r="D274" s="832" t="s">
        <v>3369</v>
      </c>
      <c r="E274" s="832" t="s">
        <v>3384</v>
      </c>
      <c r="F274" s="832" t="s">
        <v>3398</v>
      </c>
      <c r="G274" s="832" t="s">
        <v>3399</v>
      </c>
      <c r="H274" s="849"/>
      <c r="I274" s="849"/>
      <c r="J274" s="832"/>
      <c r="K274" s="832"/>
      <c r="L274" s="849">
        <v>6</v>
      </c>
      <c r="M274" s="849">
        <v>37618.68</v>
      </c>
      <c r="N274" s="832">
        <v>1</v>
      </c>
      <c r="O274" s="832">
        <v>6269.78</v>
      </c>
      <c r="P274" s="849"/>
      <c r="Q274" s="849"/>
      <c r="R274" s="837"/>
      <c r="S274" s="850"/>
    </row>
    <row r="275" spans="1:19" ht="14.4" customHeight="1" x14ac:dyDescent="0.3">
      <c r="A275" s="831" t="s">
        <v>3382</v>
      </c>
      <c r="B275" s="832" t="s">
        <v>3383</v>
      </c>
      <c r="C275" s="832" t="s">
        <v>576</v>
      </c>
      <c r="D275" s="832" t="s">
        <v>3369</v>
      </c>
      <c r="E275" s="832" t="s">
        <v>3384</v>
      </c>
      <c r="F275" s="832" t="s">
        <v>3400</v>
      </c>
      <c r="G275" s="832" t="s">
        <v>3399</v>
      </c>
      <c r="H275" s="849"/>
      <c r="I275" s="849"/>
      <c r="J275" s="832"/>
      <c r="K275" s="832"/>
      <c r="L275" s="849">
        <v>10</v>
      </c>
      <c r="M275" s="849">
        <v>81312.800000000003</v>
      </c>
      <c r="N275" s="832">
        <v>1</v>
      </c>
      <c r="O275" s="832">
        <v>8131.2800000000007</v>
      </c>
      <c r="P275" s="849"/>
      <c r="Q275" s="849"/>
      <c r="R275" s="837"/>
      <c r="S275" s="850"/>
    </row>
    <row r="276" spans="1:19" ht="14.4" customHeight="1" x14ac:dyDescent="0.3">
      <c r="A276" s="831" t="s">
        <v>3382</v>
      </c>
      <c r="B276" s="832" t="s">
        <v>3383</v>
      </c>
      <c r="C276" s="832" t="s">
        <v>576</v>
      </c>
      <c r="D276" s="832" t="s">
        <v>3369</v>
      </c>
      <c r="E276" s="832" t="s">
        <v>3384</v>
      </c>
      <c r="F276" s="832" t="s">
        <v>3403</v>
      </c>
      <c r="G276" s="832" t="s">
        <v>3404</v>
      </c>
      <c r="H276" s="849"/>
      <c r="I276" s="849"/>
      <c r="J276" s="832"/>
      <c r="K276" s="832"/>
      <c r="L276" s="849">
        <v>0.2</v>
      </c>
      <c r="M276" s="849">
        <v>82.6</v>
      </c>
      <c r="N276" s="832">
        <v>1</v>
      </c>
      <c r="O276" s="832">
        <v>412.99999999999994</v>
      </c>
      <c r="P276" s="849"/>
      <c r="Q276" s="849"/>
      <c r="R276" s="837"/>
      <c r="S276" s="850"/>
    </row>
    <row r="277" spans="1:19" ht="14.4" customHeight="1" x14ac:dyDescent="0.3">
      <c r="A277" s="831" t="s">
        <v>3382</v>
      </c>
      <c r="B277" s="832" t="s">
        <v>3383</v>
      </c>
      <c r="C277" s="832" t="s">
        <v>576</v>
      </c>
      <c r="D277" s="832" t="s">
        <v>3369</v>
      </c>
      <c r="E277" s="832" t="s">
        <v>3384</v>
      </c>
      <c r="F277" s="832" t="s">
        <v>3405</v>
      </c>
      <c r="G277" s="832" t="s">
        <v>3406</v>
      </c>
      <c r="H277" s="849"/>
      <c r="I277" s="849"/>
      <c r="J277" s="832"/>
      <c r="K277" s="832"/>
      <c r="L277" s="849">
        <v>4</v>
      </c>
      <c r="M277" s="849">
        <v>32372.68</v>
      </c>
      <c r="N277" s="832">
        <v>1</v>
      </c>
      <c r="O277" s="832">
        <v>8093.17</v>
      </c>
      <c r="P277" s="849"/>
      <c r="Q277" s="849"/>
      <c r="R277" s="837"/>
      <c r="S277" s="850"/>
    </row>
    <row r="278" spans="1:19" ht="14.4" customHeight="1" x14ac:dyDescent="0.3">
      <c r="A278" s="831" t="s">
        <v>3382</v>
      </c>
      <c r="B278" s="832" t="s">
        <v>3383</v>
      </c>
      <c r="C278" s="832" t="s">
        <v>576</v>
      </c>
      <c r="D278" s="832" t="s">
        <v>3369</v>
      </c>
      <c r="E278" s="832" t="s">
        <v>3384</v>
      </c>
      <c r="F278" s="832" t="s">
        <v>3412</v>
      </c>
      <c r="G278" s="832" t="s">
        <v>1257</v>
      </c>
      <c r="H278" s="849"/>
      <c r="I278" s="849"/>
      <c r="J278" s="832"/>
      <c r="K278" s="832"/>
      <c r="L278" s="849">
        <v>0.66</v>
      </c>
      <c r="M278" s="849">
        <v>523.78</v>
      </c>
      <c r="N278" s="832">
        <v>1</v>
      </c>
      <c r="O278" s="832">
        <v>793.60606060606051</v>
      </c>
      <c r="P278" s="849"/>
      <c r="Q278" s="849"/>
      <c r="R278" s="837"/>
      <c r="S278" s="850"/>
    </row>
    <row r="279" spans="1:19" ht="14.4" customHeight="1" x14ac:dyDescent="0.3">
      <c r="A279" s="831" t="s">
        <v>3382</v>
      </c>
      <c r="B279" s="832" t="s">
        <v>3383</v>
      </c>
      <c r="C279" s="832" t="s">
        <v>576</v>
      </c>
      <c r="D279" s="832" t="s">
        <v>3369</v>
      </c>
      <c r="E279" s="832" t="s">
        <v>3377</v>
      </c>
      <c r="F279" s="832" t="s">
        <v>3418</v>
      </c>
      <c r="G279" s="832" t="s">
        <v>3419</v>
      </c>
      <c r="H279" s="849">
        <v>16</v>
      </c>
      <c r="I279" s="849">
        <v>592</v>
      </c>
      <c r="J279" s="832">
        <v>7.6923076923076927E-2</v>
      </c>
      <c r="K279" s="832">
        <v>37</v>
      </c>
      <c r="L279" s="849">
        <v>208</v>
      </c>
      <c r="M279" s="849">
        <v>7696</v>
      </c>
      <c r="N279" s="832">
        <v>1</v>
      </c>
      <c r="O279" s="832">
        <v>37</v>
      </c>
      <c r="P279" s="849"/>
      <c r="Q279" s="849"/>
      <c r="R279" s="837"/>
      <c r="S279" s="850"/>
    </row>
    <row r="280" spans="1:19" ht="14.4" customHeight="1" x14ac:dyDescent="0.3">
      <c r="A280" s="831" t="s">
        <v>3382</v>
      </c>
      <c r="B280" s="832" t="s">
        <v>3383</v>
      </c>
      <c r="C280" s="832" t="s">
        <v>576</v>
      </c>
      <c r="D280" s="832" t="s">
        <v>3369</v>
      </c>
      <c r="E280" s="832" t="s">
        <v>3377</v>
      </c>
      <c r="F280" s="832" t="s">
        <v>3418</v>
      </c>
      <c r="G280" s="832" t="s">
        <v>3420</v>
      </c>
      <c r="H280" s="849"/>
      <c r="I280" s="849"/>
      <c r="J280" s="832"/>
      <c r="K280" s="832"/>
      <c r="L280" s="849">
        <v>1</v>
      </c>
      <c r="M280" s="849">
        <v>37</v>
      </c>
      <c r="N280" s="832">
        <v>1</v>
      </c>
      <c r="O280" s="832">
        <v>37</v>
      </c>
      <c r="P280" s="849"/>
      <c r="Q280" s="849"/>
      <c r="R280" s="837"/>
      <c r="S280" s="850"/>
    </row>
    <row r="281" spans="1:19" ht="14.4" customHeight="1" x14ac:dyDescent="0.3">
      <c r="A281" s="831" t="s">
        <v>3382</v>
      </c>
      <c r="B281" s="832" t="s">
        <v>3383</v>
      </c>
      <c r="C281" s="832" t="s">
        <v>576</v>
      </c>
      <c r="D281" s="832" t="s">
        <v>3369</v>
      </c>
      <c r="E281" s="832" t="s">
        <v>3377</v>
      </c>
      <c r="F281" s="832" t="s">
        <v>3423</v>
      </c>
      <c r="G281" s="832" t="s">
        <v>3424</v>
      </c>
      <c r="H281" s="849"/>
      <c r="I281" s="849"/>
      <c r="J281" s="832"/>
      <c r="K281" s="832"/>
      <c r="L281" s="849">
        <v>2</v>
      </c>
      <c r="M281" s="849">
        <v>10</v>
      </c>
      <c r="N281" s="832">
        <v>1</v>
      </c>
      <c r="O281" s="832">
        <v>5</v>
      </c>
      <c r="P281" s="849"/>
      <c r="Q281" s="849"/>
      <c r="R281" s="837"/>
      <c r="S281" s="850"/>
    </row>
    <row r="282" spans="1:19" ht="14.4" customHeight="1" x14ac:dyDescent="0.3">
      <c r="A282" s="831" t="s">
        <v>3382</v>
      </c>
      <c r="B282" s="832" t="s">
        <v>3383</v>
      </c>
      <c r="C282" s="832" t="s">
        <v>576</v>
      </c>
      <c r="D282" s="832" t="s">
        <v>3369</v>
      </c>
      <c r="E282" s="832" t="s">
        <v>3377</v>
      </c>
      <c r="F282" s="832" t="s">
        <v>3378</v>
      </c>
      <c r="G282" s="832" t="s">
        <v>3379</v>
      </c>
      <c r="H282" s="849"/>
      <c r="I282" s="849"/>
      <c r="J282" s="832"/>
      <c r="K282" s="832"/>
      <c r="L282" s="849">
        <v>9</v>
      </c>
      <c r="M282" s="849">
        <v>666</v>
      </c>
      <c r="N282" s="832">
        <v>1</v>
      </c>
      <c r="O282" s="832">
        <v>74</v>
      </c>
      <c r="P282" s="849"/>
      <c r="Q282" s="849"/>
      <c r="R282" s="837"/>
      <c r="S282" s="850"/>
    </row>
    <row r="283" spans="1:19" ht="14.4" customHeight="1" x14ac:dyDescent="0.3">
      <c r="A283" s="831" t="s">
        <v>3382</v>
      </c>
      <c r="B283" s="832" t="s">
        <v>3383</v>
      </c>
      <c r="C283" s="832" t="s">
        <v>576</v>
      </c>
      <c r="D283" s="832" t="s">
        <v>3369</v>
      </c>
      <c r="E283" s="832" t="s">
        <v>3377</v>
      </c>
      <c r="F283" s="832" t="s">
        <v>3442</v>
      </c>
      <c r="G283" s="832" t="s">
        <v>3443</v>
      </c>
      <c r="H283" s="849">
        <v>2</v>
      </c>
      <c r="I283" s="849">
        <v>66.67</v>
      </c>
      <c r="J283" s="832"/>
      <c r="K283" s="832">
        <v>33.335000000000001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3382</v>
      </c>
      <c r="B284" s="832" t="s">
        <v>3383</v>
      </c>
      <c r="C284" s="832" t="s">
        <v>576</v>
      </c>
      <c r="D284" s="832" t="s">
        <v>3369</v>
      </c>
      <c r="E284" s="832" t="s">
        <v>3377</v>
      </c>
      <c r="F284" s="832" t="s">
        <v>3442</v>
      </c>
      <c r="G284" s="832" t="s">
        <v>3444</v>
      </c>
      <c r="H284" s="849">
        <v>9</v>
      </c>
      <c r="I284" s="849">
        <v>299.98999999999995</v>
      </c>
      <c r="J284" s="832">
        <v>1.9607189542483656E-2</v>
      </c>
      <c r="K284" s="832">
        <v>33.332222222222214</v>
      </c>
      <c r="L284" s="849">
        <v>459</v>
      </c>
      <c r="M284" s="849">
        <v>15300</v>
      </c>
      <c r="N284" s="832">
        <v>1</v>
      </c>
      <c r="O284" s="832">
        <v>33.333333333333336</v>
      </c>
      <c r="P284" s="849"/>
      <c r="Q284" s="849"/>
      <c r="R284" s="837"/>
      <c r="S284" s="850"/>
    </row>
    <row r="285" spans="1:19" ht="14.4" customHeight="1" x14ac:dyDescent="0.3">
      <c r="A285" s="831" t="s">
        <v>3382</v>
      </c>
      <c r="B285" s="832" t="s">
        <v>3383</v>
      </c>
      <c r="C285" s="832" t="s">
        <v>576</v>
      </c>
      <c r="D285" s="832" t="s">
        <v>3369</v>
      </c>
      <c r="E285" s="832" t="s">
        <v>3377</v>
      </c>
      <c r="F285" s="832" t="s">
        <v>3445</v>
      </c>
      <c r="G285" s="832" t="s">
        <v>3446</v>
      </c>
      <c r="H285" s="849"/>
      <c r="I285" s="849"/>
      <c r="J285" s="832"/>
      <c r="K285" s="832"/>
      <c r="L285" s="849">
        <v>1</v>
      </c>
      <c r="M285" s="849">
        <v>37</v>
      </c>
      <c r="N285" s="832">
        <v>1</v>
      </c>
      <c r="O285" s="832">
        <v>37</v>
      </c>
      <c r="P285" s="849"/>
      <c r="Q285" s="849"/>
      <c r="R285" s="837"/>
      <c r="S285" s="850"/>
    </row>
    <row r="286" spans="1:19" ht="14.4" customHeight="1" x14ac:dyDescent="0.3">
      <c r="A286" s="831" t="s">
        <v>3382</v>
      </c>
      <c r="B286" s="832" t="s">
        <v>3383</v>
      </c>
      <c r="C286" s="832" t="s">
        <v>576</v>
      </c>
      <c r="D286" s="832" t="s">
        <v>3369</v>
      </c>
      <c r="E286" s="832" t="s">
        <v>3377</v>
      </c>
      <c r="F286" s="832" t="s">
        <v>3447</v>
      </c>
      <c r="G286" s="832" t="s">
        <v>3449</v>
      </c>
      <c r="H286" s="849"/>
      <c r="I286" s="849"/>
      <c r="J286" s="832"/>
      <c r="K286" s="832"/>
      <c r="L286" s="849">
        <v>121</v>
      </c>
      <c r="M286" s="849">
        <v>3872</v>
      </c>
      <c r="N286" s="832">
        <v>1</v>
      </c>
      <c r="O286" s="832">
        <v>32</v>
      </c>
      <c r="P286" s="849"/>
      <c r="Q286" s="849"/>
      <c r="R286" s="837"/>
      <c r="S286" s="850"/>
    </row>
    <row r="287" spans="1:19" ht="14.4" customHeight="1" x14ac:dyDescent="0.3">
      <c r="A287" s="831" t="s">
        <v>3382</v>
      </c>
      <c r="B287" s="832" t="s">
        <v>3383</v>
      </c>
      <c r="C287" s="832" t="s">
        <v>576</v>
      </c>
      <c r="D287" s="832" t="s">
        <v>3369</v>
      </c>
      <c r="E287" s="832" t="s">
        <v>3377</v>
      </c>
      <c r="F287" s="832" t="s">
        <v>3450</v>
      </c>
      <c r="G287" s="832" t="s">
        <v>3451</v>
      </c>
      <c r="H287" s="849">
        <v>4</v>
      </c>
      <c r="I287" s="849">
        <v>0</v>
      </c>
      <c r="J287" s="832"/>
      <c r="K287" s="832">
        <v>0</v>
      </c>
      <c r="L287" s="849">
        <v>1</v>
      </c>
      <c r="M287" s="849">
        <v>0</v>
      </c>
      <c r="N287" s="832"/>
      <c r="O287" s="832">
        <v>0</v>
      </c>
      <c r="P287" s="849"/>
      <c r="Q287" s="849"/>
      <c r="R287" s="837"/>
      <c r="S287" s="850"/>
    </row>
    <row r="288" spans="1:19" ht="14.4" customHeight="1" x14ac:dyDescent="0.3">
      <c r="A288" s="831" t="s">
        <v>3382</v>
      </c>
      <c r="B288" s="832" t="s">
        <v>3383</v>
      </c>
      <c r="C288" s="832" t="s">
        <v>576</v>
      </c>
      <c r="D288" s="832" t="s">
        <v>3369</v>
      </c>
      <c r="E288" s="832" t="s">
        <v>3377</v>
      </c>
      <c r="F288" s="832" t="s">
        <v>3380</v>
      </c>
      <c r="G288" s="832" t="s">
        <v>3381</v>
      </c>
      <c r="H288" s="849">
        <v>1</v>
      </c>
      <c r="I288" s="849">
        <v>701</v>
      </c>
      <c r="J288" s="832">
        <v>2.6315789473684209E-2</v>
      </c>
      <c r="K288" s="832">
        <v>701</v>
      </c>
      <c r="L288" s="849">
        <v>38</v>
      </c>
      <c r="M288" s="849">
        <v>26638</v>
      </c>
      <c r="N288" s="832">
        <v>1</v>
      </c>
      <c r="O288" s="832">
        <v>701</v>
      </c>
      <c r="P288" s="849"/>
      <c r="Q288" s="849"/>
      <c r="R288" s="837"/>
      <c r="S288" s="850"/>
    </row>
    <row r="289" spans="1:19" ht="14.4" customHeight="1" x14ac:dyDescent="0.3">
      <c r="A289" s="831" t="s">
        <v>3382</v>
      </c>
      <c r="B289" s="832" t="s">
        <v>3383</v>
      </c>
      <c r="C289" s="832" t="s">
        <v>576</v>
      </c>
      <c r="D289" s="832" t="s">
        <v>3369</v>
      </c>
      <c r="E289" s="832" t="s">
        <v>3377</v>
      </c>
      <c r="F289" s="832" t="s">
        <v>3460</v>
      </c>
      <c r="G289" s="832" t="s">
        <v>3461</v>
      </c>
      <c r="H289" s="849"/>
      <c r="I289" s="849"/>
      <c r="J289" s="832"/>
      <c r="K289" s="832"/>
      <c r="L289" s="849">
        <v>20</v>
      </c>
      <c r="M289" s="849">
        <v>27880</v>
      </c>
      <c r="N289" s="832">
        <v>1</v>
      </c>
      <c r="O289" s="832">
        <v>1394</v>
      </c>
      <c r="P289" s="849"/>
      <c r="Q289" s="849"/>
      <c r="R289" s="837"/>
      <c r="S289" s="850"/>
    </row>
    <row r="290" spans="1:19" ht="14.4" customHeight="1" x14ac:dyDescent="0.3">
      <c r="A290" s="831" t="s">
        <v>3382</v>
      </c>
      <c r="B290" s="832" t="s">
        <v>3383</v>
      </c>
      <c r="C290" s="832" t="s">
        <v>576</v>
      </c>
      <c r="D290" s="832" t="s">
        <v>3369</v>
      </c>
      <c r="E290" s="832" t="s">
        <v>3377</v>
      </c>
      <c r="F290" s="832" t="s">
        <v>3463</v>
      </c>
      <c r="G290" s="832" t="s">
        <v>3464</v>
      </c>
      <c r="H290" s="849">
        <v>20</v>
      </c>
      <c r="I290" s="849">
        <v>7000</v>
      </c>
      <c r="J290" s="832">
        <v>4.8879950840735154E-2</v>
      </c>
      <c r="K290" s="832">
        <v>350</v>
      </c>
      <c r="L290" s="849">
        <v>408</v>
      </c>
      <c r="M290" s="849">
        <v>143208</v>
      </c>
      <c r="N290" s="832">
        <v>1</v>
      </c>
      <c r="O290" s="832">
        <v>351</v>
      </c>
      <c r="P290" s="849"/>
      <c r="Q290" s="849"/>
      <c r="R290" s="837"/>
      <c r="S290" s="850"/>
    </row>
    <row r="291" spans="1:19" ht="14.4" customHeight="1" x14ac:dyDescent="0.3">
      <c r="A291" s="831" t="s">
        <v>3382</v>
      </c>
      <c r="B291" s="832" t="s">
        <v>3383</v>
      </c>
      <c r="C291" s="832" t="s">
        <v>576</v>
      </c>
      <c r="D291" s="832" t="s">
        <v>3369</v>
      </c>
      <c r="E291" s="832" t="s">
        <v>3377</v>
      </c>
      <c r="F291" s="832" t="s">
        <v>3463</v>
      </c>
      <c r="G291" s="832" t="s">
        <v>3465</v>
      </c>
      <c r="H291" s="849"/>
      <c r="I291" s="849"/>
      <c r="J291" s="832"/>
      <c r="K291" s="832"/>
      <c r="L291" s="849">
        <v>1</v>
      </c>
      <c r="M291" s="849">
        <v>351</v>
      </c>
      <c r="N291" s="832">
        <v>1</v>
      </c>
      <c r="O291" s="832">
        <v>351</v>
      </c>
      <c r="P291" s="849"/>
      <c r="Q291" s="849"/>
      <c r="R291" s="837"/>
      <c r="S291" s="850"/>
    </row>
    <row r="292" spans="1:19" ht="14.4" customHeight="1" x14ac:dyDescent="0.3">
      <c r="A292" s="831" t="s">
        <v>3382</v>
      </c>
      <c r="B292" s="832" t="s">
        <v>3383</v>
      </c>
      <c r="C292" s="832" t="s">
        <v>576</v>
      </c>
      <c r="D292" s="832" t="s">
        <v>3369</v>
      </c>
      <c r="E292" s="832" t="s">
        <v>3377</v>
      </c>
      <c r="F292" s="832" t="s">
        <v>3475</v>
      </c>
      <c r="G292" s="832" t="s">
        <v>3476</v>
      </c>
      <c r="H292" s="849"/>
      <c r="I292" s="849"/>
      <c r="J292" s="832"/>
      <c r="K292" s="832"/>
      <c r="L292" s="849">
        <v>4</v>
      </c>
      <c r="M292" s="849">
        <v>0</v>
      </c>
      <c r="N292" s="832"/>
      <c r="O292" s="832">
        <v>0</v>
      </c>
      <c r="P292" s="849"/>
      <c r="Q292" s="849"/>
      <c r="R292" s="837"/>
      <c r="S292" s="850"/>
    </row>
    <row r="293" spans="1:19" ht="14.4" customHeight="1" x14ac:dyDescent="0.3">
      <c r="A293" s="831" t="s">
        <v>3382</v>
      </c>
      <c r="B293" s="832" t="s">
        <v>3383</v>
      </c>
      <c r="C293" s="832" t="s">
        <v>576</v>
      </c>
      <c r="D293" s="832" t="s">
        <v>1838</v>
      </c>
      <c r="E293" s="832" t="s">
        <v>3384</v>
      </c>
      <c r="F293" s="832" t="s">
        <v>3398</v>
      </c>
      <c r="G293" s="832" t="s">
        <v>3399</v>
      </c>
      <c r="H293" s="849"/>
      <c r="I293" s="849"/>
      <c r="J293" s="832"/>
      <c r="K293" s="832"/>
      <c r="L293" s="849">
        <v>1</v>
      </c>
      <c r="M293" s="849">
        <v>6269.78</v>
      </c>
      <c r="N293" s="832">
        <v>1</v>
      </c>
      <c r="O293" s="832">
        <v>6269.78</v>
      </c>
      <c r="P293" s="849"/>
      <c r="Q293" s="849"/>
      <c r="R293" s="837"/>
      <c r="S293" s="850"/>
    </row>
    <row r="294" spans="1:19" ht="14.4" customHeight="1" x14ac:dyDescent="0.3">
      <c r="A294" s="831" t="s">
        <v>3382</v>
      </c>
      <c r="B294" s="832" t="s">
        <v>3383</v>
      </c>
      <c r="C294" s="832" t="s">
        <v>576</v>
      </c>
      <c r="D294" s="832" t="s">
        <v>1838</v>
      </c>
      <c r="E294" s="832" t="s">
        <v>3377</v>
      </c>
      <c r="F294" s="832" t="s">
        <v>3416</v>
      </c>
      <c r="G294" s="832" t="s">
        <v>3417</v>
      </c>
      <c r="H294" s="849"/>
      <c r="I294" s="849"/>
      <c r="J294" s="832"/>
      <c r="K294" s="832"/>
      <c r="L294" s="849">
        <v>1</v>
      </c>
      <c r="M294" s="849">
        <v>66</v>
      </c>
      <c r="N294" s="832">
        <v>1</v>
      </c>
      <c r="O294" s="832">
        <v>66</v>
      </c>
      <c r="P294" s="849">
        <v>0</v>
      </c>
      <c r="Q294" s="849">
        <v>0</v>
      </c>
      <c r="R294" s="837">
        <v>0</v>
      </c>
      <c r="S294" s="850"/>
    </row>
    <row r="295" spans="1:19" ht="14.4" customHeight="1" x14ac:dyDescent="0.3">
      <c r="A295" s="831" t="s">
        <v>3382</v>
      </c>
      <c r="B295" s="832" t="s">
        <v>3383</v>
      </c>
      <c r="C295" s="832" t="s">
        <v>576</v>
      </c>
      <c r="D295" s="832" t="s">
        <v>1838</v>
      </c>
      <c r="E295" s="832" t="s">
        <v>3377</v>
      </c>
      <c r="F295" s="832" t="s">
        <v>3418</v>
      </c>
      <c r="G295" s="832" t="s">
        <v>3419</v>
      </c>
      <c r="H295" s="849"/>
      <c r="I295" s="849"/>
      <c r="J295" s="832"/>
      <c r="K295" s="832"/>
      <c r="L295" s="849">
        <v>18</v>
      </c>
      <c r="M295" s="849">
        <v>666</v>
      </c>
      <c r="N295" s="832">
        <v>1</v>
      </c>
      <c r="O295" s="832">
        <v>37</v>
      </c>
      <c r="P295" s="849"/>
      <c r="Q295" s="849"/>
      <c r="R295" s="837"/>
      <c r="S295" s="850"/>
    </row>
    <row r="296" spans="1:19" ht="14.4" customHeight="1" x14ac:dyDescent="0.3">
      <c r="A296" s="831" t="s">
        <v>3382</v>
      </c>
      <c r="B296" s="832" t="s">
        <v>3383</v>
      </c>
      <c r="C296" s="832" t="s">
        <v>576</v>
      </c>
      <c r="D296" s="832" t="s">
        <v>1838</v>
      </c>
      <c r="E296" s="832" t="s">
        <v>3377</v>
      </c>
      <c r="F296" s="832" t="s">
        <v>3418</v>
      </c>
      <c r="G296" s="832" t="s">
        <v>3420</v>
      </c>
      <c r="H296" s="849"/>
      <c r="I296" s="849"/>
      <c r="J296" s="832"/>
      <c r="K296" s="832"/>
      <c r="L296" s="849">
        <v>1</v>
      </c>
      <c r="M296" s="849">
        <v>37</v>
      </c>
      <c r="N296" s="832">
        <v>1</v>
      </c>
      <c r="O296" s="832">
        <v>37</v>
      </c>
      <c r="P296" s="849">
        <v>3</v>
      </c>
      <c r="Q296" s="849">
        <v>111</v>
      </c>
      <c r="R296" s="837">
        <v>3</v>
      </c>
      <c r="S296" s="850">
        <v>37</v>
      </c>
    </row>
    <row r="297" spans="1:19" ht="14.4" customHeight="1" x14ac:dyDescent="0.3">
      <c r="A297" s="831" t="s">
        <v>3382</v>
      </c>
      <c r="B297" s="832" t="s">
        <v>3383</v>
      </c>
      <c r="C297" s="832" t="s">
        <v>576</v>
      </c>
      <c r="D297" s="832" t="s">
        <v>1838</v>
      </c>
      <c r="E297" s="832" t="s">
        <v>3377</v>
      </c>
      <c r="F297" s="832" t="s">
        <v>3423</v>
      </c>
      <c r="G297" s="832" t="s">
        <v>3424</v>
      </c>
      <c r="H297" s="849"/>
      <c r="I297" s="849"/>
      <c r="J297" s="832"/>
      <c r="K297" s="832"/>
      <c r="L297" s="849">
        <v>1</v>
      </c>
      <c r="M297" s="849">
        <v>5</v>
      </c>
      <c r="N297" s="832">
        <v>1</v>
      </c>
      <c r="O297" s="832">
        <v>5</v>
      </c>
      <c r="P297" s="849"/>
      <c r="Q297" s="849"/>
      <c r="R297" s="837"/>
      <c r="S297" s="850"/>
    </row>
    <row r="298" spans="1:19" ht="14.4" customHeight="1" x14ac:dyDescent="0.3">
      <c r="A298" s="831" t="s">
        <v>3382</v>
      </c>
      <c r="B298" s="832" t="s">
        <v>3383</v>
      </c>
      <c r="C298" s="832" t="s">
        <v>576</v>
      </c>
      <c r="D298" s="832" t="s">
        <v>1838</v>
      </c>
      <c r="E298" s="832" t="s">
        <v>3377</v>
      </c>
      <c r="F298" s="832" t="s">
        <v>3378</v>
      </c>
      <c r="G298" s="832" t="s">
        <v>3379</v>
      </c>
      <c r="H298" s="849"/>
      <c r="I298" s="849"/>
      <c r="J298" s="832"/>
      <c r="K298" s="832"/>
      <c r="L298" s="849">
        <v>15</v>
      </c>
      <c r="M298" s="849">
        <v>1110</v>
      </c>
      <c r="N298" s="832">
        <v>1</v>
      </c>
      <c r="O298" s="832">
        <v>74</v>
      </c>
      <c r="P298" s="849">
        <v>2</v>
      </c>
      <c r="Q298" s="849">
        <v>148</v>
      </c>
      <c r="R298" s="837">
        <v>0.13333333333333333</v>
      </c>
      <c r="S298" s="850">
        <v>74</v>
      </c>
    </row>
    <row r="299" spans="1:19" ht="14.4" customHeight="1" x14ac:dyDescent="0.3">
      <c r="A299" s="831" t="s">
        <v>3382</v>
      </c>
      <c r="B299" s="832" t="s">
        <v>3383</v>
      </c>
      <c r="C299" s="832" t="s">
        <v>576</v>
      </c>
      <c r="D299" s="832" t="s">
        <v>1838</v>
      </c>
      <c r="E299" s="832" t="s">
        <v>3377</v>
      </c>
      <c r="F299" s="832" t="s">
        <v>3437</v>
      </c>
      <c r="G299" s="832" t="s">
        <v>3438</v>
      </c>
      <c r="H299" s="849"/>
      <c r="I299" s="849"/>
      <c r="J299" s="832"/>
      <c r="K299" s="832"/>
      <c r="L299" s="849">
        <v>4</v>
      </c>
      <c r="M299" s="849">
        <v>332</v>
      </c>
      <c r="N299" s="832">
        <v>1</v>
      </c>
      <c r="O299" s="832">
        <v>83</v>
      </c>
      <c r="P299" s="849">
        <v>2</v>
      </c>
      <c r="Q299" s="849">
        <v>166</v>
      </c>
      <c r="R299" s="837">
        <v>0.5</v>
      </c>
      <c r="S299" s="850">
        <v>83</v>
      </c>
    </row>
    <row r="300" spans="1:19" ht="14.4" customHeight="1" x14ac:dyDescent="0.3">
      <c r="A300" s="831" t="s">
        <v>3382</v>
      </c>
      <c r="B300" s="832" t="s">
        <v>3383</v>
      </c>
      <c r="C300" s="832" t="s">
        <v>576</v>
      </c>
      <c r="D300" s="832" t="s">
        <v>1838</v>
      </c>
      <c r="E300" s="832" t="s">
        <v>3377</v>
      </c>
      <c r="F300" s="832" t="s">
        <v>3442</v>
      </c>
      <c r="G300" s="832" t="s">
        <v>3443</v>
      </c>
      <c r="H300" s="849"/>
      <c r="I300" s="849"/>
      <c r="J300" s="832"/>
      <c r="K300" s="832"/>
      <c r="L300" s="849">
        <v>2</v>
      </c>
      <c r="M300" s="849">
        <v>66.66</v>
      </c>
      <c r="N300" s="832">
        <v>1</v>
      </c>
      <c r="O300" s="832">
        <v>33.33</v>
      </c>
      <c r="P300" s="849">
        <v>1</v>
      </c>
      <c r="Q300" s="849">
        <v>33.33</v>
      </c>
      <c r="R300" s="837">
        <v>0.5</v>
      </c>
      <c r="S300" s="850">
        <v>33.33</v>
      </c>
    </row>
    <row r="301" spans="1:19" ht="14.4" customHeight="1" x14ac:dyDescent="0.3">
      <c r="A301" s="831" t="s">
        <v>3382</v>
      </c>
      <c r="B301" s="832" t="s">
        <v>3383</v>
      </c>
      <c r="C301" s="832" t="s">
        <v>576</v>
      </c>
      <c r="D301" s="832" t="s">
        <v>1838</v>
      </c>
      <c r="E301" s="832" t="s">
        <v>3377</v>
      </c>
      <c r="F301" s="832" t="s">
        <v>3442</v>
      </c>
      <c r="G301" s="832" t="s">
        <v>3444</v>
      </c>
      <c r="H301" s="849"/>
      <c r="I301" s="849"/>
      <c r="J301" s="832"/>
      <c r="K301" s="832"/>
      <c r="L301" s="849">
        <v>28</v>
      </c>
      <c r="M301" s="849">
        <v>933.34</v>
      </c>
      <c r="N301" s="832">
        <v>1</v>
      </c>
      <c r="O301" s="832">
        <v>33.333571428571432</v>
      </c>
      <c r="P301" s="849">
        <v>5</v>
      </c>
      <c r="Q301" s="849">
        <v>166.67000000000002</v>
      </c>
      <c r="R301" s="837">
        <v>0.17857372447339662</v>
      </c>
      <c r="S301" s="850">
        <v>33.334000000000003</v>
      </c>
    </row>
    <row r="302" spans="1:19" ht="14.4" customHeight="1" x14ac:dyDescent="0.3">
      <c r="A302" s="831" t="s">
        <v>3382</v>
      </c>
      <c r="B302" s="832" t="s">
        <v>3383</v>
      </c>
      <c r="C302" s="832" t="s">
        <v>576</v>
      </c>
      <c r="D302" s="832" t="s">
        <v>1838</v>
      </c>
      <c r="E302" s="832" t="s">
        <v>3377</v>
      </c>
      <c r="F302" s="832" t="s">
        <v>3445</v>
      </c>
      <c r="G302" s="832" t="s">
        <v>3446</v>
      </c>
      <c r="H302" s="849"/>
      <c r="I302" s="849"/>
      <c r="J302" s="832"/>
      <c r="K302" s="832"/>
      <c r="L302" s="849"/>
      <c r="M302" s="849"/>
      <c r="N302" s="832"/>
      <c r="O302" s="832"/>
      <c r="P302" s="849">
        <v>1</v>
      </c>
      <c r="Q302" s="849">
        <v>37</v>
      </c>
      <c r="R302" s="837"/>
      <c r="S302" s="850">
        <v>37</v>
      </c>
    </row>
    <row r="303" spans="1:19" ht="14.4" customHeight="1" x14ac:dyDescent="0.3">
      <c r="A303" s="831" t="s">
        <v>3382</v>
      </c>
      <c r="B303" s="832" t="s">
        <v>3383</v>
      </c>
      <c r="C303" s="832" t="s">
        <v>576</v>
      </c>
      <c r="D303" s="832" t="s">
        <v>1838</v>
      </c>
      <c r="E303" s="832" t="s">
        <v>3377</v>
      </c>
      <c r="F303" s="832" t="s">
        <v>3447</v>
      </c>
      <c r="G303" s="832" t="s">
        <v>3449</v>
      </c>
      <c r="H303" s="849"/>
      <c r="I303" s="849"/>
      <c r="J303" s="832"/>
      <c r="K303" s="832"/>
      <c r="L303" s="849">
        <v>1</v>
      </c>
      <c r="M303" s="849">
        <v>32</v>
      </c>
      <c r="N303" s="832">
        <v>1</v>
      </c>
      <c r="O303" s="832">
        <v>32</v>
      </c>
      <c r="P303" s="849">
        <v>1</v>
      </c>
      <c r="Q303" s="849">
        <v>32</v>
      </c>
      <c r="R303" s="837">
        <v>1</v>
      </c>
      <c r="S303" s="850">
        <v>32</v>
      </c>
    </row>
    <row r="304" spans="1:19" ht="14.4" customHeight="1" x14ac:dyDescent="0.3">
      <c r="A304" s="831" t="s">
        <v>3382</v>
      </c>
      <c r="B304" s="832" t="s">
        <v>3383</v>
      </c>
      <c r="C304" s="832" t="s">
        <v>576</v>
      </c>
      <c r="D304" s="832" t="s">
        <v>1838</v>
      </c>
      <c r="E304" s="832" t="s">
        <v>3377</v>
      </c>
      <c r="F304" s="832" t="s">
        <v>3450</v>
      </c>
      <c r="G304" s="832" t="s">
        <v>3451</v>
      </c>
      <c r="H304" s="849"/>
      <c r="I304" s="849"/>
      <c r="J304" s="832"/>
      <c r="K304" s="832"/>
      <c r="L304" s="849">
        <v>10</v>
      </c>
      <c r="M304" s="849">
        <v>0</v>
      </c>
      <c r="N304" s="832"/>
      <c r="O304" s="832">
        <v>0</v>
      </c>
      <c r="P304" s="849">
        <v>3</v>
      </c>
      <c r="Q304" s="849">
        <v>0</v>
      </c>
      <c r="R304" s="837"/>
      <c r="S304" s="850">
        <v>0</v>
      </c>
    </row>
    <row r="305" spans="1:19" ht="14.4" customHeight="1" x14ac:dyDescent="0.3">
      <c r="A305" s="831" t="s">
        <v>3382</v>
      </c>
      <c r="B305" s="832" t="s">
        <v>3383</v>
      </c>
      <c r="C305" s="832" t="s">
        <v>576</v>
      </c>
      <c r="D305" s="832" t="s">
        <v>1838</v>
      </c>
      <c r="E305" s="832" t="s">
        <v>3377</v>
      </c>
      <c r="F305" s="832" t="s">
        <v>3454</v>
      </c>
      <c r="G305" s="832" t="s">
        <v>3455</v>
      </c>
      <c r="H305" s="849"/>
      <c r="I305" s="849"/>
      <c r="J305" s="832"/>
      <c r="K305" s="832"/>
      <c r="L305" s="849">
        <v>23</v>
      </c>
      <c r="M305" s="849">
        <v>4600</v>
      </c>
      <c r="N305" s="832">
        <v>1</v>
      </c>
      <c r="O305" s="832">
        <v>200</v>
      </c>
      <c r="P305" s="849">
        <v>11</v>
      </c>
      <c r="Q305" s="849">
        <v>2200</v>
      </c>
      <c r="R305" s="837">
        <v>0.47826086956521741</v>
      </c>
      <c r="S305" s="850">
        <v>200</v>
      </c>
    </row>
    <row r="306" spans="1:19" ht="14.4" customHeight="1" x14ac:dyDescent="0.3">
      <c r="A306" s="831" t="s">
        <v>3382</v>
      </c>
      <c r="B306" s="832" t="s">
        <v>3383</v>
      </c>
      <c r="C306" s="832" t="s">
        <v>576</v>
      </c>
      <c r="D306" s="832" t="s">
        <v>1838</v>
      </c>
      <c r="E306" s="832" t="s">
        <v>3377</v>
      </c>
      <c r="F306" s="832" t="s">
        <v>3454</v>
      </c>
      <c r="G306" s="832" t="s">
        <v>3456</v>
      </c>
      <c r="H306" s="849"/>
      <c r="I306" s="849"/>
      <c r="J306" s="832"/>
      <c r="K306" s="832"/>
      <c r="L306" s="849">
        <v>1</v>
      </c>
      <c r="M306" s="849">
        <v>200</v>
      </c>
      <c r="N306" s="832">
        <v>1</v>
      </c>
      <c r="O306" s="832">
        <v>200</v>
      </c>
      <c r="P306" s="849"/>
      <c r="Q306" s="849"/>
      <c r="R306" s="837"/>
      <c r="S306" s="850"/>
    </row>
    <row r="307" spans="1:19" ht="14.4" customHeight="1" x14ac:dyDescent="0.3">
      <c r="A307" s="831" t="s">
        <v>3382</v>
      </c>
      <c r="B307" s="832" t="s">
        <v>3383</v>
      </c>
      <c r="C307" s="832" t="s">
        <v>576</v>
      </c>
      <c r="D307" s="832" t="s">
        <v>1838</v>
      </c>
      <c r="E307" s="832" t="s">
        <v>3377</v>
      </c>
      <c r="F307" s="832" t="s">
        <v>3380</v>
      </c>
      <c r="G307" s="832" t="s">
        <v>3381</v>
      </c>
      <c r="H307" s="849"/>
      <c r="I307" s="849"/>
      <c r="J307" s="832"/>
      <c r="K307" s="832"/>
      <c r="L307" s="849">
        <v>33</v>
      </c>
      <c r="M307" s="849">
        <v>23133</v>
      </c>
      <c r="N307" s="832">
        <v>1</v>
      </c>
      <c r="O307" s="832">
        <v>701</v>
      </c>
      <c r="P307" s="849">
        <v>8</v>
      </c>
      <c r="Q307" s="849">
        <v>5616</v>
      </c>
      <c r="R307" s="837">
        <v>0.24277006873297885</v>
      </c>
      <c r="S307" s="850">
        <v>702</v>
      </c>
    </row>
    <row r="308" spans="1:19" ht="14.4" customHeight="1" x14ac:dyDescent="0.3">
      <c r="A308" s="831" t="s">
        <v>3382</v>
      </c>
      <c r="B308" s="832" t="s">
        <v>3383</v>
      </c>
      <c r="C308" s="832" t="s">
        <v>576</v>
      </c>
      <c r="D308" s="832" t="s">
        <v>1838</v>
      </c>
      <c r="E308" s="832" t="s">
        <v>3377</v>
      </c>
      <c r="F308" s="832" t="s">
        <v>3380</v>
      </c>
      <c r="G308" s="832" t="s">
        <v>3457</v>
      </c>
      <c r="H308" s="849"/>
      <c r="I308" s="849"/>
      <c r="J308" s="832"/>
      <c r="K308" s="832"/>
      <c r="L308" s="849">
        <v>3</v>
      </c>
      <c r="M308" s="849">
        <v>2103</v>
      </c>
      <c r="N308" s="832">
        <v>1</v>
      </c>
      <c r="O308" s="832">
        <v>701</v>
      </c>
      <c r="P308" s="849">
        <v>1</v>
      </c>
      <c r="Q308" s="849">
        <v>702</v>
      </c>
      <c r="R308" s="837">
        <v>0.33380884450784593</v>
      </c>
      <c r="S308" s="850">
        <v>702</v>
      </c>
    </row>
    <row r="309" spans="1:19" ht="14.4" customHeight="1" x14ac:dyDescent="0.3">
      <c r="A309" s="831" t="s">
        <v>3382</v>
      </c>
      <c r="B309" s="832" t="s">
        <v>3383</v>
      </c>
      <c r="C309" s="832" t="s">
        <v>576</v>
      </c>
      <c r="D309" s="832" t="s">
        <v>1838</v>
      </c>
      <c r="E309" s="832" t="s">
        <v>3377</v>
      </c>
      <c r="F309" s="832" t="s">
        <v>3458</v>
      </c>
      <c r="G309" s="832" t="s">
        <v>3459</v>
      </c>
      <c r="H309" s="849"/>
      <c r="I309" s="849"/>
      <c r="J309" s="832"/>
      <c r="K309" s="832"/>
      <c r="L309" s="849">
        <v>2</v>
      </c>
      <c r="M309" s="849">
        <v>694</v>
      </c>
      <c r="N309" s="832">
        <v>1</v>
      </c>
      <c r="O309" s="832">
        <v>347</v>
      </c>
      <c r="P309" s="849">
        <v>1</v>
      </c>
      <c r="Q309" s="849">
        <v>347</v>
      </c>
      <c r="R309" s="837">
        <v>0.5</v>
      </c>
      <c r="S309" s="850">
        <v>347</v>
      </c>
    </row>
    <row r="310" spans="1:19" ht="14.4" customHeight="1" x14ac:dyDescent="0.3">
      <c r="A310" s="831" t="s">
        <v>3382</v>
      </c>
      <c r="B310" s="832" t="s">
        <v>3383</v>
      </c>
      <c r="C310" s="832" t="s">
        <v>576</v>
      </c>
      <c r="D310" s="832" t="s">
        <v>1838</v>
      </c>
      <c r="E310" s="832" t="s">
        <v>3377</v>
      </c>
      <c r="F310" s="832" t="s">
        <v>3460</v>
      </c>
      <c r="G310" s="832" t="s">
        <v>3462</v>
      </c>
      <c r="H310" s="849"/>
      <c r="I310" s="849"/>
      <c r="J310" s="832"/>
      <c r="K310" s="832"/>
      <c r="L310" s="849">
        <v>3</v>
      </c>
      <c r="M310" s="849">
        <v>4182</v>
      </c>
      <c r="N310" s="832">
        <v>1</v>
      </c>
      <c r="O310" s="832">
        <v>1394</v>
      </c>
      <c r="P310" s="849"/>
      <c r="Q310" s="849"/>
      <c r="R310" s="837"/>
      <c r="S310" s="850"/>
    </row>
    <row r="311" spans="1:19" ht="14.4" customHeight="1" x14ac:dyDescent="0.3">
      <c r="A311" s="831" t="s">
        <v>3382</v>
      </c>
      <c r="B311" s="832" t="s">
        <v>3383</v>
      </c>
      <c r="C311" s="832" t="s">
        <v>576</v>
      </c>
      <c r="D311" s="832" t="s">
        <v>1838</v>
      </c>
      <c r="E311" s="832" t="s">
        <v>3377</v>
      </c>
      <c r="F311" s="832" t="s">
        <v>3463</v>
      </c>
      <c r="G311" s="832" t="s">
        <v>3464</v>
      </c>
      <c r="H311" s="849"/>
      <c r="I311" s="849"/>
      <c r="J311" s="832"/>
      <c r="K311" s="832"/>
      <c r="L311" s="849">
        <v>7</v>
      </c>
      <c r="M311" s="849">
        <v>2457</v>
      </c>
      <c r="N311" s="832">
        <v>1</v>
      </c>
      <c r="O311" s="832">
        <v>351</v>
      </c>
      <c r="P311" s="849"/>
      <c r="Q311" s="849"/>
      <c r="R311" s="837"/>
      <c r="S311" s="850"/>
    </row>
    <row r="312" spans="1:19" ht="14.4" customHeight="1" x14ac:dyDescent="0.3">
      <c r="A312" s="831" t="s">
        <v>3382</v>
      </c>
      <c r="B312" s="832" t="s">
        <v>3383</v>
      </c>
      <c r="C312" s="832" t="s">
        <v>576</v>
      </c>
      <c r="D312" s="832" t="s">
        <v>1839</v>
      </c>
      <c r="E312" s="832" t="s">
        <v>3384</v>
      </c>
      <c r="F312" s="832" t="s">
        <v>3385</v>
      </c>
      <c r="G312" s="832" t="s">
        <v>3386</v>
      </c>
      <c r="H312" s="849">
        <v>2.1999999999999997</v>
      </c>
      <c r="I312" s="849">
        <v>388.41</v>
      </c>
      <c r="J312" s="832">
        <v>0.42307692307692313</v>
      </c>
      <c r="K312" s="832">
        <v>176.55000000000004</v>
      </c>
      <c r="L312" s="849">
        <v>5.2</v>
      </c>
      <c r="M312" s="849">
        <v>918.06</v>
      </c>
      <c r="N312" s="832">
        <v>1</v>
      </c>
      <c r="O312" s="832">
        <v>176.54999999999998</v>
      </c>
      <c r="P312" s="849">
        <v>6</v>
      </c>
      <c r="Q312" s="849">
        <v>1059.3000000000002</v>
      </c>
      <c r="R312" s="837">
        <v>1.1538461538461542</v>
      </c>
      <c r="S312" s="850">
        <v>176.55000000000004</v>
      </c>
    </row>
    <row r="313" spans="1:19" ht="14.4" customHeight="1" x14ac:dyDescent="0.3">
      <c r="A313" s="831" t="s">
        <v>3382</v>
      </c>
      <c r="B313" s="832" t="s">
        <v>3383</v>
      </c>
      <c r="C313" s="832" t="s">
        <v>576</v>
      </c>
      <c r="D313" s="832" t="s">
        <v>1839</v>
      </c>
      <c r="E313" s="832" t="s">
        <v>3384</v>
      </c>
      <c r="F313" s="832" t="s">
        <v>3387</v>
      </c>
      <c r="G313" s="832" t="s">
        <v>3388</v>
      </c>
      <c r="H313" s="849">
        <v>0.1</v>
      </c>
      <c r="I313" s="849">
        <v>57.36</v>
      </c>
      <c r="J313" s="832">
        <v>9.9503868438399881E-2</v>
      </c>
      <c r="K313" s="832">
        <v>573.59999999999991</v>
      </c>
      <c r="L313" s="849">
        <v>1.01</v>
      </c>
      <c r="M313" s="849">
        <v>576.46</v>
      </c>
      <c r="N313" s="832">
        <v>1</v>
      </c>
      <c r="O313" s="832">
        <v>570.75247524752479</v>
      </c>
      <c r="P313" s="849">
        <v>0.1</v>
      </c>
      <c r="Q313" s="849">
        <v>57.36</v>
      </c>
      <c r="R313" s="837">
        <v>9.9503868438399881E-2</v>
      </c>
      <c r="S313" s="850">
        <v>573.59999999999991</v>
      </c>
    </row>
    <row r="314" spans="1:19" ht="14.4" customHeight="1" x14ac:dyDescent="0.3">
      <c r="A314" s="831" t="s">
        <v>3382</v>
      </c>
      <c r="B314" s="832" t="s">
        <v>3383</v>
      </c>
      <c r="C314" s="832" t="s">
        <v>576</v>
      </c>
      <c r="D314" s="832" t="s">
        <v>1839</v>
      </c>
      <c r="E314" s="832" t="s">
        <v>3384</v>
      </c>
      <c r="F314" s="832" t="s">
        <v>3389</v>
      </c>
      <c r="G314" s="832" t="s">
        <v>1263</v>
      </c>
      <c r="H314" s="849">
        <v>0.4</v>
      </c>
      <c r="I314" s="849">
        <v>345.4</v>
      </c>
      <c r="J314" s="832">
        <v>0.30769230769230771</v>
      </c>
      <c r="K314" s="832">
        <v>863.49999999999989</v>
      </c>
      <c r="L314" s="849">
        <v>1.3</v>
      </c>
      <c r="M314" s="849">
        <v>1122.55</v>
      </c>
      <c r="N314" s="832">
        <v>1</v>
      </c>
      <c r="O314" s="832">
        <v>863.49999999999989</v>
      </c>
      <c r="P314" s="849">
        <v>0.5</v>
      </c>
      <c r="Q314" s="849">
        <v>431.75</v>
      </c>
      <c r="R314" s="837">
        <v>0.38461538461538464</v>
      </c>
      <c r="S314" s="850">
        <v>863.5</v>
      </c>
    </row>
    <row r="315" spans="1:19" ht="14.4" customHeight="1" x14ac:dyDescent="0.3">
      <c r="A315" s="831" t="s">
        <v>3382</v>
      </c>
      <c r="B315" s="832" t="s">
        <v>3383</v>
      </c>
      <c r="C315" s="832" t="s">
        <v>576</v>
      </c>
      <c r="D315" s="832" t="s">
        <v>1839</v>
      </c>
      <c r="E315" s="832" t="s">
        <v>3384</v>
      </c>
      <c r="F315" s="832" t="s">
        <v>3390</v>
      </c>
      <c r="G315" s="832" t="s">
        <v>3391</v>
      </c>
      <c r="H315" s="849">
        <v>2</v>
      </c>
      <c r="I315" s="849">
        <v>9188.8799999999992</v>
      </c>
      <c r="J315" s="832">
        <v>0.30369425134869571</v>
      </c>
      <c r="K315" s="832">
        <v>4594.4399999999996</v>
      </c>
      <c r="L315" s="849">
        <v>7</v>
      </c>
      <c r="M315" s="849">
        <v>30257.01</v>
      </c>
      <c r="N315" s="832">
        <v>1</v>
      </c>
      <c r="O315" s="832">
        <v>4322.4299999999994</v>
      </c>
      <c r="P315" s="849">
        <v>5</v>
      </c>
      <c r="Q315" s="849">
        <v>21612.15</v>
      </c>
      <c r="R315" s="837">
        <v>0.71428571428571441</v>
      </c>
      <c r="S315" s="850">
        <v>4322.43</v>
      </c>
    </row>
    <row r="316" spans="1:19" ht="14.4" customHeight="1" x14ac:dyDescent="0.3">
      <c r="A316" s="831" t="s">
        <v>3382</v>
      </c>
      <c r="B316" s="832" t="s">
        <v>3383</v>
      </c>
      <c r="C316" s="832" t="s">
        <v>576</v>
      </c>
      <c r="D316" s="832" t="s">
        <v>1839</v>
      </c>
      <c r="E316" s="832" t="s">
        <v>3384</v>
      </c>
      <c r="F316" s="832" t="s">
        <v>3392</v>
      </c>
      <c r="G316" s="832" t="s">
        <v>3391</v>
      </c>
      <c r="H316" s="849">
        <v>2</v>
      </c>
      <c r="I316" s="849">
        <v>7076.38</v>
      </c>
      <c r="J316" s="832">
        <v>0.67532246920366612</v>
      </c>
      <c r="K316" s="832">
        <v>3538.19</v>
      </c>
      <c r="L316" s="849">
        <v>3</v>
      </c>
      <c r="M316" s="849">
        <v>10478.52</v>
      </c>
      <c r="N316" s="832">
        <v>1</v>
      </c>
      <c r="O316" s="832">
        <v>3492.84</v>
      </c>
      <c r="P316" s="849"/>
      <c r="Q316" s="849"/>
      <c r="R316" s="837"/>
      <c r="S316" s="850"/>
    </row>
    <row r="317" spans="1:19" ht="14.4" customHeight="1" x14ac:dyDescent="0.3">
      <c r="A317" s="831" t="s">
        <v>3382</v>
      </c>
      <c r="B317" s="832" t="s">
        <v>3383</v>
      </c>
      <c r="C317" s="832" t="s">
        <v>576</v>
      </c>
      <c r="D317" s="832" t="s">
        <v>1839</v>
      </c>
      <c r="E317" s="832" t="s">
        <v>3384</v>
      </c>
      <c r="F317" s="832" t="s">
        <v>3394</v>
      </c>
      <c r="G317" s="832"/>
      <c r="H317" s="849">
        <v>0.2</v>
      </c>
      <c r="I317" s="849">
        <v>82.6</v>
      </c>
      <c r="J317" s="832">
        <v>0.5</v>
      </c>
      <c r="K317" s="832">
        <v>412.99999999999994</v>
      </c>
      <c r="L317" s="849">
        <v>0.4</v>
      </c>
      <c r="M317" s="849">
        <v>165.2</v>
      </c>
      <c r="N317" s="832">
        <v>1</v>
      </c>
      <c r="O317" s="832">
        <v>412.99999999999994</v>
      </c>
      <c r="P317" s="849"/>
      <c r="Q317" s="849"/>
      <c r="R317" s="837"/>
      <c r="S317" s="850"/>
    </row>
    <row r="318" spans="1:19" ht="14.4" customHeight="1" x14ac:dyDescent="0.3">
      <c r="A318" s="831" t="s">
        <v>3382</v>
      </c>
      <c r="B318" s="832" t="s">
        <v>3383</v>
      </c>
      <c r="C318" s="832" t="s">
        <v>576</v>
      </c>
      <c r="D318" s="832" t="s">
        <v>1839</v>
      </c>
      <c r="E318" s="832" t="s">
        <v>3384</v>
      </c>
      <c r="F318" s="832" t="s">
        <v>3397</v>
      </c>
      <c r="G318" s="832" t="s">
        <v>3396</v>
      </c>
      <c r="H318" s="849">
        <v>3</v>
      </c>
      <c r="I318" s="849">
        <v>26562</v>
      </c>
      <c r="J318" s="832">
        <v>0.75</v>
      </c>
      <c r="K318" s="832">
        <v>8854</v>
      </c>
      <c r="L318" s="849">
        <v>4</v>
      </c>
      <c r="M318" s="849">
        <v>35416</v>
      </c>
      <c r="N318" s="832">
        <v>1</v>
      </c>
      <c r="O318" s="832">
        <v>8854</v>
      </c>
      <c r="P318" s="849">
        <v>19</v>
      </c>
      <c r="Q318" s="849">
        <v>168226</v>
      </c>
      <c r="R318" s="837">
        <v>4.75</v>
      </c>
      <c r="S318" s="850">
        <v>8854</v>
      </c>
    </row>
    <row r="319" spans="1:19" ht="14.4" customHeight="1" x14ac:dyDescent="0.3">
      <c r="A319" s="831" t="s">
        <v>3382</v>
      </c>
      <c r="B319" s="832" t="s">
        <v>3383</v>
      </c>
      <c r="C319" s="832" t="s">
        <v>576</v>
      </c>
      <c r="D319" s="832" t="s">
        <v>1839</v>
      </c>
      <c r="E319" s="832" t="s">
        <v>3384</v>
      </c>
      <c r="F319" s="832" t="s">
        <v>3398</v>
      </c>
      <c r="G319" s="832" t="s">
        <v>3399</v>
      </c>
      <c r="H319" s="849">
        <v>4</v>
      </c>
      <c r="I319" s="849">
        <v>25276.58</v>
      </c>
      <c r="J319" s="832">
        <v>0.50393674100207664</v>
      </c>
      <c r="K319" s="832">
        <v>6319.1450000000004</v>
      </c>
      <c r="L319" s="849">
        <v>8</v>
      </c>
      <c r="M319" s="849">
        <v>50158.239999999998</v>
      </c>
      <c r="N319" s="832">
        <v>1</v>
      </c>
      <c r="O319" s="832">
        <v>6269.78</v>
      </c>
      <c r="P319" s="849">
        <v>8</v>
      </c>
      <c r="Q319" s="849">
        <v>50158.239999999998</v>
      </c>
      <c r="R319" s="837">
        <v>1</v>
      </c>
      <c r="S319" s="850">
        <v>6269.78</v>
      </c>
    </row>
    <row r="320" spans="1:19" ht="14.4" customHeight="1" x14ac:dyDescent="0.3">
      <c r="A320" s="831" t="s">
        <v>3382</v>
      </c>
      <c r="B320" s="832" t="s">
        <v>3383</v>
      </c>
      <c r="C320" s="832" t="s">
        <v>576</v>
      </c>
      <c r="D320" s="832" t="s">
        <v>1839</v>
      </c>
      <c r="E320" s="832" t="s">
        <v>3384</v>
      </c>
      <c r="F320" s="832" t="s">
        <v>3400</v>
      </c>
      <c r="G320" s="832" t="s">
        <v>3399</v>
      </c>
      <c r="H320" s="849">
        <v>15</v>
      </c>
      <c r="I320" s="849">
        <v>121969.2</v>
      </c>
      <c r="J320" s="832">
        <v>0.78947368421052622</v>
      </c>
      <c r="K320" s="832">
        <v>8131.28</v>
      </c>
      <c r="L320" s="849">
        <v>19</v>
      </c>
      <c r="M320" s="849">
        <v>154494.32</v>
      </c>
      <c r="N320" s="832">
        <v>1</v>
      </c>
      <c r="O320" s="832">
        <v>8131.2800000000007</v>
      </c>
      <c r="P320" s="849">
        <v>13</v>
      </c>
      <c r="Q320" s="849">
        <v>105706.64</v>
      </c>
      <c r="R320" s="837">
        <v>0.68421052631578949</v>
      </c>
      <c r="S320" s="850">
        <v>8131.28</v>
      </c>
    </row>
    <row r="321" spans="1:19" ht="14.4" customHeight="1" x14ac:dyDescent="0.3">
      <c r="A321" s="831" t="s">
        <v>3382</v>
      </c>
      <c r="B321" s="832" t="s">
        <v>3383</v>
      </c>
      <c r="C321" s="832" t="s">
        <v>576</v>
      </c>
      <c r="D321" s="832" t="s">
        <v>1839</v>
      </c>
      <c r="E321" s="832" t="s">
        <v>3384</v>
      </c>
      <c r="F321" s="832" t="s">
        <v>3401</v>
      </c>
      <c r="G321" s="832" t="s">
        <v>3402</v>
      </c>
      <c r="H321" s="849"/>
      <c r="I321" s="849"/>
      <c r="J321" s="832"/>
      <c r="K321" s="832"/>
      <c r="L321" s="849"/>
      <c r="M321" s="849"/>
      <c r="N321" s="832"/>
      <c r="O321" s="832"/>
      <c r="P321" s="849">
        <v>1</v>
      </c>
      <c r="Q321" s="849">
        <v>24.35</v>
      </c>
      <c r="R321" s="837"/>
      <c r="S321" s="850">
        <v>24.35</v>
      </c>
    </row>
    <row r="322" spans="1:19" ht="14.4" customHeight="1" x14ac:dyDescent="0.3">
      <c r="A322" s="831" t="s">
        <v>3382</v>
      </c>
      <c r="B322" s="832" t="s">
        <v>3383</v>
      </c>
      <c r="C322" s="832" t="s">
        <v>576</v>
      </c>
      <c r="D322" s="832" t="s">
        <v>1839</v>
      </c>
      <c r="E322" s="832" t="s">
        <v>3384</v>
      </c>
      <c r="F322" s="832" t="s">
        <v>3403</v>
      </c>
      <c r="G322" s="832" t="s">
        <v>3404</v>
      </c>
      <c r="H322" s="849"/>
      <c r="I322" s="849"/>
      <c r="J322" s="832"/>
      <c r="K322" s="832"/>
      <c r="L322" s="849"/>
      <c r="M322" s="849"/>
      <c r="N322" s="832"/>
      <c r="O322" s="832"/>
      <c r="P322" s="849">
        <v>0.4</v>
      </c>
      <c r="Q322" s="849">
        <v>165.2</v>
      </c>
      <c r="R322" s="837"/>
      <c r="S322" s="850">
        <v>412.99999999999994</v>
      </c>
    </row>
    <row r="323" spans="1:19" ht="14.4" customHeight="1" x14ac:dyDescent="0.3">
      <c r="A323" s="831" t="s">
        <v>3382</v>
      </c>
      <c r="B323" s="832" t="s">
        <v>3383</v>
      </c>
      <c r="C323" s="832" t="s">
        <v>576</v>
      </c>
      <c r="D323" s="832" t="s">
        <v>1839</v>
      </c>
      <c r="E323" s="832" t="s">
        <v>3384</v>
      </c>
      <c r="F323" s="832" t="s">
        <v>3405</v>
      </c>
      <c r="G323" s="832" t="s">
        <v>3406</v>
      </c>
      <c r="H323" s="849">
        <v>2</v>
      </c>
      <c r="I323" s="849">
        <v>16246.22</v>
      </c>
      <c r="J323" s="832">
        <v>0.50184970784006755</v>
      </c>
      <c r="K323" s="832">
        <v>8123.11</v>
      </c>
      <c r="L323" s="849">
        <v>4</v>
      </c>
      <c r="M323" s="849">
        <v>32372.68</v>
      </c>
      <c r="N323" s="832">
        <v>1</v>
      </c>
      <c r="O323" s="832">
        <v>8093.17</v>
      </c>
      <c r="P323" s="849">
        <v>5</v>
      </c>
      <c r="Q323" s="849">
        <v>40465.85</v>
      </c>
      <c r="R323" s="837">
        <v>1.25</v>
      </c>
      <c r="S323" s="850">
        <v>8093.17</v>
      </c>
    </row>
    <row r="324" spans="1:19" ht="14.4" customHeight="1" x14ac:dyDescent="0.3">
      <c r="A324" s="831" t="s">
        <v>3382</v>
      </c>
      <c r="B324" s="832" t="s">
        <v>3383</v>
      </c>
      <c r="C324" s="832" t="s">
        <v>576</v>
      </c>
      <c r="D324" s="832" t="s">
        <v>1839</v>
      </c>
      <c r="E324" s="832" t="s">
        <v>3384</v>
      </c>
      <c r="F324" s="832" t="s">
        <v>3407</v>
      </c>
      <c r="G324" s="832" t="s">
        <v>3406</v>
      </c>
      <c r="H324" s="849"/>
      <c r="I324" s="849"/>
      <c r="J324" s="832"/>
      <c r="K324" s="832"/>
      <c r="L324" s="849">
        <v>4</v>
      </c>
      <c r="M324" s="849">
        <v>32372.68</v>
      </c>
      <c r="N324" s="832">
        <v>1</v>
      </c>
      <c r="O324" s="832">
        <v>8093.17</v>
      </c>
      <c r="P324" s="849">
        <v>1</v>
      </c>
      <c r="Q324" s="849">
        <v>8093.17</v>
      </c>
      <c r="R324" s="837">
        <v>0.25</v>
      </c>
      <c r="S324" s="850">
        <v>8093.17</v>
      </c>
    </row>
    <row r="325" spans="1:19" ht="14.4" customHeight="1" x14ac:dyDescent="0.3">
      <c r="A325" s="831" t="s">
        <v>3382</v>
      </c>
      <c r="B325" s="832" t="s">
        <v>3383</v>
      </c>
      <c r="C325" s="832" t="s">
        <v>576</v>
      </c>
      <c r="D325" s="832" t="s">
        <v>1839</v>
      </c>
      <c r="E325" s="832" t="s">
        <v>3384</v>
      </c>
      <c r="F325" s="832" t="s">
        <v>3408</v>
      </c>
      <c r="G325" s="832" t="s">
        <v>3409</v>
      </c>
      <c r="H325" s="849"/>
      <c r="I325" s="849"/>
      <c r="J325" s="832"/>
      <c r="K325" s="832"/>
      <c r="L325" s="849"/>
      <c r="M325" s="849"/>
      <c r="N325" s="832"/>
      <c r="O325" s="832"/>
      <c r="P325" s="849">
        <v>1</v>
      </c>
      <c r="Q325" s="849">
        <v>2919.8</v>
      </c>
      <c r="R325" s="837"/>
      <c r="S325" s="850">
        <v>2919.8</v>
      </c>
    </row>
    <row r="326" spans="1:19" ht="14.4" customHeight="1" x14ac:dyDescent="0.3">
      <c r="A326" s="831" t="s">
        <v>3382</v>
      </c>
      <c r="B326" s="832" t="s">
        <v>3383</v>
      </c>
      <c r="C326" s="832" t="s">
        <v>576</v>
      </c>
      <c r="D326" s="832" t="s">
        <v>1839</v>
      </c>
      <c r="E326" s="832" t="s">
        <v>3384</v>
      </c>
      <c r="F326" s="832" t="s">
        <v>3412</v>
      </c>
      <c r="G326" s="832" t="s">
        <v>1257</v>
      </c>
      <c r="H326" s="849"/>
      <c r="I326" s="849"/>
      <c r="J326" s="832"/>
      <c r="K326" s="832"/>
      <c r="L326" s="849">
        <v>1.6500000000000001</v>
      </c>
      <c r="M326" s="849">
        <v>1309.4499999999998</v>
      </c>
      <c r="N326" s="832">
        <v>1</v>
      </c>
      <c r="O326" s="832">
        <v>793.6060606060604</v>
      </c>
      <c r="P326" s="849"/>
      <c r="Q326" s="849"/>
      <c r="R326" s="837"/>
      <c r="S326" s="850"/>
    </row>
    <row r="327" spans="1:19" ht="14.4" customHeight="1" x14ac:dyDescent="0.3">
      <c r="A327" s="831" t="s">
        <v>3382</v>
      </c>
      <c r="B327" s="832" t="s">
        <v>3383</v>
      </c>
      <c r="C327" s="832" t="s">
        <v>576</v>
      </c>
      <c r="D327" s="832" t="s">
        <v>1839</v>
      </c>
      <c r="E327" s="832" t="s">
        <v>3384</v>
      </c>
      <c r="F327" s="832" t="s">
        <v>3413</v>
      </c>
      <c r="G327" s="832" t="s">
        <v>3396</v>
      </c>
      <c r="H327" s="849"/>
      <c r="I327" s="849"/>
      <c r="J327" s="832"/>
      <c r="K327" s="832"/>
      <c r="L327" s="849">
        <v>1</v>
      </c>
      <c r="M327" s="849">
        <v>5893.72</v>
      </c>
      <c r="N327" s="832">
        <v>1</v>
      </c>
      <c r="O327" s="832">
        <v>5893.72</v>
      </c>
      <c r="P327" s="849"/>
      <c r="Q327" s="849"/>
      <c r="R327" s="837"/>
      <c r="S327" s="850"/>
    </row>
    <row r="328" spans="1:19" ht="14.4" customHeight="1" x14ac:dyDescent="0.3">
      <c r="A328" s="831" t="s">
        <v>3382</v>
      </c>
      <c r="B328" s="832" t="s">
        <v>3383</v>
      </c>
      <c r="C328" s="832" t="s">
        <v>576</v>
      </c>
      <c r="D328" s="832" t="s">
        <v>1839</v>
      </c>
      <c r="E328" s="832" t="s">
        <v>3377</v>
      </c>
      <c r="F328" s="832" t="s">
        <v>3418</v>
      </c>
      <c r="G328" s="832" t="s">
        <v>3419</v>
      </c>
      <c r="H328" s="849">
        <v>162</v>
      </c>
      <c r="I328" s="849">
        <v>5994</v>
      </c>
      <c r="J328" s="832">
        <v>0.726457399103139</v>
      </c>
      <c r="K328" s="832">
        <v>37</v>
      </c>
      <c r="L328" s="849">
        <v>223</v>
      </c>
      <c r="M328" s="849">
        <v>8251</v>
      </c>
      <c r="N328" s="832">
        <v>1</v>
      </c>
      <c r="O328" s="832">
        <v>37</v>
      </c>
      <c r="P328" s="849">
        <v>209</v>
      </c>
      <c r="Q328" s="849">
        <v>7733</v>
      </c>
      <c r="R328" s="837">
        <v>0.93721973094170408</v>
      </c>
      <c r="S328" s="850">
        <v>37</v>
      </c>
    </row>
    <row r="329" spans="1:19" ht="14.4" customHeight="1" x14ac:dyDescent="0.3">
      <c r="A329" s="831" t="s">
        <v>3382</v>
      </c>
      <c r="B329" s="832" t="s">
        <v>3383</v>
      </c>
      <c r="C329" s="832" t="s">
        <v>576</v>
      </c>
      <c r="D329" s="832" t="s">
        <v>1839</v>
      </c>
      <c r="E329" s="832" t="s">
        <v>3377</v>
      </c>
      <c r="F329" s="832" t="s">
        <v>3418</v>
      </c>
      <c r="G329" s="832" t="s">
        <v>3420</v>
      </c>
      <c r="H329" s="849"/>
      <c r="I329" s="849"/>
      <c r="J329" s="832"/>
      <c r="K329" s="832"/>
      <c r="L329" s="849">
        <v>1</v>
      </c>
      <c r="M329" s="849">
        <v>37</v>
      </c>
      <c r="N329" s="832">
        <v>1</v>
      </c>
      <c r="O329" s="832">
        <v>37</v>
      </c>
      <c r="P329" s="849">
        <v>2</v>
      </c>
      <c r="Q329" s="849">
        <v>74</v>
      </c>
      <c r="R329" s="837">
        <v>2</v>
      </c>
      <c r="S329" s="850">
        <v>37</v>
      </c>
    </row>
    <row r="330" spans="1:19" ht="14.4" customHeight="1" x14ac:dyDescent="0.3">
      <c r="A330" s="831" t="s">
        <v>3382</v>
      </c>
      <c r="B330" s="832" t="s">
        <v>3383</v>
      </c>
      <c r="C330" s="832" t="s">
        <v>576</v>
      </c>
      <c r="D330" s="832" t="s">
        <v>1839</v>
      </c>
      <c r="E330" s="832" t="s">
        <v>3377</v>
      </c>
      <c r="F330" s="832" t="s">
        <v>3421</v>
      </c>
      <c r="G330" s="832" t="s">
        <v>3422</v>
      </c>
      <c r="H330" s="849">
        <v>3</v>
      </c>
      <c r="I330" s="849">
        <v>15</v>
      </c>
      <c r="J330" s="832">
        <v>1.5</v>
      </c>
      <c r="K330" s="832">
        <v>5</v>
      </c>
      <c r="L330" s="849">
        <v>2</v>
      </c>
      <c r="M330" s="849">
        <v>10</v>
      </c>
      <c r="N330" s="832">
        <v>1</v>
      </c>
      <c r="O330" s="832">
        <v>5</v>
      </c>
      <c r="P330" s="849">
        <v>5</v>
      </c>
      <c r="Q330" s="849">
        <v>25</v>
      </c>
      <c r="R330" s="837">
        <v>2.5</v>
      </c>
      <c r="S330" s="850">
        <v>5</v>
      </c>
    </row>
    <row r="331" spans="1:19" ht="14.4" customHeight="1" x14ac:dyDescent="0.3">
      <c r="A331" s="831" t="s">
        <v>3382</v>
      </c>
      <c r="B331" s="832" t="s">
        <v>3383</v>
      </c>
      <c r="C331" s="832" t="s">
        <v>576</v>
      </c>
      <c r="D331" s="832" t="s">
        <v>1839</v>
      </c>
      <c r="E331" s="832" t="s">
        <v>3377</v>
      </c>
      <c r="F331" s="832" t="s">
        <v>3423</v>
      </c>
      <c r="G331" s="832" t="s">
        <v>3424</v>
      </c>
      <c r="H331" s="849">
        <v>2</v>
      </c>
      <c r="I331" s="849">
        <v>10</v>
      </c>
      <c r="J331" s="832">
        <v>0.13333333333333333</v>
      </c>
      <c r="K331" s="832">
        <v>5</v>
      </c>
      <c r="L331" s="849">
        <v>15</v>
      </c>
      <c r="M331" s="849">
        <v>75</v>
      </c>
      <c r="N331" s="832">
        <v>1</v>
      </c>
      <c r="O331" s="832">
        <v>5</v>
      </c>
      <c r="P331" s="849">
        <v>5</v>
      </c>
      <c r="Q331" s="849">
        <v>25</v>
      </c>
      <c r="R331" s="837">
        <v>0.33333333333333331</v>
      </c>
      <c r="S331" s="850">
        <v>5</v>
      </c>
    </row>
    <row r="332" spans="1:19" ht="14.4" customHeight="1" x14ac:dyDescent="0.3">
      <c r="A332" s="831" t="s">
        <v>3382</v>
      </c>
      <c r="B332" s="832" t="s">
        <v>3383</v>
      </c>
      <c r="C332" s="832" t="s">
        <v>576</v>
      </c>
      <c r="D332" s="832" t="s">
        <v>1839</v>
      </c>
      <c r="E332" s="832" t="s">
        <v>3377</v>
      </c>
      <c r="F332" s="832" t="s">
        <v>3425</v>
      </c>
      <c r="G332" s="832" t="s">
        <v>3426</v>
      </c>
      <c r="H332" s="849"/>
      <c r="I332" s="849"/>
      <c r="J332" s="832"/>
      <c r="K332" s="832"/>
      <c r="L332" s="849">
        <v>1</v>
      </c>
      <c r="M332" s="849">
        <v>347</v>
      </c>
      <c r="N332" s="832">
        <v>1</v>
      </c>
      <c r="O332" s="832">
        <v>347</v>
      </c>
      <c r="P332" s="849"/>
      <c r="Q332" s="849"/>
      <c r="R332" s="837"/>
      <c r="S332" s="850"/>
    </row>
    <row r="333" spans="1:19" ht="14.4" customHeight="1" x14ac:dyDescent="0.3">
      <c r="A333" s="831" t="s">
        <v>3382</v>
      </c>
      <c r="B333" s="832" t="s">
        <v>3383</v>
      </c>
      <c r="C333" s="832" t="s">
        <v>576</v>
      </c>
      <c r="D333" s="832" t="s">
        <v>1839</v>
      </c>
      <c r="E333" s="832" t="s">
        <v>3377</v>
      </c>
      <c r="F333" s="832" t="s">
        <v>3427</v>
      </c>
      <c r="G333" s="832" t="s">
        <v>3428</v>
      </c>
      <c r="H333" s="849"/>
      <c r="I333" s="849"/>
      <c r="J333" s="832"/>
      <c r="K333" s="832"/>
      <c r="L333" s="849">
        <v>2</v>
      </c>
      <c r="M333" s="849">
        <v>808</v>
      </c>
      <c r="N333" s="832">
        <v>1</v>
      </c>
      <c r="O333" s="832">
        <v>404</v>
      </c>
      <c r="P333" s="849"/>
      <c r="Q333" s="849"/>
      <c r="R333" s="837"/>
      <c r="S333" s="850"/>
    </row>
    <row r="334" spans="1:19" ht="14.4" customHeight="1" x14ac:dyDescent="0.3">
      <c r="A334" s="831" t="s">
        <v>3382</v>
      </c>
      <c r="B334" s="832" t="s">
        <v>3383</v>
      </c>
      <c r="C334" s="832" t="s">
        <v>576</v>
      </c>
      <c r="D334" s="832" t="s">
        <v>1839</v>
      </c>
      <c r="E334" s="832" t="s">
        <v>3377</v>
      </c>
      <c r="F334" s="832" t="s">
        <v>3429</v>
      </c>
      <c r="G334" s="832" t="s">
        <v>3430</v>
      </c>
      <c r="H334" s="849"/>
      <c r="I334" s="849"/>
      <c r="J334" s="832"/>
      <c r="K334" s="832"/>
      <c r="L334" s="849">
        <v>3</v>
      </c>
      <c r="M334" s="849">
        <v>1704</v>
      </c>
      <c r="N334" s="832">
        <v>1</v>
      </c>
      <c r="O334" s="832">
        <v>568</v>
      </c>
      <c r="P334" s="849"/>
      <c r="Q334" s="849"/>
      <c r="R334" s="837"/>
      <c r="S334" s="850"/>
    </row>
    <row r="335" spans="1:19" ht="14.4" customHeight="1" x14ac:dyDescent="0.3">
      <c r="A335" s="831" t="s">
        <v>3382</v>
      </c>
      <c r="B335" s="832" t="s">
        <v>3383</v>
      </c>
      <c r="C335" s="832" t="s">
        <v>576</v>
      </c>
      <c r="D335" s="832" t="s">
        <v>1839</v>
      </c>
      <c r="E335" s="832" t="s">
        <v>3377</v>
      </c>
      <c r="F335" s="832" t="s">
        <v>3378</v>
      </c>
      <c r="G335" s="832" t="s">
        <v>3379</v>
      </c>
      <c r="H335" s="849">
        <v>96</v>
      </c>
      <c r="I335" s="849">
        <v>7104</v>
      </c>
      <c r="J335" s="832">
        <v>1.0909090909090908</v>
      </c>
      <c r="K335" s="832">
        <v>74</v>
      </c>
      <c r="L335" s="849">
        <v>88</v>
      </c>
      <c r="M335" s="849">
        <v>6512</v>
      </c>
      <c r="N335" s="832">
        <v>1</v>
      </c>
      <c r="O335" s="832">
        <v>74</v>
      </c>
      <c r="P335" s="849">
        <v>106</v>
      </c>
      <c r="Q335" s="849">
        <v>7844</v>
      </c>
      <c r="R335" s="837">
        <v>1.2045454545454546</v>
      </c>
      <c r="S335" s="850">
        <v>74</v>
      </c>
    </row>
    <row r="336" spans="1:19" ht="14.4" customHeight="1" x14ac:dyDescent="0.3">
      <c r="A336" s="831" t="s">
        <v>3382</v>
      </c>
      <c r="B336" s="832" t="s">
        <v>3383</v>
      </c>
      <c r="C336" s="832" t="s">
        <v>576</v>
      </c>
      <c r="D336" s="832" t="s">
        <v>1839</v>
      </c>
      <c r="E336" s="832" t="s">
        <v>3377</v>
      </c>
      <c r="F336" s="832" t="s">
        <v>3437</v>
      </c>
      <c r="G336" s="832" t="s">
        <v>3438</v>
      </c>
      <c r="H336" s="849">
        <v>1</v>
      </c>
      <c r="I336" s="849">
        <v>83</v>
      </c>
      <c r="J336" s="832"/>
      <c r="K336" s="832">
        <v>83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3382</v>
      </c>
      <c r="B337" s="832" t="s">
        <v>3383</v>
      </c>
      <c r="C337" s="832" t="s">
        <v>576</v>
      </c>
      <c r="D337" s="832" t="s">
        <v>1839</v>
      </c>
      <c r="E337" s="832" t="s">
        <v>3377</v>
      </c>
      <c r="F337" s="832" t="s">
        <v>3442</v>
      </c>
      <c r="G337" s="832" t="s">
        <v>3443</v>
      </c>
      <c r="H337" s="849">
        <v>1</v>
      </c>
      <c r="I337" s="849">
        <v>33.33</v>
      </c>
      <c r="J337" s="832"/>
      <c r="K337" s="832">
        <v>33.33</v>
      </c>
      <c r="L337" s="849"/>
      <c r="M337" s="849"/>
      <c r="N337" s="832"/>
      <c r="O337" s="832"/>
      <c r="P337" s="849">
        <v>1</v>
      </c>
      <c r="Q337" s="849">
        <v>33.33</v>
      </c>
      <c r="R337" s="837"/>
      <c r="S337" s="850">
        <v>33.33</v>
      </c>
    </row>
    <row r="338" spans="1:19" ht="14.4" customHeight="1" x14ac:dyDescent="0.3">
      <c r="A338" s="831" t="s">
        <v>3382</v>
      </c>
      <c r="B338" s="832" t="s">
        <v>3383</v>
      </c>
      <c r="C338" s="832" t="s">
        <v>576</v>
      </c>
      <c r="D338" s="832" t="s">
        <v>1839</v>
      </c>
      <c r="E338" s="832" t="s">
        <v>3377</v>
      </c>
      <c r="F338" s="832" t="s">
        <v>3442</v>
      </c>
      <c r="G338" s="832" t="s">
        <v>3444</v>
      </c>
      <c r="H338" s="849">
        <v>453</v>
      </c>
      <c r="I338" s="849">
        <v>15099.99</v>
      </c>
      <c r="J338" s="832">
        <v>0.48553022508038585</v>
      </c>
      <c r="K338" s="832">
        <v>33.333311258278144</v>
      </c>
      <c r="L338" s="849">
        <v>933</v>
      </c>
      <c r="M338" s="849">
        <v>31100</v>
      </c>
      <c r="N338" s="832">
        <v>1</v>
      </c>
      <c r="O338" s="832">
        <v>33.333333333333336</v>
      </c>
      <c r="P338" s="849">
        <v>743</v>
      </c>
      <c r="Q338" s="849">
        <v>24766.67</v>
      </c>
      <c r="R338" s="837">
        <v>0.79635594855305458</v>
      </c>
      <c r="S338" s="850">
        <v>33.333337819650062</v>
      </c>
    </row>
    <row r="339" spans="1:19" ht="14.4" customHeight="1" x14ac:dyDescent="0.3">
      <c r="A339" s="831" t="s">
        <v>3382</v>
      </c>
      <c r="B339" s="832" t="s">
        <v>3383</v>
      </c>
      <c r="C339" s="832" t="s">
        <v>576</v>
      </c>
      <c r="D339" s="832" t="s">
        <v>1839</v>
      </c>
      <c r="E339" s="832" t="s">
        <v>3377</v>
      </c>
      <c r="F339" s="832" t="s">
        <v>3445</v>
      </c>
      <c r="G339" s="832" t="s">
        <v>3446</v>
      </c>
      <c r="H339" s="849"/>
      <c r="I339" s="849"/>
      <c r="J339" s="832"/>
      <c r="K339" s="832"/>
      <c r="L339" s="849">
        <v>1</v>
      </c>
      <c r="M339" s="849">
        <v>37</v>
      </c>
      <c r="N339" s="832">
        <v>1</v>
      </c>
      <c r="O339" s="832">
        <v>37</v>
      </c>
      <c r="P339" s="849">
        <v>3</v>
      </c>
      <c r="Q339" s="849">
        <v>111</v>
      </c>
      <c r="R339" s="837">
        <v>3</v>
      </c>
      <c r="S339" s="850">
        <v>37</v>
      </c>
    </row>
    <row r="340" spans="1:19" ht="14.4" customHeight="1" x14ac:dyDescent="0.3">
      <c r="A340" s="831" t="s">
        <v>3382</v>
      </c>
      <c r="B340" s="832" t="s">
        <v>3383</v>
      </c>
      <c r="C340" s="832" t="s">
        <v>576</v>
      </c>
      <c r="D340" s="832" t="s">
        <v>1839</v>
      </c>
      <c r="E340" s="832" t="s">
        <v>3377</v>
      </c>
      <c r="F340" s="832" t="s">
        <v>3447</v>
      </c>
      <c r="G340" s="832" t="s">
        <v>3448</v>
      </c>
      <c r="H340" s="849"/>
      <c r="I340" s="849"/>
      <c r="J340" s="832"/>
      <c r="K340" s="832"/>
      <c r="L340" s="849">
        <v>1</v>
      </c>
      <c r="M340" s="849">
        <v>32</v>
      </c>
      <c r="N340" s="832">
        <v>1</v>
      </c>
      <c r="O340" s="832">
        <v>32</v>
      </c>
      <c r="P340" s="849"/>
      <c r="Q340" s="849"/>
      <c r="R340" s="837"/>
      <c r="S340" s="850"/>
    </row>
    <row r="341" spans="1:19" ht="14.4" customHeight="1" x14ac:dyDescent="0.3">
      <c r="A341" s="831" t="s">
        <v>3382</v>
      </c>
      <c r="B341" s="832" t="s">
        <v>3383</v>
      </c>
      <c r="C341" s="832" t="s">
        <v>576</v>
      </c>
      <c r="D341" s="832" t="s">
        <v>1839</v>
      </c>
      <c r="E341" s="832" t="s">
        <v>3377</v>
      </c>
      <c r="F341" s="832" t="s">
        <v>3447</v>
      </c>
      <c r="G341" s="832" t="s">
        <v>3449</v>
      </c>
      <c r="H341" s="849">
        <v>50</v>
      </c>
      <c r="I341" s="849">
        <v>1600</v>
      </c>
      <c r="J341" s="832">
        <v>0.40322580645161288</v>
      </c>
      <c r="K341" s="832">
        <v>32</v>
      </c>
      <c r="L341" s="849">
        <v>124</v>
      </c>
      <c r="M341" s="849">
        <v>3968</v>
      </c>
      <c r="N341" s="832">
        <v>1</v>
      </c>
      <c r="O341" s="832">
        <v>32</v>
      </c>
      <c r="P341" s="849">
        <v>91</v>
      </c>
      <c r="Q341" s="849">
        <v>2912</v>
      </c>
      <c r="R341" s="837">
        <v>0.7338709677419355</v>
      </c>
      <c r="S341" s="850">
        <v>32</v>
      </c>
    </row>
    <row r="342" spans="1:19" ht="14.4" customHeight="1" x14ac:dyDescent="0.3">
      <c r="A342" s="831" t="s">
        <v>3382</v>
      </c>
      <c r="B342" s="832" t="s">
        <v>3383</v>
      </c>
      <c r="C342" s="832" t="s">
        <v>576</v>
      </c>
      <c r="D342" s="832" t="s">
        <v>1839</v>
      </c>
      <c r="E342" s="832" t="s">
        <v>3377</v>
      </c>
      <c r="F342" s="832" t="s">
        <v>3450</v>
      </c>
      <c r="G342" s="832" t="s">
        <v>3451</v>
      </c>
      <c r="H342" s="849">
        <v>4</v>
      </c>
      <c r="I342" s="849">
        <v>0</v>
      </c>
      <c r="J342" s="832"/>
      <c r="K342" s="832">
        <v>0</v>
      </c>
      <c r="L342" s="849">
        <v>3</v>
      </c>
      <c r="M342" s="849">
        <v>0</v>
      </c>
      <c r="N342" s="832"/>
      <c r="O342" s="832">
        <v>0</v>
      </c>
      <c r="P342" s="849">
        <v>7</v>
      </c>
      <c r="Q342" s="849">
        <v>0</v>
      </c>
      <c r="R342" s="837"/>
      <c r="S342" s="850">
        <v>0</v>
      </c>
    </row>
    <row r="343" spans="1:19" ht="14.4" customHeight="1" x14ac:dyDescent="0.3">
      <c r="A343" s="831" t="s">
        <v>3382</v>
      </c>
      <c r="B343" s="832" t="s">
        <v>3383</v>
      </c>
      <c r="C343" s="832" t="s">
        <v>576</v>
      </c>
      <c r="D343" s="832" t="s">
        <v>1839</v>
      </c>
      <c r="E343" s="832" t="s">
        <v>3377</v>
      </c>
      <c r="F343" s="832" t="s">
        <v>3452</v>
      </c>
      <c r="G343" s="832" t="s">
        <v>3453</v>
      </c>
      <c r="H343" s="849"/>
      <c r="I343" s="849"/>
      <c r="J343" s="832"/>
      <c r="K343" s="832"/>
      <c r="L343" s="849">
        <v>2</v>
      </c>
      <c r="M343" s="849">
        <v>1424</v>
      </c>
      <c r="N343" s="832">
        <v>1</v>
      </c>
      <c r="O343" s="832">
        <v>712</v>
      </c>
      <c r="P343" s="849"/>
      <c r="Q343" s="849"/>
      <c r="R343" s="837"/>
      <c r="S343" s="850"/>
    </row>
    <row r="344" spans="1:19" ht="14.4" customHeight="1" x14ac:dyDescent="0.3">
      <c r="A344" s="831" t="s">
        <v>3382</v>
      </c>
      <c r="B344" s="832" t="s">
        <v>3383</v>
      </c>
      <c r="C344" s="832" t="s">
        <v>576</v>
      </c>
      <c r="D344" s="832" t="s">
        <v>1839</v>
      </c>
      <c r="E344" s="832" t="s">
        <v>3377</v>
      </c>
      <c r="F344" s="832" t="s">
        <v>3454</v>
      </c>
      <c r="G344" s="832" t="s">
        <v>3455</v>
      </c>
      <c r="H344" s="849"/>
      <c r="I344" s="849"/>
      <c r="J344" s="832"/>
      <c r="K344" s="832"/>
      <c r="L344" s="849">
        <v>1</v>
      </c>
      <c r="M344" s="849">
        <v>200</v>
      </c>
      <c r="N344" s="832">
        <v>1</v>
      </c>
      <c r="O344" s="832">
        <v>200</v>
      </c>
      <c r="P344" s="849"/>
      <c r="Q344" s="849"/>
      <c r="R344" s="837"/>
      <c r="S344" s="850"/>
    </row>
    <row r="345" spans="1:19" ht="14.4" customHeight="1" x14ac:dyDescent="0.3">
      <c r="A345" s="831" t="s">
        <v>3382</v>
      </c>
      <c r="B345" s="832" t="s">
        <v>3383</v>
      </c>
      <c r="C345" s="832" t="s">
        <v>576</v>
      </c>
      <c r="D345" s="832" t="s">
        <v>1839</v>
      </c>
      <c r="E345" s="832" t="s">
        <v>3377</v>
      </c>
      <c r="F345" s="832" t="s">
        <v>3380</v>
      </c>
      <c r="G345" s="832" t="s">
        <v>3381</v>
      </c>
      <c r="H345" s="849">
        <v>70</v>
      </c>
      <c r="I345" s="849">
        <v>49070</v>
      </c>
      <c r="J345" s="832">
        <v>0.72916666666666663</v>
      </c>
      <c r="K345" s="832">
        <v>701</v>
      </c>
      <c r="L345" s="849">
        <v>96</v>
      </c>
      <c r="M345" s="849">
        <v>67296</v>
      </c>
      <c r="N345" s="832">
        <v>1</v>
      </c>
      <c r="O345" s="832">
        <v>701</v>
      </c>
      <c r="P345" s="849">
        <v>89</v>
      </c>
      <c r="Q345" s="849">
        <v>62478</v>
      </c>
      <c r="R345" s="837">
        <v>0.92840584878744647</v>
      </c>
      <c r="S345" s="850">
        <v>702</v>
      </c>
    </row>
    <row r="346" spans="1:19" ht="14.4" customHeight="1" x14ac:dyDescent="0.3">
      <c r="A346" s="831" t="s">
        <v>3382</v>
      </c>
      <c r="B346" s="832" t="s">
        <v>3383</v>
      </c>
      <c r="C346" s="832" t="s">
        <v>576</v>
      </c>
      <c r="D346" s="832" t="s">
        <v>1839</v>
      </c>
      <c r="E346" s="832" t="s">
        <v>3377</v>
      </c>
      <c r="F346" s="832" t="s">
        <v>3380</v>
      </c>
      <c r="G346" s="832" t="s">
        <v>3457</v>
      </c>
      <c r="H346" s="849">
        <v>2</v>
      </c>
      <c r="I346" s="849">
        <v>1402</v>
      </c>
      <c r="J346" s="832"/>
      <c r="K346" s="832">
        <v>701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3382</v>
      </c>
      <c r="B347" s="832" t="s">
        <v>3383</v>
      </c>
      <c r="C347" s="832" t="s">
        <v>576</v>
      </c>
      <c r="D347" s="832" t="s">
        <v>1839</v>
      </c>
      <c r="E347" s="832" t="s">
        <v>3377</v>
      </c>
      <c r="F347" s="832" t="s">
        <v>3458</v>
      </c>
      <c r="G347" s="832" t="s">
        <v>3459</v>
      </c>
      <c r="H347" s="849">
        <v>14</v>
      </c>
      <c r="I347" s="849">
        <v>4844</v>
      </c>
      <c r="J347" s="832">
        <v>0.66474543707973099</v>
      </c>
      <c r="K347" s="832">
        <v>346</v>
      </c>
      <c r="L347" s="849">
        <v>21</v>
      </c>
      <c r="M347" s="849">
        <v>7287</v>
      </c>
      <c r="N347" s="832">
        <v>1</v>
      </c>
      <c r="O347" s="832">
        <v>347</v>
      </c>
      <c r="P347" s="849">
        <v>16</v>
      </c>
      <c r="Q347" s="849">
        <v>5552</v>
      </c>
      <c r="R347" s="837">
        <v>0.76190476190476186</v>
      </c>
      <c r="S347" s="850">
        <v>347</v>
      </c>
    </row>
    <row r="348" spans="1:19" ht="14.4" customHeight="1" x14ac:dyDescent="0.3">
      <c r="A348" s="831" t="s">
        <v>3382</v>
      </c>
      <c r="B348" s="832" t="s">
        <v>3383</v>
      </c>
      <c r="C348" s="832" t="s">
        <v>576</v>
      </c>
      <c r="D348" s="832" t="s">
        <v>1839</v>
      </c>
      <c r="E348" s="832" t="s">
        <v>3377</v>
      </c>
      <c r="F348" s="832" t="s">
        <v>3460</v>
      </c>
      <c r="G348" s="832" t="s">
        <v>3461</v>
      </c>
      <c r="H348" s="849">
        <v>38</v>
      </c>
      <c r="I348" s="849">
        <v>52934</v>
      </c>
      <c r="J348" s="832">
        <v>1.08493543758967</v>
      </c>
      <c r="K348" s="832">
        <v>1393</v>
      </c>
      <c r="L348" s="849">
        <v>35</v>
      </c>
      <c r="M348" s="849">
        <v>48790</v>
      </c>
      <c r="N348" s="832">
        <v>1</v>
      </c>
      <c r="O348" s="832">
        <v>1394</v>
      </c>
      <c r="P348" s="849">
        <v>47</v>
      </c>
      <c r="Q348" s="849">
        <v>65659</v>
      </c>
      <c r="R348" s="837">
        <v>1.3457470793195327</v>
      </c>
      <c r="S348" s="850">
        <v>1397</v>
      </c>
    </row>
    <row r="349" spans="1:19" ht="14.4" customHeight="1" x14ac:dyDescent="0.3">
      <c r="A349" s="831" t="s">
        <v>3382</v>
      </c>
      <c r="B349" s="832" t="s">
        <v>3383</v>
      </c>
      <c r="C349" s="832" t="s">
        <v>576</v>
      </c>
      <c r="D349" s="832" t="s">
        <v>1839</v>
      </c>
      <c r="E349" s="832" t="s">
        <v>3377</v>
      </c>
      <c r="F349" s="832" t="s">
        <v>3463</v>
      </c>
      <c r="G349" s="832" t="s">
        <v>3464</v>
      </c>
      <c r="H349" s="849">
        <v>657</v>
      </c>
      <c r="I349" s="849">
        <v>229950</v>
      </c>
      <c r="J349" s="832">
        <v>0.79699295027762185</v>
      </c>
      <c r="K349" s="832">
        <v>350</v>
      </c>
      <c r="L349" s="849">
        <v>822</v>
      </c>
      <c r="M349" s="849">
        <v>288522</v>
      </c>
      <c r="N349" s="832">
        <v>1</v>
      </c>
      <c r="O349" s="832">
        <v>351</v>
      </c>
      <c r="P349" s="849">
        <v>626</v>
      </c>
      <c r="Q349" s="849">
        <v>219726</v>
      </c>
      <c r="R349" s="837">
        <v>0.76155717761557173</v>
      </c>
      <c r="S349" s="850">
        <v>351</v>
      </c>
    </row>
    <row r="350" spans="1:19" ht="14.4" customHeight="1" x14ac:dyDescent="0.3">
      <c r="A350" s="831" t="s">
        <v>3382</v>
      </c>
      <c r="B350" s="832" t="s">
        <v>3383</v>
      </c>
      <c r="C350" s="832" t="s">
        <v>576</v>
      </c>
      <c r="D350" s="832" t="s">
        <v>1839</v>
      </c>
      <c r="E350" s="832" t="s">
        <v>3377</v>
      </c>
      <c r="F350" s="832" t="s">
        <v>3463</v>
      </c>
      <c r="G350" s="832" t="s">
        <v>3465</v>
      </c>
      <c r="H350" s="849"/>
      <c r="I350" s="849"/>
      <c r="J350" s="832"/>
      <c r="K350" s="832"/>
      <c r="L350" s="849">
        <v>2</v>
      </c>
      <c r="M350" s="849">
        <v>702</v>
      </c>
      <c r="N350" s="832">
        <v>1</v>
      </c>
      <c r="O350" s="832">
        <v>351</v>
      </c>
      <c r="P350" s="849"/>
      <c r="Q350" s="849"/>
      <c r="R350" s="837"/>
      <c r="S350" s="850"/>
    </row>
    <row r="351" spans="1:19" ht="14.4" customHeight="1" x14ac:dyDescent="0.3">
      <c r="A351" s="831" t="s">
        <v>3382</v>
      </c>
      <c r="B351" s="832" t="s">
        <v>3383</v>
      </c>
      <c r="C351" s="832" t="s">
        <v>576</v>
      </c>
      <c r="D351" s="832" t="s">
        <v>1839</v>
      </c>
      <c r="E351" s="832" t="s">
        <v>3377</v>
      </c>
      <c r="F351" s="832" t="s">
        <v>3466</v>
      </c>
      <c r="G351" s="832" t="s">
        <v>3467</v>
      </c>
      <c r="H351" s="849"/>
      <c r="I351" s="849"/>
      <c r="J351" s="832"/>
      <c r="K351" s="832"/>
      <c r="L351" s="849">
        <v>1</v>
      </c>
      <c r="M351" s="849">
        <v>594</v>
      </c>
      <c r="N351" s="832">
        <v>1</v>
      </c>
      <c r="O351" s="832">
        <v>594</v>
      </c>
      <c r="P351" s="849"/>
      <c r="Q351" s="849"/>
      <c r="R351" s="837"/>
      <c r="S351" s="850"/>
    </row>
    <row r="352" spans="1:19" ht="14.4" customHeight="1" x14ac:dyDescent="0.3">
      <c r="A352" s="831" t="s">
        <v>3382</v>
      </c>
      <c r="B352" s="832" t="s">
        <v>3383</v>
      </c>
      <c r="C352" s="832" t="s">
        <v>576</v>
      </c>
      <c r="D352" s="832" t="s">
        <v>1839</v>
      </c>
      <c r="E352" s="832" t="s">
        <v>3377</v>
      </c>
      <c r="F352" s="832" t="s">
        <v>3475</v>
      </c>
      <c r="G352" s="832" t="s">
        <v>3476</v>
      </c>
      <c r="H352" s="849"/>
      <c r="I352" s="849"/>
      <c r="J352" s="832"/>
      <c r="K352" s="832"/>
      <c r="L352" s="849">
        <v>7</v>
      </c>
      <c r="M352" s="849">
        <v>0</v>
      </c>
      <c r="N352" s="832"/>
      <c r="O352" s="832">
        <v>0</v>
      </c>
      <c r="P352" s="849">
        <v>6</v>
      </c>
      <c r="Q352" s="849">
        <v>0</v>
      </c>
      <c r="R352" s="837"/>
      <c r="S352" s="850">
        <v>0</v>
      </c>
    </row>
    <row r="353" spans="1:19" ht="14.4" customHeight="1" x14ac:dyDescent="0.3">
      <c r="A353" s="831" t="s">
        <v>3382</v>
      </c>
      <c r="B353" s="832" t="s">
        <v>3383</v>
      </c>
      <c r="C353" s="832" t="s">
        <v>576</v>
      </c>
      <c r="D353" s="832" t="s">
        <v>1841</v>
      </c>
      <c r="E353" s="832" t="s">
        <v>3384</v>
      </c>
      <c r="F353" s="832" t="s">
        <v>3385</v>
      </c>
      <c r="G353" s="832" t="s">
        <v>3386</v>
      </c>
      <c r="H353" s="849">
        <v>7.6</v>
      </c>
      <c r="I353" s="849">
        <v>1341.7800000000002</v>
      </c>
      <c r="J353" s="832">
        <v>0.54131097806967998</v>
      </c>
      <c r="K353" s="832">
        <v>176.55000000000004</v>
      </c>
      <c r="L353" s="849">
        <v>14.040000000000001</v>
      </c>
      <c r="M353" s="849">
        <v>2478.7600000000002</v>
      </c>
      <c r="N353" s="832">
        <v>1</v>
      </c>
      <c r="O353" s="832">
        <v>176.54985754985756</v>
      </c>
      <c r="P353" s="849">
        <v>11.8</v>
      </c>
      <c r="Q353" s="849">
        <v>2083.29</v>
      </c>
      <c r="R353" s="837">
        <v>0.84045651858187154</v>
      </c>
      <c r="S353" s="850">
        <v>176.54999999999998</v>
      </c>
    </row>
    <row r="354" spans="1:19" ht="14.4" customHeight="1" x14ac:dyDescent="0.3">
      <c r="A354" s="831" t="s">
        <v>3382</v>
      </c>
      <c r="B354" s="832" t="s">
        <v>3383</v>
      </c>
      <c r="C354" s="832" t="s">
        <v>576</v>
      </c>
      <c r="D354" s="832" t="s">
        <v>1841</v>
      </c>
      <c r="E354" s="832" t="s">
        <v>3384</v>
      </c>
      <c r="F354" s="832" t="s">
        <v>3387</v>
      </c>
      <c r="G354" s="832" t="s">
        <v>3388</v>
      </c>
      <c r="H354" s="849">
        <v>1.5999999999999999</v>
      </c>
      <c r="I354" s="849">
        <v>917.82</v>
      </c>
      <c r="J354" s="832">
        <v>1.1388616594905139</v>
      </c>
      <c r="K354" s="832">
        <v>573.63750000000005</v>
      </c>
      <c r="L354" s="849">
        <v>1.41</v>
      </c>
      <c r="M354" s="849">
        <v>805.91000000000008</v>
      </c>
      <c r="N354" s="832">
        <v>1</v>
      </c>
      <c r="O354" s="832">
        <v>571.56737588652493</v>
      </c>
      <c r="P354" s="849">
        <v>3.4</v>
      </c>
      <c r="Q354" s="849">
        <v>1950.31</v>
      </c>
      <c r="R354" s="837">
        <v>2.4200096785000804</v>
      </c>
      <c r="S354" s="850">
        <v>573.62058823529412</v>
      </c>
    </row>
    <row r="355" spans="1:19" ht="14.4" customHeight="1" x14ac:dyDescent="0.3">
      <c r="A355" s="831" t="s">
        <v>3382</v>
      </c>
      <c r="B355" s="832" t="s">
        <v>3383</v>
      </c>
      <c r="C355" s="832" t="s">
        <v>576</v>
      </c>
      <c r="D355" s="832" t="s">
        <v>1841</v>
      </c>
      <c r="E355" s="832" t="s">
        <v>3384</v>
      </c>
      <c r="F355" s="832" t="s">
        <v>3389</v>
      </c>
      <c r="G355" s="832" t="s">
        <v>1263</v>
      </c>
      <c r="H355" s="849">
        <v>0.7</v>
      </c>
      <c r="I355" s="849">
        <v>604.45000000000005</v>
      </c>
      <c r="J355" s="832">
        <v>0.18918978134174666</v>
      </c>
      <c r="K355" s="832">
        <v>863.50000000000011</v>
      </c>
      <c r="L355" s="849">
        <v>3.6999999999999997</v>
      </c>
      <c r="M355" s="849">
        <v>3194.94</v>
      </c>
      <c r="N355" s="832">
        <v>1</v>
      </c>
      <c r="O355" s="832">
        <v>863.49729729729734</v>
      </c>
      <c r="P355" s="849">
        <v>2.6</v>
      </c>
      <c r="Q355" s="849">
        <v>2245.1</v>
      </c>
      <c r="R355" s="837">
        <v>0.70270490212648751</v>
      </c>
      <c r="S355" s="850">
        <v>863.49999999999989</v>
      </c>
    </row>
    <row r="356" spans="1:19" ht="14.4" customHeight="1" x14ac:dyDescent="0.3">
      <c r="A356" s="831" t="s">
        <v>3382</v>
      </c>
      <c r="B356" s="832" t="s">
        <v>3383</v>
      </c>
      <c r="C356" s="832" t="s">
        <v>576</v>
      </c>
      <c r="D356" s="832" t="s">
        <v>1841</v>
      </c>
      <c r="E356" s="832" t="s">
        <v>3384</v>
      </c>
      <c r="F356" s="832" t="s">
        <v>3390</v>
      </c>
      <c r="G356" s="832" t="s">
        <v>3391</v>
      </c>
      <c r="H356" s="849">
        <v>4</v>
      </c>
      <c r="I356" s="849">
        <v>18377.759999999998</v>
      </c>
      <c r="J356" s="832">
        <v>1.062929879720435</v>
      </c>
      <c r="K356" s="832">
        <v>4594.4399999999996</v>
      </c>
      <c r="L356" s="849">
        <v>4</v>
      </c>
      <c r="M356" s="849">
        <v>17289.72</v>
      </c>
      <c r="N356" s="832">
        <v>1</v>
      </c>
      <c r="O356" s="832">
        <v>4322.43</v>
      </c>
      <c r="P356" s="849">
        <v>5</v>
      </c>
      <c r="Q356" s="849">
        <v>21612.15</v>
      </c>
      <c r="R356" s="837">
        <v>1.25</v>
      </c>
      <c r="S356" s="850">
        <v>4322.43</v>
      </c>
    </row>
    <row r="357" spans="1:19" ht="14.4" customHeight="1" x14ac:dyDescent="0.3">
      <c r="A357" s="831" t="s">
        <v>3382</v>
      </c>
      <c r="B357" s="832" t="s">
        <v>3383</v>
      </c>
      <c r="C357" s="832" t="s">
        <v>576</v>
      </c>
      <c r="D357" s="832" t="s">
        <v>1841</v>
      </c>
      <c r="E357" s="832" t="s">
        <v>3384</v>
      </c>
      <c r="F357" s="832" t="s">
        <v>3392</v>
      </c>
      <c r="G357" s="832" t="s">
        <v>3391</v>
      </c>
      <c r="H357" s="849">
        <v>2</v>
      </c>
      <c r="I357" s="849">
        <v>7076.38</v>
      </c>
      <c r="J357" s="832">
        <v>0.33766123460183306</v>
      </c>
      <c r="K357" s="832">
        <v>3538.19</v>
      </c>
      <c r="L357" s="849">
        <v>6</v>
      </c>
      <c r="M357" s="849">
        <v>20957.04</v>
      </c>
      <c r="N357" s="832">
        <v>1</v>
      </c>
      <c r="O357" s="832">
        <v>3492.84</v>
      </c>
      <c r="P357" s="849">
        <v>19</v>
      </c>
      <c r="Q357" s="849">
        <v>66363.960000000006</v>
      </c>
      <c r="R357" s="837">
        <v>3.166666666666667</v>
      </c>
      <c r="S357" s="850">
        <v>3492.84</v>
      </c>
    </row>
    <row r="358" spans="1:19" ht="14.4" customHeight="1" x14ac:dyDescent="0.3">
      <c r="A358" s="831" t="s">
        <v>3382</v>
      </c>
      <c r="B358" s="832" t="s">
        <v>3383</v>
      </c>
      <c r="C358" s="832" t="s">
        <v>576</v>
      </c>
      <c r="D358" s="832" t="s">
        <v>1841</v>
      </c>
      <c r="E358" s="832" t="s">
        <v>3384</v>
      </c>
      <c r="F358" s="832" t="s">
        <v>3394</v>
      </c>
      <c r="G358" s="832"/>
      <c r="H358" s="849">
        <v>2.8</v>
      </c>
      <c r="I358" s="849">
        <v>1156.4000000000001</v>
      </c>
      <c r="J358" s="832">
        <v>0.9859154929577465</v>
      </c>
      <c r="K358" s="832">
        <v>413.00000000000006</v>
      </c>
      <c r="L358" s="849">
        <v>2.8400000000000003</v>
      </c>
      <c r="M358" s="849">
        <v>1172.92</v>
      </c>
      <c r="N358" s="832">
        <v>1</v>
      </c>
      <c r="O358" s="832">
        <v>413</v>
      </c>
      <c r="P358" s="849"/>
      <c r="Q358" s="849"/>
      <c r="R358" s="837"/>
      <c r="S358" s="850"/>
    </row>
    <row r="359" spans="1:19" ht="14.4" customHeight="1" x14ac:dyDescent="0.3">
      <c r="A359" s="831" t="s">
        <v>3382</v>
      </c>
      <c r="B359" s="832" t="s">
        <v>3383</v>
      </c>
      <c r="C359" s="832" t="s">
        <v>576</v>
      </c>
      <c r="D359" s="832" t="s">
        <v>1841</v>
      </c>
      <c r="E359" s="832" t="s">
        <v>3384</v>
      </c>
      <c r="F359" s="832" t="s">
        <v>3395</v>
      </c>
      <c r="G359" s="832" t="s">
        <v>3396</v>
      </c>
      <c r="H359" s="849">
        <v>2.5</v>
      </c>
      <c r="I359" s="849">
        <v>19644.02</v>
      </c>
      <c r="J359" s="832">
        <v>2.6096513427521937</v>
      </c>
      <c r="K359" s="832">
        <v>7857.6080000000002</v>
      </c>
      <c r="L359" s="849">
        <v>1</v>
      </c>
      <c r="M359" s="849">
        <v>7527.45</v>
      </c>
      <c r="N359" s="832">
        <v>1</v>
      </c>
      <c r="O359" s="832">
        <v>7527.45</v>
      </c>
      <c r="P359" s="849"/>
      <c r="Q359" s="849"/>
      <c r="R359" s="837"/>
      <c r="S359" s="850"/>
    </row>
    <row r="360" spans="1:19" ht="14.4" customHeight="1" x14ac:dyDescent="0.3">
      <c r="A360" s="831" t="s">
        <v>3382</v>
      </c>
      <c r="B360" s="832" t="s">
        <v>3383</v>
      </c>
      <c r="C360" s="832" t="s">
        <v>576</v>
      </c>
      <c r="D360" s="832" t="s">
        <v>1841</v>
      </c>
      <c r="E360" s="832" t="s">
        <v>3384</v>
      </c>
      <c r="F360" s="832" t="s">
        <v>3397</v>
      </c>
      <c r="G360" s="832" t="s">
        <v>3396</v>
      </c>
      <c r="H360" s="849">
        <v>2.5</v>
      </c>
      <c r="I360" s="849">
        <v>22135</v>
      </c>
      <c r="J360" s="832">
        <v>0.5</v>
      </c>
      <c r="K360" s="832">
        <v>8854</v>
      </c>
      <c r="L360" s="849">
        <v>5</v>
      </c>
      <c r="M360" s="849">
        <v>44270</v>
      </c>
      <c r="N360" s="832">
        <v>1</v>
      </c>
      <c r="O360" s="832">
        <v>8854</v>
      </c>
      <c r="P360" s="849">
        <v>6</v>
      </c>
      <c r="Q360" s="849">
        <v>53124</v>
      </c>
      <c r="R360" s="837">
        <v>1.2</v>
      </c>
      <c r="S360" s="850">
        <v>8854</v>
      </c>
    </row>
    <row r="361" spans="1:19" ht="14.4" customHeight="1" x14ac:dyDescent="0.3">
      <c r="A361" s="831" t="s">
        <v>3382</v>
      </c>
      <c r="B361" s="832" t="s">
        <v>3383</v>
      </c>
      <c r="C361" s="832" t="s">
        <v>576</v>
      </c>
      <c r="D361" s="832" t="s">
        <v>1841</v>
      </c>
      <c r="E361" s="832" t="s">
        <v>3384</v>
      </c>
      <c r="F361" s="832" t="s">
        <v>3398</v>
      </c>
      <c r="G361" s="832" t="s">
        <v>3399</v>
      </c>
      <c r="H361" s="849">
        <v>11</v>
      </c>
      <c r="I361" s="849">
        <v>69559.959999999992</v>
      </c>
      <c r="J361" s="832">
        <v>0.79246298457498843</v>
      </c>
      <c r="K361" s="832">
        <v>6323.6327272727267</v>
      </c>
      <c r="L361" s="849">
        <v>14</v>
      </c>
      <c r="M361" s="849">
        <v>87776.92</v>
      </c>
      <c r="N361" s="832">
        <v>1</v>
      </c>
      <c r="O361" s="832">
        <v>6269.78</v>
      </c>
      <c r="P361" s="849">
        <v>11</v>
      </c>
      <c r="Q361" s="849">
        <v>68967.58</v>
      </c>
      <c r="R361" s="837">
        <v>0.7857142857142857</v>
      </c>
      <c r="S361" s="850">
        <v>6269.78</v>
      </c>
    </row>
    <row r="362" spans="1:19" ht="14.4" customHeight="1" x14ac:dyDescent="0.3">
      <c r="A362" s="831" t="s">
        <v>3382</v>
      </c>
      <c r="B362" s="832" t="s">
        <v>3383</v>
      </c>
      <c r="C362" s="832" t="s">
        <v>576</v>
      </c>
      <c r="D362" s="832" t="s">
        <v>1841</v>
      </c>
      <c r="E362" s="832" t="s">
        <v>3384</v>
      </c>
      <c r="F362" s="832" t="s">
        <v>3400</v>
      </c>
      <c r="G362" s="832" t="s">
        <v>3399</v>
      </c>
      <c r="H362" s="849">
        <v>15</v>
      </c>
      <c r="I362" s="849">
        <v>121969.2</v>
      </c>
      <c r="J362" s="832">
        <v>0.625</v>
      </c>
      <c r="K362" s="832">
        <v>8131.28</v>
      </c>
      <c r="L362" s="849">
        <v>24</v>
      </c>
      <c r="M362" s="849">
        <v>195150.72</v>
      </c>
      <c r="N362" s="832">
        <v>1</v>
      </c>
      <c r="O362" s="832">
        <v>8131.28</v>
      </c>
      <c r="P362" s="849">
        <v>22</v>
      </c>
      <c r="Q362" s="849">
        <v>178888.16</v>
      </c>
      <c r="R362" s="837">
        <v>0.91666666666666663</v>
      </c>
      <c r="S362" s="850">
        <v>8131.28</v>
      </c>
    </row>
    <row r="363" spans="1:19" ht="14.4" customHeight="1" x14ac:dyDescent="0.3">
      <c r="A363" s="831" t="s">
        <v>3382</v>
      </c>
      <c r="B363" s="832" t="s">
        <v>3383</v>
      </c>
      <c r="C363" s="832" t="s">
        <v>576</v>
      </c>
      <c r="D363" s="832" t="s">
        <v>1841</v>
      </c>
      <c r="E363" s="832" t="s">
        <v>3384</v>
      </c>
      <c r="F363" s="832" t="s">
        <v>3403</v>
      </c>
      <c r="G363" s="832" t="s">
        <v>3404</v>
      </c>
      <c r="H363" s="849">
        <v>0.2</v>
      </c>
      <c r="I363" s="849">
        <v>82.6</v>
      </c>
      <c r="J363" s="832">
        <v>9.0909090909090912E-2</v>
      </c>
      <c r="K363" s="832">
        <v>412.99999999999994</v>
      </c>
      <c r="L363" s="849">
        <v>2.2000000000000002</v>
      </c>
      <c r="M363" s="849">
        <v>908.59999999999991</v>
      </c>
      <c r="N363" s="832">
        <v>1</v>
      </c>
      <c r="O363" s="832">
        <v>412.99999999999994</v>
      </c>
      <c r="P363" s="849">
        <v>3.5999999999999996</v>
      </c>
      <c r="Q363" s="849">
        <v>1486.8000000000002</v>
      </c>
      <c r="R363" s="837">
        <v>1.6363636363636367</v>
      </c>
      <c r="S363" s="850">
        <v>413.00000000000011</v>
      </c>
    </row>
    <row r="364" spans="1:19" ht="14.4" customHeight="1" x14ac:dyDescent="0.3">
      <c r="A364" s="831" t="s">
        <v>3382</v>
      </c>
      <c r="B364" s="832" t="s">
        <v>3383</v>
      </c>
      <c r="C364" s="832" t="s">
        <v>576</v>
      </c>
      <c r="D364" s="832" t="s">
        <v>1841</v>
      </c>
      <c r="E364" s="832" t="s">
        <v>3384</v>
      </c>
      <c r="F364" s="832" t="s">
        <v>3405</v>
      </c>
      <c r="G364" s="832" t="s">
        <v>3406</v>
      </c>
      <c r="H364" s="849">
        <v>3</v>
      </c>
      <c r="I364" s="849">
        <v>24369.33</v>
      </c>
      <c r="J364" s="832">
        <v>3.011098247040406</v>
      </c>
      <c r="K364" s="832">
        <v>8123.1100000000006</v>
      </c>
      <c r="L364" s="849">
        <v>1</v>
      </c>
      <c r="M364" s="849">
        <v>8093.17</v>
      </c>
      <c r="N364" s="832">
        <v>1</v>
      </c>
      <c r="O364" s="832">
        <v>8093.17</v>
      </c>
      <c r="P364" s="849">
        <v>3</v>
      </c>
      <c r="Q364" s="849">
        <v>24279.510000000002</v>
      </c>
      <c r="R364" s="837">
        <v>3.0000000000000004</v>
      </c>
      <c r="S364" s="850">
        <v>8093.170000000001</v>
      </c>
    </row>
    <row r="365" spans="1:19" ht="14.4" customHeight="1" x14ac:dyDescent="0.3">
      <c r="A365" s="831" t="s">
        <v>3382</v>
      </c>
      <c r="B365" s="832" t="s">
        <v>3383</v>
      </c>
      <c r="C365" s="832" t="s">
        <v>576</v>
      </c>
      <c r="D365" s="832" t="s">
        <v>1841</v>
      </c>
      <c r="E365" s="832" t="s">
        <v>3384</v>
      </c>
      <c r="F365" s="832" t="s">
        <v>3407</v>
      </c>
      <c r="G365" s="832" t="s">
        <v>3406</v>
      </c>
      <c r="H365" s="849"/>
      <c r="I365" s="849"/>
      <c r="J365" s="832"/>
      <c r="K365" s="832"/>
      <c r="L365" s="849">
        <v>1</v>
      </c>
      <c r="M365" s="849">
        <v>8093.17</v>
      </c>
      <c r="N365" s="832">
        <v>1</v>
      </c>
      <c r="O365" s="832">
        <v>8093.17</v>
      </c>
      <c r="P365" s="849"/>
      <c r="Q365" s="849"/>
      <c r="R365" s="837"/>
      <c r="S365" s="850"/>
    </row>
    <row r="366" spans="1:19" ht="14.4" customHeight="1" x14ac:dyDescent="0.3">
      <c r="A366" s="831" t="s">
        <v>3382</v>
      </c>
      <c r="B366" s="832" t="s">
        <v>3383</v>
      </c>
      <c r="C366" s="832" t="s">
        <v>576</v>
      </c>
      <c r="D366" s="832" t="s">
        <v>1841</v>
      </c>
      <c r="E366" s="832" t="s">
        <v>3384</v>
      </c>
      <c r="F366" s="832" t="s">
        <v>3408</v>
      </c>
      <c r="G366" s="832" t="s">
        <v>3409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2919.8</v>
      </c>
      <c r="R366" s="837"/>
      <c r="S366" s="850">
        <v>2919.8</v>
      </c>
    </row>
    <row r="367" spans="1:19" ht="14.4" customHeight="1" x14ac:dyDescent="0.3">
      <c r="A367" s="831" t="s">
        <v>3382</v>
      </c>
      <c r="B367" s="832" t="s">
        <v>3383</v>
      </c>
      <c r="C367" s="832" t="s">
        <v>576</v>
      </c>
      <c r="D367" s="832" t="s">
        <v>1841</v>
      </c>
      <c r="E367" s="832" t="s">
        <v>3384</v>
      </c>
      <c r="F367" s="832" t="s">
        <v>3410</v>
      </c>
      <c r="G367" s="832" t="s">
        <v>3399</v>
      </c>
      <c r="H367" s="849"/>
      <c r="I367" s="849"/>
      <c r="J367" s="832"/>
      <c r="K367" s="832"/>
      <c r="L367" s="849"/>
      <c r="M367" s="849"/>
      <c r="N367" s="832"/>
      <c r="O367" s="832"/>
      <c r="P367" s="849">
        <v>1</v>
      </c>
      <c r="Q367" s="849">
        <v>4340.3999999999996</v>
      </c>
      <c r="R367" s="837"/>
      <c r="S367" s="850">
        <v>4340.3999999999996</v>
      </c>
    </row>
    <row r="368" spans="1:19" ht="14.4" customHeight="1" x14ac:dyDescent="0.3">
      <c r="A368" s="831" t="s">
        <v>3382</v>
      </c>
      <c r="B368" s="832" t="s">
        <v>3383</v>
      </c>
      <c r="C368" s="832" t="s">
        <v>576</v>
      </c>
      <c r="D368" s="832" t="s">
        <v>1841</v>
      </c>
      <c r="E368" s="832" t="s">
        <v>3384</v>
      </c>
      <c r="F368" s="832" t="s">
        <v>3414</v>
      </c>
      <c r="G368" s="832" t="s">
        <v>1257</v>
      </c>
      <c r="H368" s="849"/>
      <c r="I368" s="849"/>
      <c r="J368" s="832"/>
      <c r="K368" s="832"/>
      <c r="L368" s="849"/>
      <c r="M368" s="849"/>
      <c r="N368" s="832"/>
      <c r="O368" s="832"/>
      <c r="P368" s="849">
        <v>0.33</v>
      </c>
      <c r="Q368" s="849">
        <v>261.89</v>
      </c>
      <c r="R368" s="837"/>
      <c r="S368" s="850">
        <v>793.60606060606051</v>
      </c>
    </row>
    <row r="369" spans="1:19" ht="14.4" customHeight="1" x14ac:dyDescent="0.3">
      <c r="A369" s="831" t="s">
        <v>3382</v>
      </c>
      <c r="B369" s="832" t="s">
        <v>3383</v>
      </c>
      <c r="C369" s="832" t="s">
        <v>576</v>
      </c>
      <c r="D369" s="832" t="s">
        <v>1841</v>
      </c>
      <c r="E369" s="832" t="s">
        <v>3377</v>
      </c>
      <c r="F369" s="832" t="s">
        <v>3418</v>
      </c>
      <c r="G369" s="832" t="s">
        <v>3419</v>
      </c>
      <c r="H369" s="849">
        <v>97</v>
      </c>
      <c r="I369" s="849">
        <v>3589</v>
      </c>
      <c r="J369" s="832">
        <v>0.5</v>
      </c>
      <c r="K369" s="832">
        <v>37</v>
      </c>
      <c r="L369" s="849">
        <v>194</v>
      </c>
      <c r="M369" s="849">
        <v>7178</v>
      </c>
      <c r="N369" s="832">
        <v>1</v>
      </c>
      <c r="O369" s="832">
        <v>37</v>
      </c>
      <c r="P369" s="849">
        <v>216</v>
      </c>
      <c r="Q369" s="849">
        <v>7992</v>
      </c>
      <c r="R369" s="837">
        <v>1.1134020618556701</v>
      </c>
      <c r="S369" s="850">
        <v>37</v>
      </c>
    </row>
    <row r="370" spans="1:19" ht="14.4" customHeight="1" x14ac:dyDescent="0.3">
      <c r="A370" s="831" t="s">
        <v>3382</v>
      </c>
      <c r="B370" s="832" t="s">
        <v>3383</v>
      </c>
      <c r="C370" s="832" t="s">
        <v>576</v>
      </c>
      <c r="D370" s="832" t="s">
        <v>1841</v>
      </c>
      <c r="E370" s="832" t="s">
        <v>3377</v>
      </c>
      <c r="F370" s="832" t="s">
        <v>3421</v>
      </c>
      <c r="G370" s="832" t="s">
        <v>3422</v>
      </c>
      <c r="H370" s="849">
        <v>1</v>
      </c>
      <c r="I370" s="849">
        <v>5</v>
      </c>
      <c r="J370" s="832">
        <v>0.16666666666666666</v>
      </c>
      <c r="K370" s="832">
        <v>5</v>
      </c>
      <c r="L370" s="849">
        <v>6</v>
      </c>
      <c r="M370" s="849">
        <v>30</v>
      </c>
      <c r="N370" s="832">
        <v>1</v>
      </c>
      <c r="O370" s="832">
        <v>5</v>
      </c>
      <c r="P370" s="849">
        <v>2</v>
      </c>
      <c r="Q370" s="849">
        <v>10</v>
      </c>
      <c r="R370" s="837">
        <v>0.33333333333333331</v>
      </c>
      <c r="S370" s="850">
        <v>5</v>
      </c>
    </row>
    <row r="371" spans="1:19" ht="14.4" customHeight="1" x14ac:dyDescent="0.3">
      <c r="A371" s="831" t="s">
        <v>3382</v>
      </c>
      <c r="B371" s="832" t="s">
        <v>3383</v>
      </c>
      <c r="C371" s="832" t="s">
        <v>576</v>
      </c>
      <c r="D371" s="832" t="s">
        <v>1841</v>
      </c>
      <c r="E371" s="832" t="s">
        <v>3377</v>
      </c>
      <c r="F371" s="832" t="s">
        <v>3423</v>
      </c>
      <c r="G371" s="832" t="s">
        <v>3424</v>
      </c>
      <c r="H371" s="849">
        <v>8</v>
      </c>
      <c r="I371" s="849">
        <v>40</v>
      </c>
      <c r="J371" s="832">
        <v>4</v>
      </c>
      <c r="K371" s="832">
        <v>5</v>
      </c>
      <c r="L371" s="849">
        <v>2</v>
      </c>
      <c r="M371" s="849">
        <v>10</v>
      </c>
      <c r="N371" s="832">
        <v>1</v>
      </c>
      <c r="O371" s="832">
        <v>5</v>
      </c>
      <c r="P371" s="849">
        <v>5</v>
      </c>
      <c r="Q371" s="849">
        <v>25</v>
      </c>
      <c r="R371" s="837">
        <v>2.5</v>
      </c>
      <c r="S371" s="850">
        <v>5</v>
      </c>
    </row>
    <row r="372" spans="1:19" ht="14.4" customHeight="1" x14ac:dyDescent="0.3">
      <c r="A372" s="831" t="s">
        <v>3382</v>
      </c>
      <c r="B372" s="832" t="s">
        <v>3383</v>
      </c>
      <c r="C372" s="832" t="s">
        <v>576</v>
      </c>
      <c r="D372" s="832" t="s">
        <v>1841</v>
      </c>
      <c r="E372" s="832" t="s">
        <v>3377</v>
      </c>
      <c r="F372" s="832" t="s">
        <v>3425</v>
      </c>
      <c r="G372" s="832" t="s">
        <v>3426</v>
      </c>
      <c r="H372" s="849"/>
      <c r="I372" s="849"/>
      <c r="J372" s="832"/>
      <c r="K372" s="832"/>
      <c r="L372" s="849"/>
      <c r="M372" s="849"/>
      <c r="N372" s="832"/>
      <c r="O372" s="832"/>
      <c r="P372" s="849">
        <v>1</v>
      </c>
      <c r="Q372" s="849">
        <v>347</v>
      </c>
      <c r="R372" s="837"/>
      <c r="S372" s="850">
        <v>347</v>
      </c>
    </row>
    <row r="373" spans="1:19" ht="14.4" customHeight="1" x14ac:dyDescent="0.3">
      <c r="A373" s="831" t="s">
        <v>3382</v>
      </c>
      <c r="B373" s="832" t="s">
        <v>3383</v>
      </c>
      <c r="C373" s="832" t="s">
        <v>576</v>
      </c>
      <c r="D373" s="832" t="s">
        <v>1841</v>
      </c>
      <c r="E373" s="832" t="s">
        <v>3377</v>
      </c>
      <c r="F373" s="832" t="s">
        <v>3427</v>
      </c>
      <c r="G373" s="832" t="s">
        <v>3428</v>
      </c>
      <c r="H373" s="849"/>
      <c r="I373" s="849"/>
      <c r="J373" s="832"/>
      <c r="K373" s="832"/>
      <c r="L373" s="849"/>
      <c r="M373" s="849"/>
      <c r="N373" s="832"/>
      <c r="O373" s="832"/>
      <c r="P373" s="849">
        <v>1</v>
      </c>
      <c r="Q373" s="849">
        <v>404</v>
      </c>
      <c r="R373" s="837"/>
      <c r="S373" s="850">
        <v>404</v>
      </c>
    </row>
    <row r="374" spans="1:19" ht="14.4" customHeight="1" x14ac:dyDescent="0.3">
      <c r="A374" s="831" t="s">
        <v>3382</v>
      </c>
      <c r="B374" s="832" t="s">
        <v>3383</v>
      </c>
      <c r="C374" s="832" t="s">
        <v>576</v>
      </c>
      <c r="D374" s="832" t="s">
        <v>1841</v>
      </c>
      <c r="E374" s="832" t="s">
        <v>3377</v>
      </c>
      <c r="F374" s="832" t="s">
        <v>3429</v>
      </c>
      <c r="G374" s="832" t="s">
        <v>3430</v>
      </c>
      <c r="H374" s="849"/>
      <c r="I374" s="849"/>
      <c r="J374" s="832"/>
      <c r="K374" s="832"/>
      <c r="L374" s="849"/>
      <c r="M374" s="849"/>
      <c r="N374" s="832"/>
      <c r="O374" s="832"/>
      <c r="P374" s="849">
        <v>1</v>
      </c>
      <c r="Q374" s="849">
        <v>569</v>
      </c>
      <c r="R374" s="837"/>
      <c r="S374" s="850">
        <v>569</v>
      </c>
    </row>
    <row r="375" spans="1:19" ht="14.4" customHeight="1" x14ac:dyDescent="0.3">
      <c r="A375" s="831" t="s">
        <v>3382</v>
      </c>
      <c r="B375" s="832" t="s">
        <v>3383</v>
      </c>
      <c r="C375" s="832" t="s">
        <v>576</v>
      </c>
      <c r="D375" s="832" t="s">
        <v>1841</v>
      </c>
      <c r="E375" s="832" t="s">
        <v>3377</v>
      </c>
      <c r="F375" s="832" t="s">
        <v>3378</v>
      </c>
      <c r="G375" s="832" t="s">
        <v>3379</v>
      </c>
      <c r="H375" s="849">
        <v>27</v>
      </c>
      <c r="I375" s="849">
        <v>1998</v>
      </c>
      <c r="J375" s="832">
        <v>0.3</v>
      </c>
      <c r="K375" s="832">
        <v>74</v>
      </c>
      <c r="L375" s="849">
        <v>90</v>
      </c>
      <c r="M375" s="849">
        <v>6660</v>
      </c>
      <c r="N375" s="832">
        <v>1</v>
      </c>
      <c r="O375" s="832">
        <v>74</v>
      </c>
      <c r="P375" s="849">
        <v>86</v>
      </c>
      <c r="Q375" s="849">
        <v>6364</v>
      </c>
      <c r="R375" s="837">
        <v>0.9555555555555556</v>
      </c>
      <c r="S375" s="850">
        <v>74</v>
      </c>
    </row>
    <row r="376" spans="1:19" ht="14.4" customHeight="1" x14ac:dyDescent="0.3">
      <c r="A376" s="831" t="s">
        <v>3382</v>
      </c>
      <c r="B376" s="832" t="s">
        <v>3383</v>
      </c>
      <c r="C376" s="832" t="s">
        <v>576</v>
      </c>
      <c r="D376" s="832" t="s">
        <v>1841</v>
      </c>
      <c r="E376" s="832" t="s">
        <v>3377</v>
      </c>
      <c r="F376" s="832" t="s">
        <v>3433</v>
      </c>
      <c r="G376" s="832" t="s">
        <v>3434</v>
      </c>
      <c r="H376" s="849">
        <v>34</v>
      </c>
      <c r="I376" s="849">
        <v>7854</v>
      </c>
      <c r="J376" s="832"/>
      <c r="K376" s="832">
        <v>231</v>
      </c>
      <c r="L376" s="849"/>
      <c r="M376" s="849"/>
      <c r="N376" s="832"/>
      <c r="O376" s="832"/>
      <c r="P376" s="849">
        <v>162</v>
      </c>
      <c r="Q376" s="849">
        <v>37584</v>
      </c>
      <c r="R376" s="837"/>
      <c r="S376" s="850">
        <v>232</v>
      </c>
    </row>
    <row r="377" spans="1:19" ht="14.4" customHeight="1" x14ac:dyDescent="0.3">
      <c r="A377" s="831" t="s">
        <v>3382</v>
      </c>
      <c r="B377" s="832" t="s">
        <v>3383</v>
      </c>
      <c r="C377" s="832" t="s">
        <v>576</v>
      </c>
      <c r="D377" s="832" t="s">
        <v>1841</v>
      </c>
      <c r="E377" s="832" t="s">
        <v>3377</v>
      </c>
      <c r="F377" s="832" t="s">
        <v>3437</v>
      </c>
      <c r="G377" s="832" t="s">
        <v>3438</v>
      </c>
      <c r="H377" s="849">
        <v>1</v>
      </c>
      <c r="I377" s="849">
        <v>83</v>
      </c>
      <c r="J377" s="832">
        <v>0.33333333333333331</v>
      </c>
      <c r="K377" s="832">
        <v>83</v>
      </c>
      <c r="L377" s="849">
        <v>3</v>
      </c>
      <c r="M377" s="849">
        <v>249</v>
      </c>
      <c r="N377" s="832">
        <v>1</v>
      </c>
      <c r="O377" s="832">
        <v>83</v>
      </c>
      <c r="P377" s="849">
        <v>3</v>
      </c>
      <c r="Q377" s="849">
        <v>249</v>
      </c>
      <c r="R377" s="837">
        <v>1</v>
      </c>
      <c r="S377" s="850">
        <v>83</v>
      </c>
    </row>
    <row r="378" spans="1:19" ht="14.4" customHeight="1" x14ac:dyDescent="0.3">
      <c r="A378" s="831" t="s">
        <v>3382</v>
      </c>
      <c r="B378" s="832" t="s">
        <v>3383</v>
      </c>
      <c r="C378" s="832" t="s">
        <v>576</v>
      </c>
      <c r="D378" s="832" t="s">
        <v>1841</v>
      </c>
      <c r="E378" s="832" t="s">
        <v>3377</v>
      </c>
      <c r="F378" s="832" t="s">
        <v>3442</v>
      </c>
      <c r="G378" s="832" t="s">
        <v>3443</v>
      </c>
      <c r="H378" s="849">
        <v>3</v>
      </c>
      <c r="I378" s="849">
        <v>99.99</v>
      </c>
      <c r="J378" s="832">
        <v>1.5</v>
      </c>
      <c r="K378" s="832">
        <v>33.33</v>
      </c>
      <c r="L378" s="849">
        <v>2</v>
      </c>
      <c r="M378" s="849">
        <v>66.66</v>
      </c>
      <c r="N378" s="832">
        <v>1</v>
      </c>
      <c r="O378" s="832">
        <v>33.33</v>
      </c>
      <c r="P378" s="849"/>
      <c r="Q378" s="849"/>
      <c r="R378" s="837"/>
      <c r="S378" s="850"/>
    </row>
    <row r="379" spans="1:19" ht="14.4" customHeight="1" x14ac:dyDescent="0.3">
      <c r="A379" s="831" t="s">
        <v>3382</v>
      </c>
      <c r="B379" s="832" t="s">
        <v>3383</v>
      </c>
      <c r="C379" s="832" t="s">
        <v>576</v>
      </c>
      <c r="D379" s="832" t="s">
        <v>1841</v>
      </c>
      <c r="E379" s="832" t="s">
        <v>3377</v>
      </c>
      <c r="F379" s="832" t="s">
        <v>3442</v>
      </c>
      <c r="G379" s="832" t="s">
        <v>3444</v>
      </c>
      <c r="H379" s="849">
        <v>325</v>
      </c>
      <c r="I379" s="849">
        <v>10833.34</v>
      </c>
      <c r="J379" s="832">
        <v>0.43103480517702986</v>
      </c>
      <c r="K379" s="832">
        <v>33.333353846153848</v>
      </c>
      <c r="L379" s="849">
        <v>754</v>
      </c>
      <c r="M379" s="849">
        <v>25133.33</v>
      </c>
      <c r="N379" s="832">
        <v>1</v>
      </c>
      <c r="O379" s="832">
        <v>33.333328912466847</v>
      </c>
      <c r="P379" s="849">
        <v>663</v>
      </c>
      <c r="Q379" s="849">
        <v>22100.01</v>
      </c>
      <c r="R379" s="837">
        <v>0.87931085932504749</v>
      </c>
      <c r="S379" s="850">
        <v>33.333348416289589</v>
      </c>
    </row>
    <row r="380" spans="1:19" ht="14.4" customHeight="1" x14ac:dyDescent="0.3">
      <c r="A380" s="831" t="s">
        <v>3382</v>
      </c>
      <c r="B380" s="832" t="s">
        <v>3383</v>
      </c>
      <c r="C380" s="832" t="s">
        <v>576</v>
      </c>
      <c r="D380" s="832" t="s">
        <v>1841</v>
      </c>
      <c r="E380" s="832" t="s">
        <v>3377</v>
      </c>
      <c r="F380" s="832" t="s">
        <v>3447</v>
      </c>
      <c r="G380" s="832" t="s">
        <v>3449</v>
      </c>
      <c r="H380" s="849">
        <v>96</v>
      </c>
      <c r="I380" s="849">
        <v>3072</v>
      </c>
      <c r="J380" s="832">
        <v>0.49230769230769234</v>
      </c>
      <c r="K380" s="832">
        <v>32</v>
      </c>
      <c r="L380" s="849">
        <v>195</v>
      </c>
      <c r="M380" s="849">
        <v>6240</v>
      </c>
      <c r="N380" s="832">
        <v>1</v>
      </c>
      <c r="O380" s="832">
        <v>32</v>
      </c>
      <c r="P380" s="849">
        <v>196</v>
      </c>
      <c r="Q380" s="849">
        <v>6272</v>
      </c>
      <c r="R380" s="837">
        <v>1.0051282051282051</v>
      </c>
      <c r="S380" s="850">
        <v>32</v>
      </c>
    </row>
    <row r="381" spans="1:19" ht="14.4" customHeight="1" x14ac:dyDescent="0.3">
      <c r="A381" s="831" t="s">
        <v>3382</v>
      </c>
      <c r="B381" s="832" t="s">
        <v>3383</v>
      </c>
      <c r="C381" s="832" t="s">
        <v>576</v>
      </c>
      <c r="D381" s="832" t="s">
        <v>1841</v>
      </c>
      <c r="E381" s="832" t="s">
        <v>3377</v>
      </c>
      <c r="F381" s="832" t="s">
        <v>3450</v>
      </c>
      <c r="G381" s="832" t="s">
        <v>3451</v>
      </c>
      <c r="H381" s="849">
        <v>5</v>
      </c>
      <c r="I381" s="849">
        <v>0</v>
      </c>
      <c r="J381" s="832"/>
      <c r="K381" s="832">
        <v>0</v>
      </c>
      <c r="L381" s="849">
        <v>5</v>
      </c>
      <c r="M381" s="849">
        <v>0</v>
      </c>
      <c r="N381" s="832"/>
      <c r="O381" s="832">
        <v>0</v>
      </c>
      <c r="P381" s="849">
        <v>1</v>
      </c>
      <c r="Q381" s="849">
        <v>0</v>
      </c>
      <c r="R381" s="837"/>
      <c r="S381" s="850">
        <v>0</v>
      </c>
    </row>
    <row r="382" spans="1:19" ht="14.4" customHeight="1" x14ac:dyDescent="0.3">
      <c r="A382" s="831" t="s">
        <v>3382</v>
      </c>
      <c r="B382" s="832" t="s">
        <v>3383</v>
      </c>
      <c r="C382" s="832" t="s">
        <v>576</v>
      </c>
      <c r="D382" s="832" t="s">
        <v>1841</v>
      </c>
      <c r="E382" s="832" t="s">
        <v>3377</v>
      </c>
      <c r="F382" s="832" t="s">
        <v>3452</v>
      </c>
      <c r="G382" s="832" t="s">
        <v>3453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713</v>
      </c>
      <c r="R382" s="837"/>
      <c r="S382" s="850">
        <v>713</v>
      </c>
    </row>
    <row r="383" spans="1:19" ht="14.4" customHeight="1" x14ac:dyDescent="0.3">
      <c r="A383" s="831" t="s">
        <v>3382</v>
      </c>
      <c r="B383" s="832" t="s">
        <v>3383</v>
      </c>
      <c r="C383" s="832" t="s">
        <v>576</v>
      </c>
      <c r="D383" s="832" t="s">
        <v>1841</v>
      </c>
      <c r="E383" s="832" t="s">
        <v>3377</v>
      </c>
      <c r="F383" s="832" t="s">
        <v>3454</v>
      </c>
      <c r="G383" s="832" t="s">
        <v>3455</v>
      </c>
      <c r="H383" s="849">
        <v>6</v>
      </c>
      <c r="I383" s="849">
        <v>1200</v>
      </c>
      <c r="J383" s="832">
        <v>0.54545454545454541</v>
      </c>
      <c r="K383" s="832">
        <v>200</v>
      </c>
      <c r="L383" s="849">
        <v>11</v>
      </c>
      <c r="M383" s="849">
        <v>2200</v>
      </c>
      <c r="N383" s="832">
        <v>1</v>
      </c>
      <c r="O383" s="832">
        <v>200</v>
      </c>
      <c r="P383" s="849">
        <v>12</v>
      </c>
      <c r="Q383" s="849">
        <v>2400</v>
      </c>
      <c r="R383" s="837">
        <v>1.0909090909090908</v>
      </c>
      <c r="S383" s="850">
        <v>200</v>
      </c>
    </row>
    <row r="384" spans="1:19" ht="14.4" customHeight="1" x14ac:dyDescent="0.3">
      <c r="A384" s="831" t="s">
        <v>3382</v>
      </c>
      <c r="B384" s="832" t="s">
        <v>3383</v>
      </c>
      <c r="C384" s="832" t="s">
        <v>576</v>
      </c>
      <c r="D384" s="832" t="s">
        <v>1841</v>
      </c>
      <c r="E384" s="832" t="s">
        <v>3377</v>
      </c>
      <c r="F384" s="832" t="s">
        <v>3454</v>
      </c>
      <c r="G384" s="832" t="s">
        <v>3456</v>
      </c>
      <c r="H384" s="849"/>
      <c r="I384" s="849"/>
      <c r="J384" s="832"/>
      <c r="K384" s="832"/>
      <c r="L384" s="849">
        <v>1</v>
      </c>
      <c r="M384" s="849">
        <v>200</v>
      </c>
      <c r="N384" s="832">
        <v>1</v>
      </c>
      <c r="O384" s="832">
        <v>200</v>
      </c>
      <c r="P384" s="849"/>
      <c r="Q384" s="849"/>
      <c r="R384" s="837"/>
      <c r="S384" s="850"/>
    </row>
    <row r="385" spans="1:19" ht="14.4" customHeight="1" x14ac:dyDescent="0.3">
      <c r="A385" s="831" t="s">
        <v>3382</v>
      </c>
      <c r="B385" s="832" t="s">
        <v>3383</v>
      </c>
      <c r="C385" s="832" t="s">
        <v>576</v>
      </c>
      <c r="D385" s="832" t="s">
        <v>1841</v>
      </c>
      <c r="E385" s="832" t="s">
        <v>3377</v>
      </c>
      <c r="F385" s="832" t="s">
        <v>3380</v>
      </c>
      <c r="G385" s="832" t="s">
        <v>3381</v>
      </c>
      <c r="H385" s="849">
        <v>83</v>
      </c>
      <c r="I385" s="849">
        <v>58183</v>
      </c>
      <c r="J385" s="832">
        <v>0.54248366013071891</v>
      </c>
      <c r="K385" s="832">
        <v>701</v>
      </c>
      <c r="L385" s="849">
        <v>153</v>
      </c>
      <c r="M385" s="849">
        <v>107253</v>
      </c>
      <c r="N385" s="832">
        <v>1</v>
      </c>
      <c r="O385" s="832">
        <v>701</v>
      </c>
      <c r="P385" s="849">
        <v>114</v>
      </c>
      <c r="Q385" s="849">
        <v>80028</v>
      </c>
      <c r="R385" s="837">
        <v>0.74616094654694975</v>
      </c>
      <c r="S385" s="850">
        <v>702</v>
      </c>
    </row>
    <row r="386" spans="1:19" ht="14.4" customHeight="1" x14ac:dyDescent="0.3">
      <c r="A386" s="831" t="s">
        <v>3382</v>
      </c>
      <c r="B386" s="832" t="s">
        <v>3383</v>
      </c>
      <c r="C386" s="832" t="s">
        <v>576</v>
      </c>
      <c r="D386" s="832" t="s">
        <v>1841</v>
      </c>
      <c r="E386" s="832" t="s">
        <v>3377</v>
      </c>
      <c r="F386" s="832" t="s">
        <v>3380</v>
      </c>
      <c r="G386" s="832" t="s">
        <v>3457</v>
      </c>
      <c r="H386" s="849">
        <v>1</v>
      </c>
      <c r="I386" s="849">
        <v>701</v>
      </c>
      <c r="J386" s="832">
        <v>0.25</v>
      </c>
      <c r="K386" s="832">
        <v>701</v>
      </c>
      <c r="L386" s="849">
        <v>4</v>
      </c>
      <c r="M386" s="849">
        <v>2804</v>
      </c>
      <c r="N386" s="832">
        <v>1</v>
      </c>
      <c r="O386" s="832">
        <v>701</v>
      </c>
      <c r="P386" s="849"/>
      <c r="Q386" s="849"/>
      <c r="R386" s="837"/>
      <c r="S386" s="850"/>
    </row>
    <row r="387" spans="1:19" ht="14.4" customHeight="1" x14ac:dyDescent="0.3">
      <c r="A387" s="831" t="s">
        <v>3382</v>
      </c>
      <c r="B387" s="832" t="s">
        <v>3383</v>
      </c>
      <c r="C387" s="832" t="s">
        <v>576</v>
      </c>
      <c r="D387" s="832" t="s">
        <v>1841</v>
      </c>
      <c r="E387" s="832" t="s">
        <v>3377</v>
      </c>
      <c r="F387" s="832" t="s">
        <v>3458</v>
      </c>
      <c r="G387" s="832" t="s">
        <v>3459</v>
      </c>
      <c r="H387" s="849">
        <v>5</v>
      </c>
      <c r="I387" s="849">
        <v>1730</v>
      </c>
      <c r="J387" s="832">
        <v>0.55395453089977587</v>
      </c>
      <c r="K387" s="832">
        <v>346</v>
      </c>
      <c r="L387" s="849">
        <v>9</v>
      </c>
      <c r="M387" s="849">
        <v>3123</v>
      </c>
      <c r="N387" s="832">
        <v>1</v>
      </c>
      <c r="O387" s="832">
        <v>347</v>
      </c>
      <c r="P387" s="849">
        <v>6</v>
      </c>
      <c r="Q387" s="849">
        <v>2082</v>
      </c>
      <c r="R387" s="837">
        <v>0.66666666666666663</v>
      </c>
      <c r="S387" s="850">
        <v>347</v>
      </c>
    </row>
    <row r="388" spans="1:19" ht="14.4" customHeight="1" x14ac:dyDescent="0.3">
      <c r="A388" s="831" t="s">
        <v>3382</v>
      </c>
      <c r="B388" s="832" t="s">
        <v>3383</v>
      </c>
      <c r="C388" s="832" t="s">
        <v>576</v>
      </c>
      <c r="D388" s="832" t="s">
        <v>1841</v>
      </c>
      <c r="E388" s="832" t="s">
        <v>3377</v>
      </c>
      <c r="F388" s="832" t="s">
        <v>3460</v>
      </c>
      <c r="G388" s="832" t="s">
        <v>3461</v>
      </c>
      <c r="H388" s="849">
        <v>23</v>
      </c>
      <c r="I388" s="849">
        <v>32039</v>
      </c>
      <c r="J388" s="832">
        <v>22.983500717360116</v>
      </c>
      <c r="K388" s="832">
        <v>1393</v>
      </c>
      <c r="L388" s="849">
        <v>1</v>
      </c>
      <c r="M388" s="849">
        <v>1394</v>
      </c>
      <c r="N388" s="832">
        <v>1</v>
      </c>
      <c r="O388" s="832">
        <v>1394</v>
      </c>
      <c r="P388" s="849">
        <v>14</v>
      </c>
      <c r="Q388" s="849">
        <v>19558</v>
      </c>
      <c r="R388" s="837">
        <v>14.030129124820659</v>
      </c>
      <c r="S388" s="850">
        <v>1397</v>
      </c>
    </row>
    <row r="389" spans="1:19" ht="14.4" customHeight="1" x14ac:dyDescent="0.3">
      <c r="A389" s="831" t="s">
        <v>3382</v>
      </c>
      <c r="B389" s="832" t="s">
        <v>3383</v>
      </c>
      <c r="C389" s="832" t="s">
        <v>576</v>
      </c>
      <c r="D389" s="832" t="s">
        <v>1841</v>
      </c>
      <c r="E389" s="832" t="s">
        <v>3377</v>
      </c>
      <c r="F389" s="832" t="s">
        <v>3463</v>
      </c>
      <c r="G389" s="832" t="s">
        <v>3464</v>
      </c>
      <c r="H389" s="849">
        <v>410</v>
      </c>
      <c r="I389" s="849">
        <v>143500</v>
      </c>
      <c r="J389" s="832">
        <v>0.67352868011846601</v>
      </c>
      <c r="K389" s="832">
        <v>350</v>
      </c>
      <c r="L389" s="849">
        <v>607</v>
      </c>
      <c r="M389" s="849">
        <v>213057</v>
      </c>
      <c r="N389" s="832">
        <v>1</v>
      </c>
      <c r="O389" s="832">
        <v>351</v>
      </c>
      <c r="P389" s="849">
        <v>551</v>
      </c>
      <c r="Q389" s="849">
        <v>193401</v>
      </c>
      <c r="R389" s="837">
        <v>0.90774299835255357</v>
      </c>
      <c r="S389" s="850">
        <v>351</v>
      </c>
    </row>
    <row r="390" spans="1:19" ht="14.4" customHeight="1" x14ac:dyDescent="0.3">
      <c r="A390" s="831" t="s">
        <v>3382</v>
      </c>
      <c r="B390" s="832" t="s">
        <v>3383</v>
      </c>
      <c r="C390" s="832" t="s">
        <v>576</v>
      </c>
      <c r="D390" s="832" t="s">
        <v>1841</v>
      </c>
      <c r="E390" s="832" t="s">
        <v>3377</v>
      </c>
      <c r="F390" s="832" t="s">
        <v>3466</v>
      </c>
      <c r="G390" s="832" t="s">
        <v>3467</v>
      </c>
      <c r="H390" s="849"/>
      <c r="I390" s="849"/>
      <c r="J390" s="832"/>
      <c r="K390" s="832"/>
      <c r="L390" s="849"/>
      <c r="M390" s="849"/>
      <c r="N390" s="832"/>
      <c r="O390" s="832"/>
      <c r="P390" s="849">
        <v>1</v>
      </c>
      <c r="Q390" s="849">
        <v>595</v>
      </c>
      <c r="R390" s="837"/>
      <c r="S390" s="850">
        <v>595</v>
      </c>
    </row>
    <row r="391" spans="1:19" ht="14.4" customHeight="1" x14ac:dyDescent="0.3">
      <c r="A391" s="831" t="s">
        <v>3382</v>
      </c>
      <c r="B391" s="832" t="s">
        <v>3383</v>
      </c>
      <c r="C391" s="832" t="s">
        <v>576</v>
      </c>
      <c r="D391" s="832" t="s">
        <v>1841</v>
      </c>
      <c r="E391" s="832" t="s">
        <v>3377</v>
      </c>
      <c r="F391" s="832" t="s">
        <v>3470</v>
      </c>
      <c r="G391" s="832" t="s">
        <v>3471</v>
      </c>
      <c r="H391" s="849"/>
      <c r="I391" s="849"/>
      <c r="J391" s="832"/>
      <c r="K391" s="832"/>
      <c r="L391" s="849"/>
      <c r="M391" s="849"/>
      <c r="N391" s="832"/>
      <c r="O391" s="832"/>
      <c r="P391" s="849">
        <v>12</v>
      </c>
      <c r="Q391" s="849">
        <v>1200</v>
      </c>
      <c r="R391" s="837"/>
      <c r="S391" s="850">
        <v>100</v>
      </c>
    </row>
    <row r="392" spans="1:19" ht="14.4" customHeight="1" x14ac:dyDescent="0.3">
      <c r="A392" s="831" t="s">
        <v>3382</v>
      </c>
      <c r="B392" s="832" t="s">
        <v>3383</v>
      </c>
      <c r="C392" s="832" t="s">
        <v>576</v>
      </c>
      <c r="D392" s="832" t="s">
        <v>1841</v>
      </c>
      <c r="E392" s="832" t="s">
        <v>3377</v>
      </c>
      <c r="F392" s="832" t="s">
        <v>3470</v>
      </c>
      <c r="G392" s="832" t="s">
        <v>3472</v>
      </c>
      <c r="H392" s="849"/>
      <c r="I392" s="849"/>
      <c r="J392" s="832"/>
      <c r="K392" s="832"/>
      <c r="L392" s="849"/>
      <c r="M392" s="849"/>
      <c r="N392" s="832"/>
      <c r="O392" s="832"/>
      <c r="P392" s="849">
        <v>1</v>
      </c>
      <c r="Q392" s="849">
        <v>100</v>
      </c>
      <c r="R392" s="837"/>
      <c r="S392" s="850">
        <v>100</v>
      </c>
    </row>
    <row r="393" spans="1:19" ht="14.4" customHeight="1" x14ac:dyDescent="0.3">
      <c r="A393" s="831" t="s">
        <v>3382</v>
      </c>
      <c r="B393" s="832" t="s">
        <v>3383</v>
      </c>
      <c r="C393" s="832" t="s">
        <v>576</v>
      </c>
      <c r="D393" s="832" t="s">
        <v>1841</v>
      </c>
      <c r="E393" s="832" t="s">
        <v>3377</v>
      </c>
      <c r="F393" s="832" t="s">
        <v>3473</v>
      </c>
      <c r="G393" s="832" t="s">
        <v>3474</v>
      </c>
      <c r="H393" s="849">
        <v>4</v>
      </c>
      <c r="I393" s="849">
        <v>0</v>
      </c>
      <c r="J393" s="832"/>
      <c r="K393" s="832">
        <v>0</v>
      </c>
      <c r="L393" s="849">
        <v>1</v>
      </c>
      <c r="M393" s="849">
        <v>0</v>
      </c>
      <c r="N393" s="832"/>
      <c r="O393" s="832">
        <v>0</v>
      </c>
      <c r="P393" s="849"/>
      <c r="Q393" s="849"/>
      <c r="R393" s="837"/>
      <c r="S393" s="850"/>
    </row>
    <row r="394" spans="1:19" ht="14.4" customHeight="1" x14ac:dyDescent="0.3">
      <c r="A394" s="831" t="s">
        <v>3382</v>
      </c>
      <c r="B394" s="832" t="s">
        <v>3383</v>
      </c>
      <c r="C394" s="832" t="s">
        <v>576</v>
      </c>
      <c r="D394" s="832" t="s">
        <v>1841</v>
      </c>
      <c r="E394" s="832" t="s">
        <v>3377</v>
      </c>
      <c r="F394" s="832" t="s">
        <v>3475</v>
      </c>
      <c r="G394" s="832" t="s">
        <v>3476</v>
      </c>
      <c r="H394" s="849"/>
      <c r="I394" s="849"/>
      <c r="J394" s="832"/>
      <c r="K394" s="832"/>
      <c r="L394" s="849">
        <v>4</v>
      </c>
      <c r="M394" s="849">
        <v>0</v>
      </c>
      <c r="N394" s="832"/>
      <c r="O394" s="832">
        <v>0</v>
      </c>
      <c r="P394" s="849">
        <v>22</v>
      </c>
      <c r="Q394" s="849">
        <v>0</v>
      </c>
      <c r="R394" s="837"/>
      <c r="S394" s="850">
        <v>0</v>
      </c>
    </row>
    <row r="395" spans="1:19" ht="14.4" customHeight="1" x14ac:dyDescent="0.3">
      <c r="A395" s="831" t="s">
        <v>3382</v>
      </c>
      <c r="B395" s="832" t="s">
        <v>3383</v>
      </c>
      <c r="C395" s="832" t="s">
        <v>576</v>
      </c>
      <c r="D395" s="832" t="s">
        <v>1842</v>
      </c>
      <c r="E395" s="832" t="s">
        <v>3384</v>
      </c>
      <c r="F395" s="832" t="s">
        <v>3389</v>
      </c>
      <c r="G395" s="832" t="s">
        <v>1263</v>
      </c>
      <c r="H395" s="849">
        <v>0.4</v>
      </c>
      <c r="I395" s="849">
        <v>345.4</v>
      </c>
      <c r="J395" s="832"/>
      <c r="K395" s="832">
        <v>863.49999999999989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" customHeight="1" x14ac:dyDescent="0.3">
      <c r="A396" s="831" t="s">
        <v>3382</v>
      </c>
      <c r="B396" s="832" t="s">
        <v>3383</v>
      </c>
      <c r="C396" s="832" t="s">
        <v>576</v>
      </c>
      <c r="D396" s="832" t="s">
        <v>1842</v>
      </c>
      <c r="E396" s="832" t="s">
        <v>3384</v>
      </c>
      <c r="F396" s="832" t="s">
        <v>3400</v>
      </c>
      <c r="G396" s="832" t="s">
        <v>3399</v>
      </c>
      <c r="H396" s="849">
        <v>2</v>
      </c>
      <c r="I396" s="849">
        <v>16262.56</v>
      </c>
      <c r="J396" s="832"/>
      <c r="K396" s="832">
        <v>8131.28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3382</v>
      </c>
      <c r="B397" s="832" t="s">
        <v>3383</v>
      </c>
      <c r="C397" s="832" t="s">
        <v>576</v>
      </c>
      <c r="D397" s="832" t="s">
        <v>1842</v>
      </c>
      <c r="E397" s="832" t="s">
        <v>3377</v>
      </c>
      <c r="F397" s="832" t="s">
        <v>3418</v>
      </c>
      <c r="G397" s="832" t="s">
        <v>3419</v>
      </c>
      <c r="H397" s="849">
        <v>11</v>
      </c>
      <c r="I397" s="849">
        <v>407</v>
      </c>
      <c r="J397" s="832"/>
      <c r="K397" s="832">
        <v>37</v>
      </c>
      <c r="L397" s="849"/>
      <c r="M397" s="849"/>
      <c r="N397" s="832"/>
      <c r="O397" s="832"/>
      <c r="P397" s="849">
        <v>1</v>
      </c>
      <c r="Q397" s="849">
        <v>37</v>
      </c>
      <c r="R397" s="837"/>
      <c r="S397" s="850">
        <v>37</v>
      </c>
    </row>
    <row r="398" spans="1:19" ht="14.4" customHeight="1" x14ac:dyDescent="0.3">
      <c r="A398" s="831" t="s">
        <v>3382</v>
      </c>
      <c r="B398" s="832" t="s">
        <v>3383</v>
      </c>
      <c r="C398" s="832" t="s">
        <v>576</v>
      </c>
      <c r="D398" s="832" t="s">
        <v>1842</v>
      </c>
      <c r="E398" s="832" t="s">
        <v>3377</v>
      </c>
      <c r="F398" s="832" t="s">
        <v>3421</v>
      </c>
      <c r="G398" s="832" t="s">
        <v>3422</v>
      </c>
      <c r="H398" s="849">
        <v>1</v>
      </c>
      <c r="I398" s="849">
        <v>5</v>
      </c>
      <c r="J398" s="832"/>
      <c r="K398" s="832">
        <v>5</v>
      </c>
      <c r="L398" s="849"/>
      <c r="M398" s="849"/>
      <c r="N398" s="832"/>
      <c r="O398" s="832"/>
      <c r="P398" s="849"/>
      <c r="Q398" s="849"/>
      <c r="R398" s="837"/>
      <c r="S398" s="850"/>
    </row>
    <row r="399" spans="1:19" ht="14.4" customHeight="1" x14ac:dyDescent="0.3">
      <c r="A399" s="831" t="s">
        <v>3382</v>
      </c>
      <c r="B399" s="832" t="s">
        <v>3383</v>
      </c>
      <c r="C399" s="832" t="s">
        <v>576</v>
      </c>
      <c r="D399" s="832" t="s">
        <v>1842</v>
      </c>
      <c r="E399" s="832" t="s">
        <v>3377</v>
      </c>
      <c r="F399" s="832" t="s">
        <v>3378</v>
      </c>
      <c r="G399" s="832" t="s">
        <v>3379</v>
      </c>
      <c r="H399" s="849">
        <v>6</v>
      </c>
      <c r="I399" s="849">
        <v>444</v>
      </c>
      <c r="J399" s="832"/>
      <c r="K399" s="832">
        <v>74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" customHeight="1" x14ac:dyDescent="0.3">
      <c r="A400" s="831" t="s">
        <v>3382</v>
      </c>
      <c r="B400" s="832" t="s">
        <v>3383</v>
      </c>
      <c r="C400" s="832" t="s">
        <v>576</v>
      </c>
      <c r="D400" s="832" t="s">
        <v>1842</v>
      </c>
      <c r="E400" s="832" t="s">
        <v>3377</v>
      </c>
      <c r="F400" s="832" t="s">
        <v>3431</v>
      </c>
      <c r="G400" s="832" t="s">
        <v>3432</v>
      </c>
      <c r="H400" s="849">
        <v>21</v>
      </c>
      <c r="I400" s="849">
        <v>7266</v>
      </c>
      <c r="J400" s="832"/>
      <c r="K400" s="832">
        <v>346</v>
      </c>
      <c r="L400" s="849"/>
      <c r="M400" s="849"/>
      <c r="N400" s="832"/>
      <c r="O400" s="832"/>
      <c r="P400" s="849">
        <v>3</v>
      </c>
      <c r="Q400" s="849">
        <v>1041</v>
      </c>
      <c r="R400" s="837"/>
      <c r="S400" s="850">
        <v>347</v>
      </c>
    </row>
    <row r="401" spans="1:19" ht="14.4" customHeight="1" x14ac:dyDescent="0.3">
      <c r="A401" s="831" t="s">
        <v>3382</v>
      </c>
      <c r="B401" s="832" t="s">
        <v>3383</v>
      </c>
      <c r="C401" s="832" t="s">
        <v>576</v>
      </c>
      <c r="D401" s="832" t="s">
        <v>1842</v>
      </c>
      <c r="E401" s="832" t="s">
        <v>3377</v>
      </c>
      <c r="F401" s="832" t="s">
        <v>3435</v>
      </c>
      <c r="G401" s="832" t="s">
        <v>3436</v>
      </c>
      <c r="H401" s="849">
        <v>0</v>
      </c>
      <c r="I401" s="849">
        <v>0</v>
      </c>
      <c r="J401" s="832"/>
      <c r="K401" s="832"/>
      <c r="L401" s="849"/>
      <c r="M401" s="849"/>
      <c r="N401" s="832"/>
      <c r="O401" s="832"/>
      <c r="P401" s="849"/>
      <c r="Q401" s="849"/>
      <c r="R401" s="837"/>
      <c r="S401" s="850"/>
    </row>
    <row r="402" spans="1:19" ht="14.4" customHeight="1" x14ac:dyDescent="0.3">
      <c r="A402" s="831" t="s">
        <v>3382</v>
      </c>
      <c r="B402" s="832" t="s">
        <v>3383</v>
      </c>
      <c r="C402" s="832" t="s">
        <v>576</v>
      </c>
      <c r="D402" s="832" t="s">
        <v>1842</v>
      </c>
      <c r="E402" s="832" t="s">
        <v>3377</v>
      </c>
      <c r="F402" s="832" t="s">
        <v>3437</v>
      </c>
      <c r="G402" s="832" t="s">
        <v>3438</v>
      </c>
      <c r="H402" s="849">
        <v>1</v>
      </c>
      <c r="I402" s="849">
        <v>83</v>
      </c>
      <c r="J402" s="832"/>
      <c r="K402" s="832">
        <v>83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" customHeight="1" x14ac:dyDescent="0.3">
      <c r="A403" s="831" t="s">
        <v>3382</v>
      </c>
      <c r="B403" s="832" t="s">
        <v>3383</v>
      </c>
      <c r="C403" s="832" t="s">
        <v>576</v>
      </c>
      <c r="D403" s="832" t="s">
        <v>1842</v>
      </c>
      <c r="E403" s="832" t="s">
        <v>3377</v>
      </c>
      <c r="F403" s="832" t="s">
        <v>3442</v>
      </c>
      <c r="G403" s="832" t="s">
        <v>3443</v>
      </c>
      <c r="H403" s="849"/>
      <c r="I403" s="849"/>
      <c r="J403" s="832"/>
      <c r="K403" s="832"/>
      <c r="L403" s="849"/>
      <c r="M403" s="849"/>
      <c r="N403" s="832"/>
      <c r="O403" s="832"/>
      <c r="P403" s="849">
        <v>1</v>
      </c>
      <c r="Q403" s="849">
        <v>33.33</v>
      </c>
      <c r="R403" s="837"/>
      <c r="S403" s="850">
        <v>33.33</v>
      </c>
    </row>
    <row r="404" spans="1:19" ht="14.4" customHeight="1" x14ac:dyDescent="0.3">
      <c r="A404" s="831" t="s">
        <v>3382</v>
      </c>
      <c r="B404" s="832" t="s">
        <v>3383</v>
      </c>
      <c r="C404" s="832" t="s">
        <v>576</v>
      </c>
      <c r="D404" s="832" t="s">
        <v>1842</v>
      </c>
      <c r="E404" s="832" t="s">
        <v>3377</v>
      </c>
      <c r="F404" s="832" t="s">
        <v>3442</v>
      </c>
      <c r="G404" s="832" t="s">
        <v>3444</v>
      </c>
      <c r="H404" s="849">
        <v>16</v>
      </c>
      <c r="I404" s="849">
        <v>533.33999999999992</v>
      </c>
      <c r="J404" s="832"/>
      <c r="K404" s="832">
        <v>33.333749999999995</v>
      </c>
      <c r="L404" s="849"/>
      <c r="M404" s="849"/>
      <c r="N404" s="832"/>
      <c r="O404" s="832"/>
      <c r="P404" s="849">
        <v>0</v>
      </c>
      <c r="Q404" s="849">
        <v>0</v>
      </c>
      <c r="R404" s="837"/>
      <c r="S404" s="850"/>
    </row>
    <row r="405" spans="1:19" ht="14.4" customHeight="1" x14ac:dyDescent="0.3">
      <c r="A405" s="831" t="s">
        <v>3382</v>
      </c>
      <c r="B405" s="832" t="s">
        <v>3383</v>
      </c>
      <c r="C405" s="832" t="s">
        <v>576</v>
      </c>
      <c r="D405" s="832" t="s">
        <v>1842</v>
      </c>
      <c r="E405" s="832" t="s">
        <v>3377</v>
      </c>
      <c r="F405" s="832" t="s">
        <v>3445</v>
      </c>
      <c r="G405" s="832" t="s">
        <v>3446</v>
      </c>
      <c r="H405" s="849">
        <v>1</v>
      </c>
      <c r="I405" s="849">
        <v>37</v>
      </c>
      <c r="J405" s="832"/>
      <c r="K405" s="832">
        <v>37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" customHeight="1" x14ac:dyDescent="0.3">
      <c r="A406" s="831" t="s">
        <v>3382</v>
      </c>
      <c r="B406" s="832" t="s">
        <v>3383</v>
      </c>
      <c r="C406" s="832" t="s">
        <v>576</v>
      </c>
      <c r="D406" s="832" t="s">
        <v>1842</v>
      </c>
      <c r="E406" s="832" t="s">
        <v>3377</v>
      </c>
      <c r="F406" s="832" t="s">
        <v>3447</v>
      </c>
      <c r="G406" s="832" t="s">
        <v>3449</v>
      </c>
      <c r="H406" s="849">
        <v>6</v>
      </c>
      <c r="I406" s="849">
        <v>192</v>
      </c>
      <c r="J406" s="832"/>
      <c r="K406" s="832">
        <v>32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3382</v>
      </c>
      <c r="B407" s="832" t="s">
        <v>3383</v>
      </c>
      <c r="C407" s="832" t="s">
        <v>576</v>
      </c>
      <c r="D407" s="832" t="s">
        <v>1842</v>
      </c>
      <c r="E407" s="832" t="s">
        <v>3377</v>
      </c>
      <c r="F407" s="832" t="s">
        <v>3450</v>
      </c>
      <c r="G407" s="832" t="s">
        <v>3451</v>
      </c>
      <c r="H407" s="849">
        <v>2</v>
      </c>
      <c r="I407" s="849">
        <v>0</v>
      </c>
      <c r="J407" s="832"/>
      <c r="K407" s="832">
        <v>0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" customHeight="1" x14ac:dyDescent="0.3">
      <c r="A408" s="831" t="s">
        <v>3382</v>
      </c>
      <c r="B408" s="832" t="s">
        <v>3383</v>
      </c>
      <c r="C408" s="832" t="s">
        <v>576</v>
      </c>
      <c r="D408" s="832" t="s">
        <v>1842</v>
      </c>
      <c r="E408" s="832" t="s">
        <v>3377</v>
      </c>
      <c r="F408" s="832" t="s">
        <v>3454</v>
      </c>
      <c r="G408" s="832" t="s">
        <v>3455</v>
      </c>
      <c r="H408" s="849">
        <v>1</v>
      </c>
      <c r="I408" s="849">
        <v>200</v>
      </c>
      <c r="J408" s="832"/>
      <c r="K408" s="832">
        <v>200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" customHeight="1" x14ac:dyDescent="0.3">
      <c r="A409" s="831" t="s">
        <v>3382</v>
      </c>
      <c r="B409" s="832" t="s">
        <v>3383</v>
      </c>
      <c r="C409" s="832" t="s">
        <v>576</v>
      </c>
      <c r="D409" s="832" t="s">
        <v>1842</v>
      </c>
      <c r="E409" s="832" t="s">
        <v>3377</v>
      </c>
      <c r="F409" s="832" t="s">
        <v>3380</v>
      </c>
      <c r="G409" s="832" t="s">
        <v>3381</v>
      </c>
      <c r="H409" s="849">
        <v>12</v>
      </c>
      <c r="I409" s="849">
        <v>8412</v>
      </c>
      <c r="J409" s="832"/>
      <c r="K409" s="832">
        <v>701</v>
      </c>
      <c r="L409" s="849"/>
      <c r="M409" s="849"/>
      <c r="N409" s="832"/>
      <c r="O409" s="832"/>
      <c r="P409" s="849">
        <v>0</v>
      </c>
      <c r="Q409" s="849">
        <v>0</v>
      </c>
      <c r="R409" s="837"/>
      <c r="S409" s="850"/>
    </row>
    <row r="410" spans="1:19" ht="14.4" customHeight="1" x14ac:dyDescent="0.3">
      <c r="A410" s="831" t="s">
        <v>3382</v>
      </c>
      <c r="B410" s="832" t="s">
        <v>3383</v>
      </c>
      <c r="C410" s="832" t="s">
        <v>576</v>
      </c>
      <c r="D410" s="832" t="s">
        <v>1842</v>
      </c>
      <c r="E410" s="832" t="s">
        <v>3377</v>
      </c>
      <c r="F410" s="832" t="s">
        <v>3380</v>
      </c>
      <c r="G410" s="832" t="s">
        <v>3457</v>
      </c>
      <c r="H410" s="849"/>
      <c r="I410" s="849"/>
      <c r="J410" s="832"/>
      <c r="K410" s="832"/>
      <c r="L410" s="849"/>
      <c r="M410" s="849"/>
      <c r="N410" s="832"/>
      <c r="O410" s="832"/>
      <c r="P410" s="849">
        <v>1</v>
      </c>
      <c r="Q410" s="849">
        <v>702</v>
      </c>
      <c r="R410" s="837"/>
      <c r="S410" s="850">
        <v>702</v>
      </c>
    </row>
    <row r="411" spans="1:19" ht="14.4" customHeight="1" x14ac:dyDescent="0.3">
      <c r="A411" s="831" t="s">
        <v>3382</v>
      </c>
      <c r="B411" s="832" t="s">
        <v>3383</v>
      </c>
      <c r="C411" s="832" t="s">
        <v>576</v>
      </c>
      <c r="D411" s="832" t="s">
        <v>1842</v>
      </c>
      <c r="E411" s="832" t="s">
        <v>3377</v>
      </c>
      <c r="F411" s="832" t="s">
        <v>3458</v>
      </c>
      <c r="G411" s="832" t="s">
        <v>3459</v>
      </c>
      <c r="H411" s="849">
        <v>1</v>
      </c>
      <c r="I411" s="849">
        <v>346</v>
      </c>
      <c r="J411" s="832"/>
      <c r="K411" s="832">
        <v>346</v>
      </c>
      <c r="L411" s="849"/>
      <c r="M411" s="849"/>
      <c r="N411" s="832"/>
      <c r="O411" s="832"/>
      <c r="P411" s="849"/>
      <c r="Q411" s="849"/>
      <c r="R411" s="837"/>
      <c r="S411" s="850"/>
    </row>
    <row r="412" spans="1:19" ht="14.4" customHeight="1" x14ac:dyDescent="0.3">
      <c r="A412" s="831" t="s">
        <v>3382</v>
      </c>
      <c r="B412" s="832" t="s">
        <v>3383</v>
      </c>
      <c r="C412" s="832" t="s">
        <v>576</v>
      </c>
      <c r="D412" s="832" t="s">
        <v>1842</v>
      </c>
      <c r="E412" s="832" t="s">
        <v>3377</v>
      </c>
      <c r="F412" s="832" t="s">
        <v>3460</v>
      </c>
      <c r="G412" s="832" t="s">
        <v>3461</v>
      </c>
      <c r="H412" s="849">
        <v>1</v>
      </c>
      <c r="I412" s="849">
        <v>1393</v>
      </c>
      <c r="J412" s="832"/>
      <c r="K412" s="832">
        <v>1393</v>
      </c>
      <c r="L412" s="849"/>
      <c r="M412" s="849"/>
      <c r="N412" s="832"/>
      <c r="O412" s="832"/>
      <c r="P412" s="849"/>
      <c r="Q412" s="849"/>
      <c r="R412" s="837"/>
      <c r="S412" s="850"/>
    </row>
    <row r="413" spans="1:19" ht="14.4" customHeight="1" x14ac:dyDescent="0.3">
      <c r="A413" s="831" t="s">
        <v>3382</v>
      </c>
      <c r="B413" s="832" t="s">
        <v>3383</v>
      </c>
      <c r="C413" s="832" t="s">
        <v>576</v>
      </c>
      <c r="D413" s="832" t="s">
        <v>1842</v>
      </c>
      <c r="E413" s="832" t="s">
        <v>3377</v>
      </c>
      <c r="F413" s="832" t="s">
        <v>3460</v>
      </c>
      <c r="G413" s="832" t="s">
        <v>3462</v>
      </c>
      <c r="H413" s="849">
        <v>1</v>
      </c>
      <c r="I413" s="849">
        <v>1393</v>
      </c>
      <c r="J413" s="832"/>
      <c r="K413" s="832">
        <v>1393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" customHeight="1" x14ac:dyDescent="0.3">
      <c r="A414" s="831" t="s">
        <v>3382</v>
      </c>
      <c r="B414" s="832" t="s">
        <v>3383</v>
      </c>
      <c r="C414" s="832" t="s">
        <v>576</v>
      </c>
      <c r="D414" s="832" t="s">
        <v>1842</v>
      </c>
      <c r="E414" s="832" t="s">
        <v>3377</v>
      </c>
      <c r="F414" s="832" t="s">
        <v>3463</v>
      </c>
      <c r="G414" s="832" t="s">
        <v>3464</v>
      </c>
      <c r="H414" s="849">
        <v>13</v>
      </c>
      <c r="I414" s="849">
        <v>4550</v>
      </c>
      <c r="J414" s="832"/>
      <c r="K414" s="832">
        <v>350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" customHeight="1" x14ac:dyDescent="0.3">
      <c r="A415" s="831" t="s">
        <v>3382</v>
      </c>
      <c r="B415" s="832" t="s">
        <v>3383</v>
      </c>
      <c r="C415" s="832" t="s">
        <v>576</v>
      </c>
      <c r="D415" s="832" t="s">
        <v>1829</v>
      </c>
      <c r="E415" s="832" t="s">
        <v>3377</v>
      </c>
      <c r="F415" s="832" t="s">
        <v>3418</v>
      </c>
      <c r="G415" s="832" t="s">
        <v>3419</v>
      </c>
      <c r="H415" s="849"/>
      <c r="I415" s="849"/>
      <c r="J415" s="832"/>
      <c r="K415" s="832"/>
      <c r="L415" s="849"/>
      <c r="M415" s="849"/>
      <c r="N415" s="832"/>
      <c r="O415" s="832"/>
      <c r="P415" s="849">
        <v>6</v>
      </c>
      <c r="Q415" s="849">
        <v>222</v>
      </c>
      <c r="R415" s="837"/>
      <c r="S415" s="850">
        <v>37</v>
      </c>
    </row>
    <row r="416" spans="1:19" ht="14.4" customHeight="1" x14ac:dyDescent="0.3">
      <c r="A416" s="831" t="s">
        <v>3382</v>
      </c>
      <c r="B416" s="832" t="s">
        <v>3383</v>
      </c>
      <c r="C416" s="832" t="s">
        <v>576</v>
      </c>
      <c r="D416" s="832" t="s">
        <v>1829</v>
      </c>
      <c r="E416" s="832" t="s">
        <v>3377</v>
      </c>
      <c r="F416" s="832" t="s">
        <v>3378</v>
      </c>
      <c r="G416" s="832" t="s">
        <v>3379</v>
      </c>
      <c r="H416" s="849"/>
      <c r="I416" s="849"/>
      <c r="J416" s="832"/>
      <c r="K416" s="832"/>
      <c r="L416" s="849"/>
      <c r="M416" s="849"/>
      <c r="N416" s="832"/>
      <c r="O416" s="832"/>
      <c r="P416" s="849">
        <v>8</v>
      </c>
      <c r="Q416" s="849">
        <v>592</v>
      </c>
      <c r="R416" s="837"/>
      <c r="S416" s="850">
        <v>74</v>
      </c>
    </row>
    <row r="417" spans="1:19" ht="14.4" customHeight="1" x14ac:dyDescent="0.3">
      <c r="A417" s="831" t="s">
        <v>3382</v>
      </c>
      <c r="B417" s="832" t="s">
        <v>3383</v>
      </c>
      <c r="C417" s="832" t="s">
        <v>576</v>
      </c>
      <c r="D417" s="832" t="s">
        <v>1829</v>
      </c>
      <c r="E417" s="832" t="s">
        <v>3377</v>
      </c>
      <c r="F417" s="832" t="s">
        <v>3442</v>
      </c>
      <c r="G417" s="832" t="s">
        <v>3444</v>
      </c>
      <c r="H417" s="849"/>
      <c r="I417" s="849"/>
      <c r="J417" s="832"/>
      <c r="K417" s="832"/>
      <c r="L417" s="849"/>
      <c r="M417" s="849"/>
      <c r="N417" s="832"/>
      <c r="O417" s="832"/>
      <c r="P417" s="849">
        <v>57</v>
      </c>
      <c r="Q417" s="849">
        <v>1900</v>
      </c>
      <c r="R417" s="837"/>
      <c r="S417" s="850">
        <v>33.333333333333336</v>
      </c>
    </row>
    <row r="418" spans="1:19" ht="14.4" customHeight="1" x14ac:dyDescent="0.3">
      <c r="A418" s="831" t="s">
        <v>3382</v>
      </c>
      <c r="B418" s="832" t="s">
        <v>3383</v>
      </c>
      <c r="C418" s="832" t="s">
        <v>576</v>
      </c>
      <c r="D418" s="832" t="s">
        <v>1829</v>
      </c>
      <c r="E418" s="832" t="s">
        <v>3377</v>
      </c>
      <c r="F418" s="832" t="s">
        <v>3450</v>
      </c>
      <c r="G418" s="832" t="s">
        <v>3451</v>
      </c>
      <c r="H418" s="849"/>
      <c r="I418" s="849"/>
      <c r="J418" s="832"/>
      <c r="K418" s="832"/>
      <c r="L418" s="849"/>
      <c r="M418" s="849"/>
      <c r="N418" s="832"/>
      <c r="O418" s="832"/>
      <c r="P418" s="849">
        <v>2</v>
      </c>
      <c r="Q418" s="849">
        <v>0</v>
      </c>
      <c r="R418" s="837"/>
      <c r="S418" s="850">
        <v>0</v>
      </c>
    </row>
    <row r="419" spans="1:19" ht="14.4" customHeight="1" x14ac:dyDescent="0.3">
      <c r="A419" s="831" t="s">
        <v>3382</v>
      </c>
      <c r="B419" s="832" t="s">
        <v>3383</v>
      </c>
      <c r="C419" s="832" t="s">
        <v>576</v>
      </c>
      <c r="D419" s="832" t="s">
        <v>1829</v>
      </c>
      <c r="E419" s="832" t="s">
        <v>3377</v>
      </c>
      <c r="F419" s="832" t="s">
        <v>3380</v>
      </c>
      <c r="G419" s="832" t="s">
        <v>3381</v>
      </c>
      <c r="H419" s="849"/>
      <c r="I419" s="849"/>
      <c r="J419" s="832"/>
      <c r="K419" s="832"/>
      <c r="L419" s="849"/>
      <c r="M419" s="849"/>
      <c r="N419" s="832"/>
      <c r="O419" s="832"/>
      <c r="P419" s="849">
        <v>76</v>
      </c>
      <c r="Q419" s="849">
        <v>53352</v>
      </c>
      <c r="R419" s="837"/>
      <c r="S419" s="850">
        <v>702</v>
      </c>
    </row>
    <row r="420" spans="1:19" ht="14.4" customHeight="1" x14ac:dyDescent="0.3">
      <c r="A420" s="831" t="s">
        <v>3382</v>
      </c>
      <c r="B420" s="832" t="s">
        <v>3383</v>
      </c>
      <c r="C420" s="832" t="s">
        <v>576</v>
      </c>
      <c r="D420" s="832" t="s">
        <v>1829</v>
      </c>
      <c r="E420" s="832" t="s">
        <v>3377</v>
      </c>
      <c r="F420" s="832" t="s">
        <v>3458</v>
      </c>
      <c r="G420" s="832" t="s">
        <v>3459</v>
      </c>
      <c r="H420" s="849"/>
      <c r="I420" s="849"/>
      <c r="J420" s="832"/>
      <c r="K420" s="832"/>
      <c r="L420" s="849"/>
      <c r="M420" s="849"/>
      <c r="N420" s="832"/>
      <c r="O420" s="832"/>
      <c r="P420" s="849">
        <v>2</v>
      </c>
      <c r="Q420" s="849">
        <v>694</v>
      </c>
      <c r="R420" s="837"/>
      <c r="S420" s="850">
        <v>347</v>
      </c>
    </row>
    <row r="421" spans="1:19" ht="14.4" customHeight="1" x14ac:dyDescent="0.3">
      <c r="A421" s="831" t="s">
        <v>3382</v>
      </c>
      <c r="B421" s="832" t="s">
        <v>3383</v>
      </c>
      <c r="C421" s="832" t="s">
        <v>576</v>
      </c>
      <c r="D421" s="832" t="s">
        <v>1840</v>
      </c>
      <c r="E421" s="832" t="s">
        <v>3377</v>
      </c>
      <c r="F421" s="832" t="s">
        <v>3418</v>
      </c>
      <c r="G421" s="832" t="s">
        <v>3419</v>
      </c>
      <c r="H421" s="849"/>
      <c r="I421" s="849"/>
      <c r="J421" s="832"/>
      <c r="K421" s="832"/>
      <c r="L421" s="849"/>
      <c r="M421" s="849"/>
      <c r="N421" s="832"/>
      <c r="O421" s="832"/>
      <c r="P421" s="849">
        <v>28</v>
      </c>
      <c r="Q421" s="849">
        <v>1036</v>
      </c>
      <c r="R421" s="837"/>
      <c r="S421" s="850">
        <v>37</v>
      </c>
    </row>
    <row r="422" spans="1:19" ht="14.4" customHeight="1" x14ac:dyDescent="0.3">
      <c r="A422" s="831" t="s">
        <v>3382</v>
      </c>
      <c r="B422" s="832" t="s">
        <v>3383</v>
      </c>
      <c r="C422" s="832" t="s">
        <v>576</v>
      </c>
      <c r="D422" s="832" t="s">
        <v>1840</v>
      </c>
      <c r="E422" s="832" t="s">
        <v>3377</v>
      </c>
      <c r="F422" s="832" t="s">
        <v>3418</v>
      </c>
      <c r="G422" s="832" t="s">
        <v>3420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37</v>
      </c>
      <c r="R422" s="837"/>
      <c r="S422" s="850">
        <v>37</v>
      </c>
    </row>
    <row r="423" spans="1:19" ht="14.4" customHeight="1" x14ac:dyDescent="0.3">
      <c r="A423" s="831" t="s">
        <v>3382</v>
      </c>
      <c r="B423" s="832" t="s">
        <v>3383</v>
      </c>
      <c r="C423" s="832" t="s">
        <v>576</v>
      </c>
      <c r="D423" s="832" t="s">
        <v>1840</v>
      </c>
      <c r="E423" s="832" t="s">
        <v>3377</v>
      </c>
      <c r="F423" s="832" t="s">
        <v>3378</v>
      </c>
      <c r="G423" s="832" t="s">
        <v>3379</v>
      </c>
      <c r="H423" s="849"/>
      <c r="I423" s="849"/>
      <c r="J423" s="832"/>
      <c r="K423" s="832"/>
      <c r="L423" s="849"/>
      <c r="M423" s="849"/>
      <c r="N423" s="832"/>
      <c r="O423" s="832"/>
      <c r="P423" s="849">
        <v>4</v>
      </c>
      <c r="Q423" s="849">
        <v>296</v>
      </c>
      <c r="R423" s="837"/>
      <c r="S423" s="850">
        <v>74</v>
      </c>
    </row>
    <row r="424" spans="1:19" ht="14.4" customHeight="1" x14ac:dyDescent="0.3">
      <c r="A424" s="831" t="s">
        <v>3382</v>
      </c>
      <c r="B424" s="832" t="s">
        <v>3383</v>
      </c>
      <c r="C424" s="832" t="s">
        <v>576</v>
      </c>
      <c r="D424" s="832" t="s">
        <v>1840</v>
      </c>
      <c r="E424" s="832" t="s">
        <v>3377</v>
      </c>
      <c r="F424" s="832" t="s">
        <v>3437</v>
      </c>
      <c r="G424" s="832" t="s">
        <v>3438</v>
      </c>
      <c r="H424" s="849"/>
      <c r="I424" s="849"/>
      <c r="J424" s="832"/>
      <c r="K424" s="832"/>
      <c r="L424" s="849"/>
      <c r="M424" s="849"/>
      <c r="N424" s="832"/>
      <c r="O424" s="832"/>
      <c r="P424" s="849">
        <v>1</v>
      </c>
      <c r="Q424" s="849">
        <v>83</v>
      </c>
      <c r="R424" s="837"/>
      <c r="S424" s="850">
        <v>83</v>
      </c>
    </row>
    <row r="425" spans="1:19" ht="14.4" customHeight="1" x14ac:dyDescent="0.3">
      <c r="A425" s="831" t="s">
        <v>3382</v>
      </c>
      <c r="B425" s="832" t="s">
        <v>3383</v>
      </c>
      <c r="C425" s="832" t="s">
        <v>576</v>
      </c>
      <c r="D425" s="832" t="s">
        <v>1840</v>
      </c>
      <c r="E425" s="832" t="s">
        <v>3377</v>
      </c>
      <c r="F425" s="832" t="s">
        <v>3442</v>
      </c>
      <c r="G425" s="832" t="s">
        <v>3443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33.33</v>
      </c>
      <c r="R425" s="837"/>
      <c r="S425" s="850">
        <v>33.33</v>
      </c>
    </row>
    <row r="426" spans="1:19" ht="14.4" customHeight="1" x14ac:dyDescent="0.3">
      <c r="A426" s="831" t="s">
        <v>3382</v>
      </c>
      <c r="B426" s="832" t="s">
        <v>3383</v>
      </c>
      <c r="C426" s="832" t="s">
        <v>576</v>
      </c>
      <c r="D426" s="832" t="s">
        <v>1840</v>
      </c>
      <c r="E426" s="832" t="s">
        <v>3377</v>
      </c>
      <c r="F426" s="832" t="s">
        <v>3442</v>
      </c>
      <c r="G426" s="832" t="s">
        <v>3444</v>
      </c>
      <c r="H426" s="849"/>
      <c r="I426" s="849"/>
      <c r="J426" s="832"/>
      <c r="K426" s="832"/>
      <c r="L426" s="849"/>
      <c r="M426" s="849"/>
      <c r="N426" s="832"/>
      <c r="O426" s="832"/>
      <c r="P426" s="849">
        <v>36</v>
      </c>
      <c r="Q426" s="849">
        <v>1199.98</v>
      </c>
      <c r="R426" s="837"/>
      <c r="S426" s="850">
        <v>33.332777777777778</v>
      </c>
    </row>
    <row r="427" spans="1:19" ht="14.4" customHeight="1" x14ac:dyDescent="0.3">
      <c r="A427" s="831" t="s">
        <v>3382</v>
      </c>
      <c r="B427" s="832" t="s">
        <v>3383</v>
      </c>
      <c r="C427" s="832" t="s">
        <v>576</v>
      </c>
      <c r="D427" s="832" t="s">
        <v>1840</v>
      </c>
      <c r="E427" s="832" t="s">
        <v>3377</v>
      </c>
      <c r="F427" s="832" t="s">
        <v>3450</v>
      </c>
      <c r="G427" s="832" t="s">
        <v>3451</v>
      </c>
      <c r="H427" s="849"/>
      <c r="I427" s="849"/>
      <c r="J427" s="832"/>
      <c r="K427" s="832"/>
      <c r="L427" s="849"/>
      <c r="M427" s="849"/>
      <c r="N427" s="832"/>
      <c r="O427" s="832"/>
      <c r="P427" s="849">
        <v>4</v>
      </c>
      <c r="Q427" s="849">
        <v>0</v>
      </c>
      <c r="R427" s="837"/>
      <c r="S427" s="850">
        <v>0</v>
      </c>
    </row>
    <row r="428" spans="1:19" ht="14.4" customHeight="1" x14ac:dyDescent="0.3">
      <c r="A428" s="831" t="s">
        <v>3382</v>
      </c>
      <c r="B428" s="832" t="s">
        <v>3383</v>
      </c>
      <c r="C428" s="832" t="s">
        <v>576</v>
      </c>
      <c r="D428" s="832" t="s">
        <v>1840</v>
      </c>
      <c r="E428" s="832" t="s">
        <v>3377</v>
      </c>
      <c r="F428" s="832" t="s">
        <v>3454</v>
      </c>
      <c r="G428" s="832" t="s">
        <v>3455</v>
      </c>
      <c r="H428" s="849"/>
      <c r="I428" s="849"/>
      <c r="J428" s="832"/>
      <c r="K428" s="832"/>
      <c r="L428" s="849"/>
      <c r="M428" s="849"/>
      <c r="N428" s="832"/>
      <c r="O428" s="832"/>
      <c r="P428" s="849">
        <v>1</v>
      </c>
      <c r="Q428" s="849">
        <v>200</v>
      </c>
      <c r="R428" s="837"/>
      <c r="S428" s="850">
        <v>200</v>
      </c>
    </row>
    <row r="429" spans="1:19" ht="14.4" customHeight="1" x14ac:dyDescent="0.3">
      <c r="A429" s="831" t="s">
        <v>3382</v>
      </c>
      <c r="B429" s="832" t="s">
        <v>3383</v>
      </c>
      <c r="C429" s="832" t="s">
        <v>576</v>
      </c>
      <c r="D429" s="832" t="s">
        <v>1840</v>
      </c>
      <c r="E429" s="832" t="s">
        <v>3377</v>
      </c>
      <c r="F429" s="832" t="s">
        <v>3380</v>
      </c>
      <c r="G429" s="832" t="s">
        <v>3381</v>
      </c>
      <c r="H429" s="849"/>
      <c r="I429" s="849"/>
      <c r="J429" s="832"/>
      <c r="K429" s="832"/>
      <c r="L429" s="849"/>
      <c r="M429" s="849"/>
      <c r="N429" s="832"/>
      <c r="O429" s="832"/>
      <c r="P429" s="849">
        <v>47</v>
      </c>
      <c r="Q429" s="849">
        <v>32994</v>
      </c>
      <c r="R429" s="837"/>
      <c r="S429" s="850">
        <v>702</v>
      </c>
    </row>
    <row r="430" spans="1:19" ht="14.4" customHeight="1" x14ac:dyDescent="0.3">
      <c r="A430" s="831" t="s">
        <v>3382</v>
      </c>
      <c r="B430" s="832" t="s">
        <v>3383</v>
      </c>
      <c r="C430" s="832" t="s">
        <v>576</v>
      </c>
      <c r="D430" s="832" t="s">
        <v>1840</v>
      </c>
      <c r="E430" s="832" t="s">
        <v>3377</v>
      </c>
      <c r="F430" s="832" t="s">
        <v>3380</v>
      </c>
      <c r="G430" s="832" t="s">
        <v>3457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702</v>
      </c>
      <c r="R430" s="837"/>
      <c r="S430" s="850">
        <v>702</v>
      </c>
    </row>
    <row r="431" spans="1:19" ht="14.4" customHeight="1" x14ac:dyDescent="0.3">
      <c r="A431" s="831" t="s">
        <v>3382</v>
      </c>
      <c r="B431" s="832" t="s">
        <v>3383</v>
      </c>
      <c r="C431" s="832" t="s">
        <v>576</v>
      </c>
      <c r="D431" s="832" t="s">
        <v>1835</v>
      </c>
      <c r="E431" s="832" t="s">
        <v>3384</v>
      </c>
      <c r="F431" s="832" t="s">
        <v>3403</v>
      </c>
      <c r="G431" s="832" t="s">
        <v>3404</v>
      </c>
      <c r="H431" s="849"/>
      <c r="I431" s="849"/>
      <c r="J431" s="832"/>
      <c r="K431" s="832"/>
      <c r="L431" s="849"/>
      <c r="M431" s="849"/>
      <c r="N431" s="832"/>
      <c r="O431" s="832"/>
      <c r="P431" s="849">
        <v>0.2</v>
      </c>
      <c r="Q431" s="849">
        <v>82.6</v>
      </c>
      <c r="R431" s="837"/>
      <c r="S431" s="850">
        <v>412.99999999999994</v>
      </c>
    </row>
    <row r="432" spans="1:19" ht="14.4" customHeight="1" x14ac:dyDescent="0.3">
      <c r="A432" s="831" t="s">
        <v>3382</v>
      </c>
      <c r="B432" s="832" t="s">
        <v>3383</v>
      </c>
      <c r="C432" s="832" t="s">
        <v>576</v>
      </c>
      <c r="D432" s="832" t="s">
        <v>1835</v>
      </c>
      <c r="E432" s="832" t="s">
        <v>3377</v>
      </c>
      <c r="F432" s="832" t="s">
        <v>3418</v>
      </c>
      <c r="G432" s="832" t="s">
        <v>3419</v>
      </c>
      <c r="H432" s="849"/>
      <c r="I432" s="849"/>
      <c r="J432" s="832"/>
      <c r="K432" s="832"/>
      <c r="L432" s="849"/>
      <c r="M432" s="849"/>
      <c r="N432" s="832"/>
      <c r="O432" s="832"/>
      <c r="P432" s="849">
        <v>3</v>
      </c>
      <c r="Q432" s="849">
        <v>111</v>
      </c>
      <c r="R432" s="837"/>
      <c r="S432" s="850">
        <v>37</v>
      </c>
    </row>
    <row r="433" spans="1:19" ht="14.4" customHeight="1" x14ac:dyDescent="0.3">
      <c r="A433" s="831" t="s">
        <v>3382</v>
      </c>
      <c r="B433" s="832" t="s">
        <v>3383</v>
      </c>
      <c r="C433" s="832" t="s">
        <v>576</v>
      </c>
      <c r="D433" s="832" t="s">
        <v>1835</v>
      </c>
      <c r="E433" s="832" t="s">
        <v>3377</v>
      </c>
      <c r="F433" s="832" t="s">
        <v>3418</v>
      </c>
      <c r="G433" s="832" t="s">
        <v>3420</v>
      </c>
      <c r="H433" s="849"/>
      <c r="I433" s="849"/>
      <c r="J433" s="832"/>
      <c r="K433" s="832"/>
      <c r="L433" s="849"/>
      <c r="M433" s="849"/>
      <c r="N433" s="832"/>
      <c r="O433" s="832"/>
      <c r="P433" s="849">
        <v>3</v>
      </c>
      <c r="Q433" s="849">
        <v>111</v>
      </c>
      <c r="R433" s="837"/>
      <c r="S433" s="850">
        <v>37</v>
      </c>
    </row>
    <row r="434" spans="1:19" ht="14.4" customHeight="1" x14ac:dyDescent="0.3">
      <c r="A434" s="831" t="s">
        <v>3382</v>
      </c>
      <c r="B434" s="832" t="s">
        <v>3383</v>
      </c>
      <c r="C434" s="832" t="s">
        <v>576</v>
      </c>
      <c r="D434" s="832" t="s">
        <v>1835</v>
      </c>
      <c r="E434" s="832" t="s">
        <v>3377</v>
      </c>
      <c r="F434" s="832" t="s">
        <v>3378</v>
      </c>
      <c r="G434" s="832" t="s">
        <v>3379</v>
      </c>
      <c r="H434" s="849"/>
      <c r="I434" s="849"/>
      <c r="J434" s="832"/>
      <c r="K434" s="832"/>
      <c r="L434" s="849"/>
      <c r="M434" s="849"/>
      <c r="N434" s="832"/>
      <c r="O434" s="832"/>
      <c r="P434" s="849">
        <v>6</v>
      </c>
      <c r="Q434" s="849">
        <v>444</v>
      </c>
      <c r="R434" s="837"/>
      <c r="S434" s="850">
        <v>74</v>
      </c>
    </row>
    <row r="435" spans="1:19" ht="14.4" customHeight="1" x14ac:dyDescent="0.3">
      <c r="A435" s="831" t="s">
        <v>3382</v>
      </c>
      <c r="B435" s="832" t="s">
        <v>3383</v>
      </c>
      <c r="C435" s="832" t="s">
        <v>576</v>
      </c>
      <c r="D435" s="832" t="s">
        <v>1835</v>
      </c>
      <c r="E435" s="832" t="s">
        <v>3377</v>
      </c>
      <c r="F435" s="832" t="s">
        <v>3442</v>
      </c>
      <c r="G435" s="832" t="s">
        <v>3443</v>
      </c>
      <c r="H435" s="849"/>
      <c r="I435" s="849"/>
      <c r="J435" s="832"/>
      <c r="K435" s="832"/>
      <c r="L435" s="849"/>
      <c r="M435" s="849"/>
      <c r="N435" s="832"/>
      <c r="O435" s="832"/>
      <c r="P435" s="849">
        <v>3</v>
      </c>
      <c r="Q435" s="849">
        <v>100</v>
      </c>
      <c r="R435" s="837"/>
      <c r="S435" s="850">
        <v>33.333333333333336</v>
      </c>
    </row>
    <row r="436" spans="1:19" ht="14.4" customHeight="1" x14ac:dyDescent="0.3">
      <c r="A436" s="831" t="s">
        <v>3382</v>
      </c>
      <c r="B436" s="832" t="s">
        <v>3383</v>
      </c>
      <c r="C436" s="832" t="s">
        <v>576</v>
      </c>
      <c r="D436" s="832" t="s">
        <v>1835</v>
      </c>
      <c r="E436" s="832" t="s">
        <v>3377</v>
      </c>
      <c r="F436" s="832" t="s">
        <v>3442</v>
      </c>
      <c r="G436" s="832" t="s">
        <v>3444</v>
      </c>
      <c r="H436" s="849"/>
      <c r="I436" s="849"/>
      <c r="J436" s="832"/>
      <c r="K436" s="832"/>
      <c r="L436" s="849"/>
      <c r="M436" s="849"/>
      <c r="N436" s="832"/>
      <c r="O436" s="832"/>
      <c r="P436" s="849">
        <v>45</v>
      </c>
      <c r="Q436" s="849">
        <v>1499.98</v>
      </c>
      <c r="R436" s="837"/>
      <c r="S436" s="850">
        <v>33.332888888888888</v>
      </c>
    </row>
    <row r="437" spans="1:19" ht="14.4" customHeight="1" x14ac:dyDescent="0.3">
      <c r="A437" s="831" t="s">
        <v>3382</v>
      </c>
      <c r="B437" s="832" t="s">
        <v>3383</v>
      </c>
      <c r="C437" s="832" t="s">
        <v>576</v>
      </c>
      <c r="D437" s="832" t="s">
        <v>1835</v>
      </c>
      <c r="E437" s="832" t="s">
        <v>3377</v>
      </c>
      <c r="F437" s="832" t="s">
        <v>3447</v>
      </c>
      <c r="G437" s="832" t="s">
        <v>3448</v>
      </c>
      <c r="H437" s="849"/>
      <c r="I437" s="849"/>
      <c r="J437" s="832"/>
      <c r="K437" s="832"/>
      <c r="L437" s="849"/>
      <c r="M437" s="849"/>
      <c r="N437" s="832"/>
      <c r="O437" s="832"/>
      <c r="P437" s="849">
        <v>1</v>
      </c>
      <c r="Q437" s="849">
        <v>32</v>
      </c>
      <c r="R437" s="837"/>
      <c r="S437" s="850">
        <v>32</v>
      </c>
    </row>
    <row r="438" spans="1:19" ht="14.4" customHeight="1" x14ac:dyDescent="0.3">
      <c r="A438" s="831" t="s">
        <v>3382</v>
      </c>
      <c r="B438" s="832" t="s">
        <v>3383</v>
      </c>
      <c r="C438" s="832" t="s">
        <v>576</v>
      </c>
      <c r="D438" s="832" t="s">
        <v>1835</v>
      </c>
      <c r="E438" s="832" t="s">
        <v>3377</v>
      </c>
      <c r="F438" s="832" t="s">
        <v>3380</v>
      </c>
      <c r="G438" s="832" t="s">
        <v>3381</v>
      </c>
      <c r="H438" s="849"/>
      <c r="I438" s="849"/>
      <c r="J438" s="832"/>
      <c r="K438" s="832"/>
      <c r="L438" s="849"/>
      <c r="M438" s="849"/>
      <c r="N438" s="832"/>
      <c r="O438" s="832"/>
      <c r="P438" s="849">
        <v>47</v>
      </c>
      <c r="Q438" s="849">
        <v>32994</v>
      </c>
      <c r="R438" s="837"/>
      <c r="S438" s="850">
        <v>702</v>
      </c>
    </row>
    <row r="439" spans="1:19" ht="14.4" customHeight="1" x14ac:dyDescent="0.3">
      <c r="A439" s="831" t="s">
        <v>3382</v>
      </c>
      <c r="B439" s="832" t="s">
        <v>3383</v>
      </c>
      <c r="C439" s="832" t="s">
        <v>576</v>
      </c>
      <c r="D439" s="832" t="s">
        <v>1835</v>
      </c>
      <c r="E439" s="832" t="s">
        <v>3377</v>
      </c>
      <c r="F439" s="832" t="s">
        <v>3380</v>
      </c>
      <c r="G439" s="832" t="s">
        <v>3457</v>
      </c>
      <c r="H439" s="849"/>
      <c r="I439" s="849"/>
      <c r="J439" s="832"/>
      <c r="K439" s="832"/>
      <c r="L439" s="849"/>
      <c r="M439" s="849"/>
      <c r="N439" s="832"/>
      <c r="O439" s="832"/>
      <c r="P439" s="849">
        <v>4</v>
      </c>
      <c r="Q439" s="849">
        <v>2808</v>
      </c>
      <c r="R439" s="837"/>
      <c r="S439" s="850">
        <v>702</v>
      </c>
    </row>
    <row r="440" spans="1:19" ht="14.4" customHeight="1" x14ac:dyDescent="0.3">
      <c r="A440" s="831" t="s">
        <v>3382</v>
      </c>
      <c r="B440" s="832" t="s">
        <v>3383</v>
      </c>
      <c r="C440" s="832" t="s">
        <v>576</v>
      </c>
      <c r="D440" s="832" t="s">
        <v>1835</v>
      </c>
      <c r="E440" s="832" t="s">
        <v>3377</v>
      </c>
      <c r="F440" s="832" t="s">
        <v>3458</v>
      </c>
      <c r="G440" s="832" t="s">
        <v>3459</v>
      </c>
      <c r="H440" s="849"/>
      <c r="I440" s="849"/>
      <c r="J440" s="832"/>
      <c r="K440" s="832"/>
      <c r="L440" s="849"/>
      <c r="M440" s="849"/>
      <c r="N440" s="832"/>
      <c r="O440" s="832"/>
      <c r="P440" s="849">
        <v>1</v>
      </c>
      <c r="Q440" s="849">
        <v>347</v>
      </c>
      <c r="R440" s="837"/>
      <c r="S440" s="850">
        <v>347</v>
      </c>
    </row>
    <row r="441" spans="1:19" ht="14.4" customHeight="1" x14ac:dyDescent="0.3">
      <c r="A441" s="831" t="s">
        <v>3382</v>
      </c>
      <c r="B441" s="832" t="s">
        <v>3383</v>
      </c>
      <c r="C441" s="832" t="s">
        <v>576</v>
      </c>
      <c r="D441" s="832" t="s">
        <v>3373</v>
      </c>
      <c r="E441" s="832" t="s">
        <v>3377</v>
      </c>
      <c r="F441" s="832" t="s">
        <v>3418</v>
      </c>
      <c r="G441" s="832" t="s">
        <v>3419</v>
      </c>
      <c r="H441" s="849"/>
      <c r="I441" s="849"/>
      <c r="J441" s="832"/>
      <c r="K441" s="832"/>
      <c r="L441" s="849"/>
      <c r="M441" s="849"/>
      <c r="N441" s="832"/>
      <c r="O441" s="832"/>
      <c r="P441" s="849">
        <v>1</v>
      </c>
      <c r="Q441" s="849">
        <v>37</v>
      </c>
      <c r="R441" s="837"/>
      <c r="S441" s="850">
        <v>37</v>
      </c>
    </row>
    <row r="442" spans="1:19" ht="14.4" customHeight="1" x14ac:dyDescent="0.3">
      <c r="A442" s="831" t="s">
        <v>3382</v>
      </c>
      <c r="B442" s="832" t="s">
        <v>3383</v>
      </c>
      <c r="C442" s="832" t="s">
        <v>576</v>
      </c>
      <c r="D442" s="832" t="s">
        <v>1832</v>
      </c>
      <c r="E442" s="832" t="s">
        <v>3377</v>
      </c>
      <c r="F442" s="832" t="s">
        <v>3418</v>
      </c>
      <c r="G442" s="832" t="s">
        <v>3419</v>
      </c>
      <c r="H442" s="849"/>
      <c r="I442" s="849"/>
      <c r="J442" s="832"/>
      <c r="K442" s="832"/>
      <c r="L442" s="849"/>
      <c r="M442" s="849"/>
      <c r="N442" s="832"/>
      <c r="O442" s="832"/>
      <c r="P442" s="849">
        <v>5</v>
      </c>
      <c r="Q442" s="849">
        <v>185</v>
      </c>
      <c r="R442" s="837"/>
      <c r="S442" s="850">
        <v>37</v>
      </c>
    </row>
    <row r="443" spans="1:19" ht="14.4" customHeight="1" x14ac:dyDescent="0.3">
      <c r="A443" s="831" t="s">
        <v>3382</v>
      </c>
      <c r="B443" s="832" t="s">
        <v>3383</v>
      </c>
      <c r="C443" s="832" t="s">
        <v>576</v>
      </c>
      <c r="D443" s="832" t="s">
        <v>1832</v>
      </c>
      <c r="E443" s="832" t="s">
        <v>3377</v>
      </c>
      <c r="F443" s="832" t="s">
        <v>3442</v>
      </c>
      <c r="G443" s="832" t="s">
        <v>3443</v>
      </c>
      <c r="H443" s="849"/>
      <c r="I443" s="849"/>
      <c r="J443" s="832"/>
      <c r="K443" s="832"/>
      <c r="L443" s="849"/>
      <c r="M443" s="849"/>
      <c r="N443" s="832"/>
      <c r="O443" s="832"/>
      <c r="P443" s="849">
        <v>3</v>
      </c>
      <c r="Q443" s="849">
        <v>99.99</v>
      </c>
      <c r="R443" s="837"/>
      <c r="S443" s="850">
        <v>33.33</v>
      </c>
    </row>
    <row r="444" spans="1:19" ht="14.4" customHeight="1" x14ac:dyDescent="0.3">
      <c r="A444" s="831" t="s">
        <v>3382</v>
      </c>
      <c r="B444" s="832" t="s">
        <v>3383</v>
      </c>
      <c r="C444" s="832" t="s">
        <v>576</v>
      </c>
      <c r="D444" s="832" t="s">
        <v>1832</v>
      </c>
      <c r="E444" s="832" t="s">
        <v>3377</v>
      </c>
      <c r="F444" s="832" t="s">
        <v>3442</v>
      </c>
      <c r="G444" s="832" t="s">
        <v>3444</v>
      </c>
      <c r="H444" s="849"/>
      <c r="I444" s="849"/>
      <c r="J444" s="832"/>
      <c r="K444" s="832"/>
      <c r="L444" s="849"/>
      <c r="M444" s="849"/>
      <c r="N444" s="832"/>
      <c r="O444" s="832"/>
      <c r="P444" s="849">
        <v>8</v>
      </c>
      <c r="Q444" s="849">
        <v>266.65999999999997</v>
      </c>
      <c r="R444" s="837"/>
      <c r="S444" s="850">
        <v>33.332499999999996</v>
      </c>
    </row>
    <row r="445" spans="1:19" ht="14.4" customHeight="1" x14ac:dyDescent="0.3">
      <c r="A445" s="831" t="s">
        <v>3382</v>
      </c>
      <c r="B445" s="832" t="s">
        <v>3383</v>
      </c>
      <c r="C445" s="832" t="s">
        <v>576</v>
      </c>
      <c r="D445" s="832" t="s">
        <v>1832</v>
      </c>
      <c r="E445" s="832" t="s">
        <v>3377</v>
      </c>
      <c r="F445" s="832" t="s">
        <v>3450</v>
      </c>
      <c r="G445" s="832" t="s">
        <v>3451</v>
      </c>
      <c r="H445" s="849"/>
      <c r="I445" s="849"/>
      <c r="J445" s="832"/>
      <c r="K445" s="832"/>
      <c r="L445" s="849"/>
      <c r="M445" s="849"/>
      <c r="N445" s="832"/>
      <c r="O445" s="832"/>
      <c r="P445" s="849">
        <v>1</v>
      </c>
      <c r="Q445" s="849">
        <v>0</v>
      </c>
      <c r="R445" s="837"/>
      <c r="S445" s="850">
        <v>0</v>
      </c>
    </row>
    <row r="446" spans="1:19" ht="14.4" customHeight="1" x14ac:dyDescent="0.3">
      <c r="A446" s="831" t="s">
        <v>3382</v>
      </c>
      <c r="B446" s="832" t="s">
        <v>3383</v>
      </c>
      <c r="C446" s="832" t="s">
        <v>576</v>
      </c>
      <c r="D446" s="832" t="s">
        <v>1832</v>
      </c>
      <c r="E446" s="832" t="s">
        <v>3377</v>
      </c>
      <c r="F446" s="832" t="s">
        <v>3380</v>
      </c>
      <c r="G446" s="832" t="s">
        <v>3381</v>
      </c>
      <c r="H446" s="849"/>
      <c r="I446" s="849"/>
      <c r="J446" s="832"/>
      <c r="K446" s="832"/>
      <c r="L446" s="849"/>
      <c r="M446" s="849"/>
      <c r="N446" s="832"/>
      <c r="O446" s="832"/>
      <c r="P446" s="849">
        <v>9</v>
      </c>
      <c r="Q446" s="849">
        <v>6318</v>
      </c>
      <c r="R446" s="837"/>
      <c r="S446" s="850">
        <v>702</v>
      </c>
    </row>
    <row r="447" spans="1:19" ht="14.4" customHeight="1" x14ac:dyDescent="0.3">
      <c r="A447" s="831" t="s">
        <v>3382</v>
      </c>
      <c r="B447" s="832" t="s">
        <v>3383</v>
      </c>
      <c r="C447" s="832" t="s">
        <v>576</v>
      </c>
      <c r="D447" s="832" t="s">
        <v>1832</v>
      </c>
      <c r="E447" s="832" t="s">
        <v>3377</v>
      </c>
      <c r="F447" s="832" t="s">
        <v>3380</v>
      </c>
      <c r="G447" s="832" t="s">
        <v>3457</v>
      </c>
      <c r="H447" s="849"/>
      <c r="I447" s="849"/>
      <c r="J447" s="832"/>
      <c r="K447" s="832"/>
      <c r="L447" s="849"/>
      <c r="M447" s="849"/>
      <c r="N447" s="832"/>
      <c r="O447" s="832"/>
      <c r="P447" s="849">
        <v>3</v>
      </c>
      <c r="Q447" s="849">
        <v>2106</v>
      </c>
      <c r="R447" s="837"/>
      <c r="S447" s="850">
        <v>702</v>
      </c>
    </row>
    <row r="448" spans="1:19" ht="14.4" customHeight="1" x14ac:dyDescent="0.3">
      <c r="A448" s="831" t="s">
        <v>3382</v>
      </c>
      <c r="B448" s="832" t="s">
        <v>3383</v>
      </c>
      <c r="C448" s="832" t="s">
        <v>576</v>
      </c>
      <c r="D448" s="832" t="s">
        <v>1832</v>
      </c>
      <c r="E448" s="832" t="s">
        <v>3377</v>
      </c>
      <c r="F448" s="832" t="s">
        <v>3463</v>
      </c>
      <c r="G448" s="832" t="s">
        <v>3465</v>
      </c>
      <c r="H448" s="849"/>
      <c r="I448" s="849"/>
      <c r="J448" s="832"/>
      <c r="K448" s="832"/>
      <c r="L448" s="849"/>
      <c r="M448" s="849"/>
      <c r="N448" s="832"/>
      <c r="O448" s="832"/>
      <c r="P448" s="849">
        <v>1</v>
      </c>
      <c r="Q448" s="849">
        <v>351</v>
      </c>
      <c r="R448" s="837"/>
      <c r="S448" s="850">
        <v>351</v>
      </c>
    </row>
    <row r="449" spans="1:19" ht="14.4" customHeight="1" x14ac:dyDescent="0.3">
      <c r="A449" s="831" t="s">
        <v>3382</v>
      </c>
      <c r="B449" s="832" t="s">
        <v>3383</v>
      </c>
      <c r="C449" s="832" t="s">
        <v>591</v>
      </c>
      <c r="D449" s="832" t="s">
        <v>3355</v>
      </c>
      <c r="E449" s="832" t="s">
        <v>3377</v>
      </c>
      <c r="F449" s="832" t="s">
        <v>3433</v>
      </c>
      <c r="G449" s="832" t="s">
        <v>3434</v>
      </c>
      <c r="H449" s="849">
        <v>22</v>
      </c>
      <c r="I449" s="849">
        <v>5082</v>
      </c>
      <c r="J449" s="832">
        <v>3.6666666666666665</v>
      </c>
      <c r="K449" s="832">
        <v>231</v>
      </c>
      <c r="L449" s="849">
        <v>6</v>
      </c>
      <c r="M449" s="849">
        <v>1386</v>
      </c>
      <c r="N449" s="832">
        <v>1</v>
      </c>
      <c r="O449" s="832">
        <v>231</v>
      </c>
      <c r="P449" s="849"/>
      <c r="Q449" s="849"/>
      <c r="R449" s="837"/>
      <c r="S449" s="850"/>
    </row>
    <row r="450" spans="1:19" ht="14.4" customHeight="1" x14ac:dyDescent="0.3">
      <c r="A450" s="831" t="s">
        <v>3382</v>
      </c>
      <c r="B450" s="832" t="s">
        <v>3383</v>
      </c>
      <c r="C450" s="832" t="s">
        <v>591</v>
      </c>
      <c r="D450" s="832" t="s">
        <v>3355</v>
      </c>
      <c r="E450" s="832" t="s">
        <v>3377</v>
      </c>
      <c r="F450" s="832" t="s">
        <v>3477</v>
      </c>
      <c r="G450" s="832" t="s">
        <v>3478</v>
      </c>
      <c r="H450" s="849">
        <v>11</v>
      </c>
      <c r="I450" s="849">
        <v>1925</v>
      </c>
      <c r="J450" s="832">
        <v>3.6666666666666665</v>
      </c>
      <c r="K450" s="832">
        <v>175</v>
      </c>
      <c r="L450" s="849">
        <v>3</v>
      </c>
      <c r="M450" s="849">
        <v>525</v>
      </c>
      <c r="N450" s="832">
        <v>1</v>
      </c>
      <c r="O450" s="832">
        <v>175</v>
      </c>
      <c r="P450" s="849"/>
      <c r="Q450" s="849"/>
      <c r="R450" s="837"/>
      <c r="S450" s="850"/>
    </row>
    <row r="451" spans="1:19" ht="14.4" customHeight="1" x14ac:dyDescent="0.3">
      <c r="A451" s="831" t="s">
        <v>3382</v>
      </c>
      <c r="B451" s="832" t="s">
        <v>3383</v>
      </c>
      <c r="C451" s="832" t="s">
        <v>591</v>
      </c>
      <c r="D451" s="832" t="s">
        <v>1825</v>
      </c>
      <c r="E451" s="832" t="s">
        <v>3377</v>
      </c>
      <c r="F451" s="832" t="s">
        <v>3431</v>
      </c>
      <c r="G451" s="832" t="s">
        <v>3432</v>
      </c>
      <c r="H451" s="849">
        <v>44</v>
      </c>
      <c r="I451" s="849">
        <v>15224</v>
      </c>
      <c r="J451" s="832">
        <v>0.59288106550354391</v>
      </c>
      <c r="K451" s="832">
        <v>346</v>
      </c>
      <c r="L451" s="849">
        <v>74</v>
      </c>
      <c r="M451" s="849">
        <v>25678</v>
      </c>
      <c r="N451" s="832">
        <v>1</v>
      </c>
      <c r="O451" s="832">
        <v>347</v>
      </c>
      <c r="P451" s="849">
        <v>72</v>
      </c>
      <c r="Q451" s="849">
        <v>24984</v>
      </c>
      <c r="R451" s="837">
        <v>0.97297297297297303</v>
      </c>
      <c r="S451" s="850">
        <v>347</v>
      </c>
    </row>
    <row r="452" spans="1:19" ht="14.4" customHeight="1" x14ac:dyDescent="0.3">
      <c r="A452" s="831" t="s">
        <v>3382</v>
      </c>
      <c r="B452" s="832" t="s">
        <v>3383</v>
      </c>
      <c r="C452" s="832" t="s">
        <v>591</v>
      </c>
      <c r="D452" s="832" t="s">
        <v>1826</v>
      </c>
      <c r="E452" s="832" t="s">
        <v>3377</v>
      </c>
      <c r="F452" s="832" t="s">
        <v>3431</v>
      </c>
      <c r="G452" s="832" t="s">
        <v>3432</v>
      </c>
      <c r="H452" s="849">
        <v>17</v>
      </c>
      <c r="I452" s="849">
        <v>5882</v>
      </c>
      <c r="J452" s="832">
        <v>1.883445405059238</v>
      </c>
      <c r="K452" s="832">
        <v>346</v>
      </c>
      <c r="L452" s="849">
        <v>9</v>
      </c>
      <c r="M452" s="849">
        <v>3123</v>
      </c>
      <c r="N452" s="832">
        <v>1</v>
      </c>
      <c r="O452" s="832">
        <v>347</v>
      </c>
      <c r="P452" s="849">
        <v>10</v>
      </c>
      <c r="Q452" s="849">
        <v>3470</v>
      </c>
      <c r="R452" s="837">
        <v>1.1111111111111112</v>
      </c>
      <c r="S452" s="850">
        <v>347</v>
      </c>
    </row>
    <row r="453" spans="1:19" ht="14.4" customHeight="1" x14ac:dyDescent="0.3">
      <c r="A453" s="831" t="s">
        <v>3382</v>
      </c>
      <c r="B453" s="832" t="s">
        <v>3383</v>
      </c>
      <c r="C453" s="832" t="s">
        <v>591</v>
      </c>
      <c r="D453" s="832" t="s">
        <v>1826</v>
      </c>
      <c r="E453" s="832" t="s">
        <v>3377</v>
      </c>
      <c r="F453" s="832" t="s">
        <v>3433</v>
      </c>
      <c r="G453" s="832" t="s">
        <v>3434</v>
      </c>
      <c r="H453" s="849"/>
      <c r="I453" s="849"/>
      <c r="J453" s="832"/>
      <c r="K453" s="832"/>
      <c r="L453" s="849"/>
      <c r="M453" s="849"/>
      <c r="N453" s="832"/>
      <c r="O453" s="832"/>
      <c r="P453" s="849">
        <v>35</v>
      </c>
      <c r="Q453" s="849">
        <v>8120</v>
      </c>
      <c r="R453" s="837"/>
      <c r="S453" s="850">
        <v>232</v>
      </c>
    </row>
    <row r="454" spans="1:19" ht="14.4" customHeight="1" x14ac:dyDescent="0.3">
      <c r="A454" s="831" t="s">
        <v>3382</v>
      </c>
      <c r="B454" s="832" t="s">
        <v>3383</v>
      </c>
      <c r="C454" s="832" t="s">
        <v>591</v>
      </c>
      <c r="D454" s="832" t="s">
        <v>1826</v>
      </c>
      <c r="E454" s="832" t="s">
        <v>3377</v>
      </c>
      <c r="F454" s="832" t="s">
        <v>3477</v>
      </c>
      <c r="G454" s="832" t="s">
        <v>3478</v>
      </c>
      <c r="H454" s="849"/>
      <c r="I454" s="849"/>
      <c r="J454" s="832"/>
      <c r="K454" s="832"/>
      <c r="L454" s="849"/>
      <c r="M454" s="849"/>
      <c r="N454" s="832"/>
      <c r="O454" s="832"/>
      <c r="P454" s="849">
        <v>23</v>
      </c>
      <c r="Q454" s="849">
        <v>4025</v>
      </c>
      <c r="R454" s="837"/>
      <c r="S454" s="850">
        <v>175</v>
      </c>
    </row>
    <row r="455" spans="1:19" ht="14.4" customHeight="1" x14ac:dyDescent="0.3">
      <c r="A455" s="831" t="s">
        <v>3382</v>
      </c>
      <c r="B455" s="832" t="s">
        <v>3383</v>
      </c>
      <c r="C455" s="832" t="s">
        <v>591</v>
      </c>
      <c r="D455" s="832" t="s">
        <v>1826</v>
      </c>
      <c r="E455" s="832" t="s">
        <v>3377</v>
      </c>
      <c r="F455" s="832" t="s">
        <v>3442</v>
      </c>
      <c r="G455" s="832" t="s">
        <v>3444</v>
      </c>
      <c r="H455" s="849"/>
      <c r="I455" s="849"/>
      <c r="J455" s="832"/>
      <c r="K455" s="832"/>
      <c r="L455" s="849"/>
      <c r="M455" s="849"/>
      <c r="N455" s="832"/>
      <c r="O455" s="832"/>
      <c r="P455" s="849">
        <v>2</v>
      </c>
      <c r="Q455" s="849">
        <v>66.66</v>
      </c>
      <c r="R455" s="837"/>
      <c r="S455" s="850">
        <v>33.33</v>
      </c>
    </row>
    <row r="456" spans="1:19" ht="14.4" customHeight="1" x14ac:dyDescent="0.3">
      <c r="A456" s="831" t="s">
        <v>3382</v>
      </c>
      <c r="B456" s="832" t="s">
        <v>3383</v>
      </c>
      <c r="C456" s="832" t="s">
        <v>591</v>
      </c>
      <c r="D456" s="832" t="s">
        <v>1826</v>
      </c>
      <c r="E456" s="832" t="s">
        <v>3377</v>
      </c>
      <c r="F456" s="832" t="s">
        <v>3380</v>
      </c>
      <c r="G456" s="832" t="s">
        <v>3381</v>
      </c>
      <c r="H456" s="849"/>
      <c r="I456" s="849"/>
      <c r="J456" s="832"/>
      <c r="K456" s="832"/>
      <c r="L456" s="849"/>
      <c r="M456" s="849"/>
      <c r="N456" s="832"/>
      <c r="O456" s="832"/>
      <c r="P456" s="849">
        <v>2</v>
      </c>
      <c r="Q456" s="849">
        <v>1404</v>
      </c>
      <c r="R456" s="837"/>
      <c r="S456" s="850">
        <v>702</v>
      </c>
    </row>
    <row r="457" spans="1:19" ht="14.4" customHeight="1" x14ac:dyDescent="0.3">
      <c r="A457" s="831" t="s">
        <v>3382</v>
      </c>
      <c r="B457" s="832" t="s">
        <v>3383</v>
      </c>
      <c r="C457" s="832" t="s">
        <v>591</v>
      </c>
      <c r="D457" s="832" t="s">
        <v>1827</v>
      </c>
      <c r="E457" s="832" t="s">
        <v>3377</v>
      </c>
      <c r="F457" s="832" t="s">
        <v>3431</v>
      </c>
      <c r="G457" s="832" t="s">
        <v>3432</v>
      </c>
      <c r="H457" s="849">
        <v>1</v>
      </c>
      <c r="I457" s="849">
        <v>346</v>
      </c>
      <c r="J457" s="832"/>
      <c r="K457" s="832">
        <v>346</v>
      </c>
      <c r="L457" s="849"/>
      <c r="M457" s="849"/>
      <c r="N457" s="832"/>
      <c r="O457" s="832"/>
      <c r="P457" s="849">
        <v>37</v>
      </c>
      <c r="Q457" s="849">
        <v>12839</v>
      </c>
      <c r="R457" s="837"/>
      <c r="S457" s="850">
        <v>347</v>
      </c>
    </row>
    <row r="458" spans="1:19" ht="14.4" customHeight="1" x14ac:dyDescent="0.3">
      <c r="A458" s="831" t="s">
        <v>3382</v>
      </c>
      <c r="B458" s="832" t="s">
        <v>3383</v>
      </c>
      <c r="C458" s="832" t="s">
        <v>591</v>
      </c>
      <c r="D458" s="832" t="s">
        <v>1828</v>
      </c>
      <c r="E458" s="832" t="s">
        <v>3377</v>
      </c>
      <c r="F458" s="832" t="s">
        <v>3431</v>
      </c>
      <c r="G458" s="832" t="s">
        <v>3432</v>
      </c>
      <c r="H458" s="849">
        <v>2</v>
      </c>
      <c r="I458" s="849">
        <v>692</v>
      </c>
      <c r="J458" s="832"/>
      <c r="K458" s="832">
        <v>346</v>
      </c>
      <c r="L458" s="849"/>
      <c r="M458" s="849"/>
      <c r="N458" s="832"/>
      <c r="O458" s="832"/>
      <c r="P458" s="849"/>
      <c r="Q458" s="849"/>
      <c r="R458" s="837"/>
      <c r="S458" s="850"/>
    </row>
    <row r="459" spans="1:19" ht="14.4" customHeight="1" x14ac:dyDescent="0.3">
      <c r="A459" s="831" t="s">
        <v>3382</v>
      </c>
      <c r="B459" s="832" t="s">
        <v>3383</v>
      </c>
      <c r="C459" s="832" t="s">
        <v>591</v>
      </c>
      <c r="D459" s="832" t="s">
        <v>3361</v>
      </c>
      <c r="E459" s="832" t="s">
        <v>3377</v>
      </c>
      <c r="F459" s="832" t="s">
        <v>3378</v>
      </c>
      <c r="G459" s="832" t="s">
        <v>3379</v>
      </c>
      <c r="H459" s="849"/>
      <c r="I459" s="849"/>
      <c r="J459" s="832"/>
      <c r="K459" s="832"/>
      <c r="L459" s="849">
        <v>29</v>
      </c>
      <c r="M459" s="849">
        <v>2146</v>
      </c>
      <c r="N459" s="832">
        <v>1</v>
      </c>
      <c r="O459" s="832">
        <v>74</v>
      </c>
      <c r="P459" s="849">
        <v>3</v>
      </c>
      <c r="Q459" s="849">
        <v>222</v>
      </c>
      <c r="R459" s="837">
        <v>0.10344827586206896</v>
      </c>
      <c r="S459" s="850">
        <v>74</v>
      </c>
    </row>
    <row r="460" spans="1:19" ht="14.4" customHeight="1" x14ac:dyDescent="0.3">
      <c r="A460" s="831" t="s">
        <v>3382</v>
      </c>
      <c r="B460" s="832" t="s">
        <v>3383</v>
      </c>
      <c r="C460" s="832" t="s">
        <v>591</v>
      </c>
      <c r="D460" s="832" t="s">
        <v>3361</v>
      </c>
      <c r="E460" s="832" t="s">
        <v>3377</v>
      </c>
      <c r="F460" s="832" t="s">
        <v>3431</v>
      </c>
      <c r="G460" s="832" t="s">
        <v>3432</v>
      </c>
      <c r="H460" s="849">
        <v>8</v>
      </c>
      <c r="I460" s="849">
        <v>2768</v>
      </c>
      <c r="J460" s="832">
        <v>0.7251768404506157</v>
      </c>
      <c r="K460" s="832">
        <v>346</v>
      </c>
      <c r="L460" s="849">
        <v>11</v>
      </c>
      <c r="M460" s="849">
        <v>3817</v>
      </c>
      <c r="N460" s="832">
        <v>1</v>
      </c>
      <c r="O460" s="832">
        <v>347</v>
      </c>
      <c r="P460" s="849"/>
      <c r="Q460" s="849"/>
      <c r="R460" s="837"/>
      <c r="S460" s="850"/>
    </row>
    <row r="461" spans="1:19" ht="14.4" customHeight="1" x14ac:dyDescent="0.3">
      <c r="A461" s="831" t="s">
        <v>3382</v>
      </c>
      <c r="B461" s="832" t="s">
        <v>3383</v>
      </c>
      <c r="C461" s="832" t="s">
        <v>591</v>
      </c>
      <c r="D461" s="832" t="s">
        <v>3361</v>
      </c>
      <c r="E461" s="832" t="s">
        <v>3377</v>
      </c>
      <c r="F461" s="832" t="s">
        <v>3433</v>
      </c>
      <c r="G461" s="832" t="s">
        <v>3434</v>
      </c>
      <c r="H461" s="849">
        <v>861</v>
      </c>
      <c r="I461" s="849">
        <v>198891</v>
      </c>
      <c r="J461" s="832">
        <v>2.3784530386740332</v>
      </c>
      <c r="K461" s="832">
        <v>231</v>
      </c>
      <c r="L461" s="849">
        <v>362</v>
      </c>
      <c r="M461" s="849">
        <v>83622</v>
      </c>
      <c r="N461" s="832">
        <v>1</v>
      </c>
      <c r="O461" s="832">
        <v>231</v>
      </c>
      <c r="P461" s="849">
        <v>40</v>
      </c>
      <c r="Q461" s="849">
        <v>9280</v>
      </c>
      <c r="R461" s="837">
        <v>0.11097558058884026</v>
      </c>
      <c r="S461" s="850">
        <v>232</v>
      </c>
    </row>
    <row r="462" spans="1:19" ht="14.4" customHeight="1" x14ac:dyDescent="0.3">
      <c r="A462" s="831" t="s">
        <v>3382</v>
      </c>
      <c r="B462" s="832" t="s">
        <v>3383</v>
      </c>
      <c r="C462" s="832" t="s">
        <v>591</v>
      </c>
      <c r="D462" s="832" t="s">
        <v>3361</v>
      </c>
      <c r="E462" s="832" t="s">
        <v>3377</v>
      </c>
      <c r="F462" s="832" t="s">
        <v>3477</v>
      </c>
      <c r="G462" s="832" t="s">
        <v>3478</v>
      </c>
      <c r="H462" s="849">
        <v>440</v>
      </c>
      <c r="I462" s="849">
        <v>77000</v>
      </c>
      <c r="J462" s="832">
        <v>1.8723404255319149</v>
      </c>
      <c r="K462" s="832">
        <v>175</v>
      </c>
      <c r="L462" s="849">
        <v>235</v>
      </c>
      <c r="M462" s="849">
        <v>41125</v>
      </c>
      <c r="N462" s="832">
        <v>1</v>
      </c>
      <c r="O462" s="832">
        <v>175</v>
      </c>
      <c r="P462" s="849">
        <v>33</v>
      </c>
      <c r="Q462" s="849">
        <v>5775</v>
      </c>
      <c r="R462" s="837">
        <v>0.14042553191489363</v>
      </c>
      <c r="S462" s="850">
        <v>175</v>
      </c>
    </row>
    <row r="463" spans="1:19" ht="14.4" customHeight="1" x14ac:dyDescent="0.3">
      <c r="A463" s="831" t="s">
        <v>3382</v>
      </c>
      <c r="B463" s="832" t="s">
        <v>3383</v>
      </c>
      <c r="C463" s="832" t="s">
        <v>591</v>
      </c>
      <c r="D463" s="832" t="s">
        <v>3361</v>
      </c>
      <c r="E463" s="832" t="s">
        <v>3377</v>
      </c>
      <c r="F463" s="832" t="s">
        <v>3442</v>
      </c>
      <c r="G463" s="832" t="s">
        <v>3444</v>
      </c>
      <c r="H463" s="849">
        <v>51</v>
      </c>
      <c r="I463" s="849">
        <v>1700</v>
      </c>
      <c r="J463" s="832">
        <v>0.92726935538416222</v>
      </c>
      <c r="K463" s="832">
        <v>33.333333333333336</v>
      </c>
      <c r="L463" s="849">
        <v>55</v>
      </c>
      <c r="M463" s="849">
        <v>1833.3400000000001</v>
      </c>
      <c r="N463" s="832">
        <v>1</v>
      </c>
      <c r="O463" s="832">
        <v>33.333454545454551</v>
      </c>
      <c r="P463" s="849">
        <v>16</v>
      </c>
      <c r="Q463" s="849">
        <v>533.33000000000004</v>
      </c>
      <c r="R463" s="837">
        <v>0.29090621488649132</v>
      </c>
      <c r="S463" s="850">
        <v>33.333125000000003</v>
      </c>
    </row>
    <row r="464" spans="1:19" ht="14.4" customHeight="1" x14ac:dyDescent="0.3">
      <c r="A464" s="831" t="s">
        <v>3382</v>
      </c>
      <c r="B464" s="832" t="s">
        <v>3383</v>
      </c>
      <c r="C464" s="832" t="s">
        <v>591</v>
      </c>
      <c r="D464" s="832" t="s">
        <v>3361</v>
      </c>
      <c r="E464" s="832" t="s">
        <v>3377</v>
      </c>
      <c r="F464" s="832" t="s">
        <v>3380</v>
      </c>
      <c r="G464" s="832" t="s">
        <v>3381</v>
      </c>
      <c r="H464" s="849">
        <v>67</v>
      </c>
      <c r="I464" s="849">
        <v>46967</v>
      </c>
      <c r="J464" s="832">
        <v>1.1964285714285714</v>
      </c>
      <c r="K464" s="832">
        <v>701</v>
      </c>
      <c r="L464" s="849">
        <v>56</v>
      </c>
      <c r="M464" s="849">
        <v>39256</v>
      </c>
      <c r="N464" s="832">
        <v>1</v>
      </c>
      <c r="O464" s="832">
        <v>701</v>
      </c>
      <c r="P464" s="849">
        <v>16</v>
      </c>
      <c r="Q464" s="849">
        <v>11232</v>
      </c>
      <c r="R464" s="837">
        <v>0.28612186672101081</v>
      </c>
      <c r="S464" s="850">
        <v>702</v>
      </c>
    </row>
    <row r="465" spans="1:19" ht="14.4" customHeight="1" x14ac:dyDescent="0.3">
      <c r="A465" s="831" t="s">
        <v>3382</v>
      </c>
      <c r="B465" s="832" t="s">
        <v>3383</v>
      </c>
      <c r="C465" s="832" t="s">
        <v>591</v>
      </c>
      <c r="D465" s="832" t="s">
        <v>3363</v>
      </c>
      <c r="E465" s="832" t="s">
        <v>3377</v>
      </c>
      <c r="F465" s="832" t="s">
        <v>3431</v>
      </c>
      <c r="G465" s="832" t="s">
        <v>3432</v>
      </c>
      <c r="H465" s="849">
        <v>28</v>
      </c>
      <c r="I465" s="849">
        <v>9688</v>
      </c>
      <c r="J465" s="832"/>
      <c r="K465" s="832">
        <v>346</v>
      </c>
      <c r="L465" s="849"/>
      <c r="M465" s="849"/>
      <c r="N465" s="832"/>
      <c r="O465" s="832"/>
      <c r="P465" s="849"/>
      <c r="Q465" s="849"/>
      <c r="R465" s="837"/>
      <c r="S465" s="850"/>
    </row>
    <row r="466" spans="1:19" ht="14.4" customHeight="1" x14ac:dyDescent="0.3">
      <c r="A466" s="831" t="s">
        <v>3382</v>
      </c>
      <c r="B466" s="832" t="s">
        <v>3383</v>
      </c>
      <c r="C466" s="832" t="s">
        <v>591</v>
      </c>
      <c r="D466" s="832" t="s">
        <v>1833</v>
      </c>
      <c r="E466" s="832" t="s">
        <v>3377</v>
      </c>
      <c r="F466" s="832" t="s">
        <v>3431</v>
      </c>
      <c r="G466" s="832" t="s">
        <v>3432</v>
      </c>
      <c r="H466" s="849">
        <v>3</v>
      </c>
      <c r="I466" s="849">
        <v>1038</v>
      </c>
      <c r="J466" s="832"/>
      <c r="K466" s="832">
        <v>346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" customHeight="1" x14ac:dyDescent="0.3">
      <c r="A467" s="831" t="s">
        <v>3382</v>
      </c>
      <c r="B467" s="832" t="s">
        <v>3383</v>
      </c>
      <c r="C467" s="832" t="s">
        <v>591</v>
      </c>
      <c r="D467" s="832" t="s">
        <v>1833</v>
      </c>
      <c r="E467" s="832" t="s">
        <v>3377</v>
      </c>
      <c r="F467" s="832" t="s">
        <v>3442</v>
      </c>
      <c r="G467" s="832" t="s">
        <v>3444</v>
      </c>
      <c r="H467" s="849"/>
      <c r="I467" s="849"/>
      <c r="J467" s="832"/>
      <c r="K467" s="832"/>
      <c r="L467" s="849"/>
      <c r="M467" s="849"/>
      <c r="N467" s="832"/>
      <c r="O467" s="832"/>
      <c r="P467" s="849">
        <v>1</v>
      </c>
      <c r="Q467" s="849">
        <v>33.33</v>
      </c>
      <c r="R467" s="837"/>
      <c r="S467" s="850">
        <v>33.33</v>
      </c>
    </row>
    <row r="468" spans="1:19" ht="14.4" customHeight="1" x14ac:dyDescent="0.3">
      <c r="A468" s="831" t="s">
        <v>3382</v>
      </c>
      <c r="B468" s="832" t="s">
        <v>3383</v>
      </c>
      <c r="C468" s="832" t="s">
        <v>591</v>
      </c>
      <c r="D468" s="832" t="s">
        <v>1833</v>
      </c>
      <c r="E468" s="832" t="s">
        <v>3377</v>
      </c>
      <c r="F468" s="832" t="s">
        <v>3380</v>
      </c>
      <c r="G468" s="832" t="s">
        <v>3381</v>
      </c>
      <c r="H468" s="849"/>
      <c r="I468" s="849"/>
      <c r="J468" s="832"/>
      <c r="K468" s="832"/>
      <c r="L468" s="849"/>
      <c r="M468" s="849"/>
      <c r="N468" s="832"/>
      <c r="O468" s="832"/>
      <c r="P468" s="849">
        <v>1</v>
      </c>
      <c r="Q468" s="849">
        <v>702</v>
      </c>
      <c r="R468" s="837"/>
      <c r="S468" s="850">
        <v>702</v>
      </c>
    </row>
    <row r="469" spans="1:19" ht="14.4" customHeight="1" x14ac:dyDescent="0.3">
      <c r="A469" s="831" t="s">
        <v>3382</v>
      </c>
      <c r="B469" s="832" t="s">
        <v>3383</v>
      </c>
      <c r="C469" s="832" t="s">
        <v>591</v>
      </c>
      <c r="D469" s="832" t="s">
        <v>1834</v>
      </c>
      <c r="E469" s="832" t="s">
        <v>3377</v>
      </c>
      <c r="F469" s="832" t="s">
        <v>3433</v>
      </c>
      <c r="G469" s="832" t="s">
        <v>3434</v>
      </c>
      <c r="H469" s="849"/>
      <c r="I469" s="849"/>
      <c r="J469" s="832"/>
      <c r="K469" s="832"/>
      <c r="L469" s="849"/>
      <c r="M469" s="849"/>
      <c r="N469" s="832"/>
      <c r="O469" s="832"/>
      <c r="P469" s="849">
        <v>2</v>
      </c>
      <c r="Q469" s="849">
        <v>464</v>
      </c>
      <c r="R469" s="837"/>
      <c r="S469" s="850">
        <v>232</v>
      </c>
    </row>
    <row r="470" spans="1:19" ht="14.4" customHeight="1" x14ac:dyDescent="0.3">
      <c r="A470" s="831" t="s">
        <v>3382</v>
      </c>
      <c r="B470" s="832" t="s">
        <v>3383</v>
      </c>
      <c r="C470" s="832" t="s">
        <v>591</v>
      </c>
      <c r="D470" s="832" t="s">
        <v>1836</v>
      </c>
      <c r="E470" s="832" t="s">
        <v>3377</v>
      </c>
      <c r="F470" s="832" t="s">
        <v>3431</v>
      </c>
      <c r="G470" s="832" t="s">
        <v>3432</v>
      </c>
      <c r="H470" s="849">
        <v>1</v>
      </c>
      <c r="I470" s="849">
        <v>346</v>
      </c>
      <c r="J470" s="832"/>
      <c r="K470" s="832">
        <v>346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" customHeight="1" x14ac:dyDescent="0.3">
      <c r="A471" s="831" t="s">
        <v>3382</v>
      </c>
      <c r="B471" s="832" t="s">
        <v>3383</v>
      </c>
      <c r="C471" s="832" t="s">
        <v>591</v>
      </c>
      <c r="D471" s="832" t="s">
        <v>3369</v>
      </c>
      <c r="E471" s="832" t="s">
        <v>3377</v>
      </c>
      <c r="F471" s="832" t="s">
        <v>3431</v>
      </c>
      <c r="G471" s="832" t="s">
        <v>3432</v>
      </c>
      <c r="H471" s="849"/>
      <c r="I471" s="849"/>
      <c r="J471" s="832"/>
      <c r="K471" s="832"/>
      <c r="L471" s="849">
        <v>10</v>
      </c>
      <c r="M471" s="849">
        <v>3470</v>
      </c>
      <c r="N471" s="832">
        <v>1</v>
      </c>
      <c r="O471" s="832">
        <v>347</v>
      </c>
      <c r="P471" s="849"/>
      <c r="Q471" s="849"/>
      <c r="R471" s="837"/>
      <c r="S471" s="850"/>
    </row>
    <row r="472" spans="1:19" ht="14.4" customHeight="1" x14ac:dyDescent="0.3">
      <c r="A472" s="831" t="s">
        <v>3382</v>
      </c>
      <c r="B472" s="832" t="s">
        <v>3383</v>
      </c>
      <c r="C472" s="832" t="s">
        <v>591</v>
      </c>
      <c r="D472" s="832" t="s">
        <v>1838</v>
      </c>
      <c r="E472" s="832" t="s">
        <v>3377</v>
      </c>
      <c r="F472" s="832" t="s">
        <v>3431</v>
      </c>
      <c r="G472" s="832" t="s">
        <v>3432</v>
      </c>
      <c r="H472" s="849"/>
      <c r="I472" s="849"/>
      <c r="J472" s="832"/>
      <c r="K472" s="832"/>
      <c r="L472" s="849"/>
      <c r="M472" s="849"/>
      <c r="N472" s="832"/>
      <c r="O472" s="832"/>
      <c r="P472" s="849">
        <v>5</v>
      </c>
      <c r="Q472" s="849">
        <v>1735</v>
      </c>
      <c r="R472" s="837"/>
      <c r="S472" s="850">
        <v>347</v>
      </c>
    </row>
    <row r="473" spans="1:19" ht="14.4" customHeight="1" x14ac:dyDescent="0.3">
      <c r="A473" s="831" t="s">
        <v>3382</v>
      </c>
      <c r="B473" s="832" t="s">
        <v>3383</v>
      </c>
      <c r="C473" s="832" t="s">
        <v>591</v>
      </c>
      <c r="D473" s="832" t="s">
        <v>1839</v>
      </c>
      <c r="E473" s="832" t="s">
        <v>3377</v>
      </c>
      <c r="F473" s="832" t="s">
        <v>3431</v>
      </c>
      <c r="G473" s="832" t="s">
        <v>3432</v>
      </c>
      <c r="H473" s="849">
        <v>5</v>
      </c>
      <c r="I473" s="849">
        <v>1730</v>
      </c>
      <c r="J473" s="832">
        <v>0.1846515102999253</v>
      </c>
      <c r="K473" s="832">
        <v>346</v>
      </c>
      <c r="L473" s="849">
        <v>27</v>
      </c>
      <c r="M473" s="849">
        <v>9369</v>
      </c>
      <c r="N473" s="832">
        <v>1</v>
      </c>
      <c r="O473" s="832">
        <v>347</v>
      </c>
      <c r="P473" s="849">
        <v>37</v>
      </c>
      <c r="Q473" s="849">
        <v>12839</v>
      </c>
      <c r="R473" s="837">
        <v>1.3703703703703705</v>
      </c>
      <c r="S473" s="850">
        <v>347</v>
      </c>
    </row>
    <row r="474" spans="1:19" ht="14.4" customHeight="1" x14ac:dyDescent="0.3">
      <c r="A474" s="831" t="s">
        <v>3382</v>
      </c>
      <c r="B474" s="832" t="s">
        <v>3383</v>
      </c>
      <c r="C474" s="832" t="s">
        <v>591</v>
      </c>
      <c r="D474" s="832" t="s">
        <v>1841</v>
      </c>
      <c r="E474" s="832" t="s">
        <v>3377</v>
      </c>
      <c r="F474" s="832" t="s">
        <v>3431</v>
      </c>
      <c r="G474" s="832" t="s">
        <v>3432</v>
      </c>
      <c r="H474" s="849">
        <v>11</v>
      </c>
      <c r="I474" s="849">
        <v>3806</v>
      </c>
      <c r="J474" s="832">
        <v>0.13214818929898267</v>
      </c>
      <c r="K474" s="832">
        <v>346</v>
      </c>
      <c r="L474" s="849">
        <v>83</v>
      </c>
      <c r="M474" s="849">
        <v>28801</v>
      </c>
      <c r="N474" s="832">
        <v>1</v>
      </c>
      <c r="O474" s="832">
        <v>347</v>
      </c>
      <c r="P474" s="849">
        <v>91</v>
      </c>
      <c r="Q474" s="849">
        <v>31577</v>
      </c>
      <c r="R474" s="837">
        <v>1.0963855421686748</v>
      </c>
      <c r="S474" s="850">
        <v>347</v>
      </c>
    </row>
    <row r="475" spans="1:19" ht="14.4" customHeight="1" x14ac:dyDescent="0.3">
      <c r="A475" s="831" t="s">
        <v>3382</v>
      </c>
      <c r="B475" s="832" t="s">
        <v>3383</v>
      </c>
      <c r="C475" s="832" t="s">
        <v>591</v>
      </c>
      <c r="D475" s="832" t="s">
        <v>1841</v>
      </c>
      <c r="E475" s="832" t="s">
        <v>3377</v>
      </c>
      <c r="F475" s="832" t="s">
        <v>3433</v>
      </c>
      <c r="G475" s="832" t="s">
        <v>3434</v>
      </c>
      <c r="H475" s="849"/>
      <c r="I475" s="849"/>
      <c r="J475" s="832"/>
      <c r="K475" s="832"/>
      <c r="L475" s="849">
        <v>2</v>
      </c>
      <c r="M475" s="849">
        <v>462</v>
      </c>
      <c r="N475" s="832">
        <v>1</v>
      </c>
      <c r="O475" s="832">
        <v>231</v>
      </c>
      <c r="P475" s="849"/>
      <c r="Q475" s="849"/>
      <c r="R475" s="837"/>
      <c r="S475" s="850"/>
    </row>
    <row r="476" spans="1:19" ht="14.4" customHeight="1" x14ac:dyDescent="0.3">
      <c r="A476" s="831" t="s">
        <v>3382</v>
      </c>
      <c r="B476" s="832" t="s">
        <v>3383</v>
      </c>
      <c r="C476" s="832" t="s">
        <v>591</v>
      </c>
      <c r="D476" s="832" t="s">
        <v>1842</v>
      </c>
      <c r="E476" s="832" t="s">
        <v>3377</v>
      </c>
      <c r="F476" s="832" t="s">
        <v>3431</v>
      </c>
      <c r="G476" s="832" t="s">
        <v>3432</v>
      </c>
      <c r="H476" s="849">
        <v>1</v>
      </c>
      <c r="I476" s="849">
        <v>346</v>
      </c>
      <c r="J476" s="832"/>
      <c r="K476" s="832">
        <v>346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3382</v>
      </c>
      <c r="B477" s="832" t="s">
        <v>3383</v>
      </c>
      <c r="C477" s="832" t="s">
        <v>591</v>
      </c>
      <c r="D477" s="832" t="s">
        <v>1829</v>
      </c>
      <c r="E477" s="832" t="s">
        <v>3377</v>
      </c>
      <c r="F477" s="832" t="s">
        <v>3431</v>
      </c>
      <c r="G477" s="832" t="s">
        <v>3432</v>
      </c>
      <c r="H477" s="849"/>
      <c r="I477" s="849"/>
      <c r="J477" s="832"/>
      <c r="K477" s="832"/>
      <c r="L477" s="849"/>
      <c r="M477" s="849"/>
      <c r="N477" s="832"/>
      <c r="O477" s="832"/>
      <c r="P477" s="849">
        <v>4</v>
      </c>
      <c r="Q477" s="849">
        <v>1388</v>
      </c>
      <c r="R477" s="837"/>
      <c r="S477" s="850">
        <v>347</v>
      </c>
    </row>
    <row r="478" spans="1:19" ht="14.4" customHeight="1" x14ac:dyDescent="0.3">
      <c r="A478" s="831" t="s">
        <v>3382</v>
      </c>
      <c r="B478" s="832" t="s">
        <v>3383</v>
      </c>
      <c r="C478" s="832" t="s">
        <v>591</v>
      </c>
      <c r="D478" s="832" t="s">
        <v>1829</v>
      </c>
      <c r="E478" s="832" t="s">
        <v>3377</v>
      </c>
      <c r="F478" s="832" t="s">
        <v>3442</v>
      </c>
      <c r="G478" s="832" t="s">
        <v>3444</v>
      </c>
      <c r="H478" s="849"/>
      <c r="I478" s="849"/>
      <c r="J478" s="832"/>
      <c r="K478" s="832"/>
      <c r="L478" s="849"/>
      <c r="M478" s="849"/>
      <c r="N478" s="832"/>
      <c r="O478" s="832"/>
      <c r="P478" s="849">
        <v>9</v>
      </c>
      <c r="Q478" s="849">
        <v>299.99999999999994</v>
      </c>
      <c r="R478" s="837"/>
      <c r="S478" s="850">
        <v>33.333333333333329</v>
      </c>
    </row>
    <row r="479" spans="1:19" ht="14.4" customHeight="1" x14ac:dyDescent="0.3">
      <c r="A479" s="831" t="s">
        <v>3382</v>
      </c>
      <c r="B479" s="832" t="s">
        <v>3383</v>
      </c>
      <c r="C479" s="832" t="s">
        <v>591</v>
      </c>
      <c r="D479" s="832" t="s">
        <v>1829</v>
      </c>
      <c r="E479" s="832" t="s">
        <v>3377</v>
      </c>
      <c r="F479" s="832" t="s">
        <v>3380</v>
      </c>
      <c r="G479" s="832" t="s">
        <v>3381</v>
      </c>
      <c r="H479" s="849"/>
      <c r="I479" s="849"/>
      <c r="J479" s="832"/>
      <c r="K479" s="832"/>
      <c r="L479" s="849"/>
      <c r="M479" s="849"/>
      <c r="N479" s="832"/>
      <c r="O479" s="832"/>
      <c r="P479" s="849">
        <v>9</v>
      </c>
      <c r="Q479" s="849">
        <v>6318</v>
      </c>
      <c r="R479" s="837"/>
      <c r="S479" s="850">
        <v>702</v>
      </c>
    </row>
    <row r="480" spans="1:19" ht="14.4" customHeight="1" x14ac:dyDescent="0.3">
      <c r="A480" s="831" t="s">
        <v>3382</v>
      </c>
      <c r="B480" s="832" t="s">
        <v>3383</v>
      </c>
      <c r="C480" s="832" t="s">
        <v>591</v>
      </c>
      <c r="D480" s="832" t="s">
        <v>1840</v>
      </c>
      <c r="E480" s="832" t="s">
        <v>3377</v>
      </c>
      <c r="F480" s="832" t="s">
        <v>3442</v>
      </c>
      <c r="G480" s="832" t="s">
        <v>3444</v>
      </c>
      <c r="H480" s="849"/>
      <c r="I480" s="849"/>
      <c r="J480" s="832"/>
      <c r="K480" s="832"/>
      <c r="L480" s="849"/>
      <c r="M480" s="849"/>
      <c r="N480" s="832"/>
      <c r="O480" s="832"/>
      <c r="P480" s="849">
        <v>13</v>
      </c>
      <c r="Q480" s="849">
        <v>433.33000000000004</v>
      </c>
      <c r="R480" s="837"/>
      <c r="S480" s="850">
        <v>33.333076923076923</v>
      </c>
    </row>
    <row r="481" spans="1:19" ht="14.4" customHeight="1" x14ac:dyDescent="0.3">
      <c r="A481" s="831" t="s">
        <v>3382</v>
      </c>
      <c r="B481" s="832" t="s">
        <v>3383</v>
      </c>
      <c r="C481" s="832" t="s">
        <v>591</v>
      </c>
      <c r="D481" s="832" t="s">
        <v>1840</v>
      </c>
      <c r="E481" s="832" t="s">
        <v>3377</v>
      </c>
      <c r="F481" s="832" t="s">
        <v>3380</v>
      </c>
      <c r="G481" s="832" t="s">
        <v>3381</v>
      </c>
      <c r="H481" s="849"/>
      <c r="I481" s="849"/>
      <c r="J481" s="832"/>
      <c r="K481" s="832"/>
      <c r="L481" s="849"/>
      <c r="M481" s="849"/>
      <c r="N481" s="832"/>
      <c r="O481" s="832"/>
      <c r="P481" s="849">
        <v>13</v>
      </c>
      <c r="Q481" s="849">
        <v>9126</v>
      </c>
      <c r="R481" s="837"/>
      <c r="S481" s="850">
        <v>702</v>
      </c>
    </row>
    <row r="482" spans="1:19" ht="14.4" customHeight="1" x14ac:dyDescent="0.3">
      <c r="A482" s="831" t="s">
        <v>3382</v>
      </c>
      <c r="B482" s="832" t="s">
        <v>3383</v>
      </c>
      <c r="C482" s="832" t="s">
        <v>591</v>
      </c>
      <c r="D482" s="832" t="s">
        <v>3368</v>
      </c>
      <c r="E482" s="832" t="s">
        <v>3377</v>
      </c>
      <c r="F482" s="832" t="s">
        <v>3378</v>
      </c>
      <c r="G482" s="832" t="s">
        <v>3379</v>
      </c>
      <c r="H482" s="849"/>
      <c r="I482" s="849"/>
      <c r="J482" s="832"/>
      <c r="K482" s="832"/>
      <c r="L482" s="849"/>
      <c r="M482" s="849"/>
      <c r="N482" s="832"/>
      <c r="O482" s="832"/>
      <c r="P482" s="849">
        <v>1</v>
      </c>
      <c r="Q482" s="849">
        <v>74</v>
      </c>
      <c r="R482" s="837"/>
      <c r="S482" s="850">
        <v>74</v>
      </c>
    </row>
    <row r="483" spans="1:19" ht="14.4" customHeight="1" x14ac:dyDescent="0.3">
      <c r="A483" s="831" t="s">
        <v>3382</v>
      </c>
      <c r="B483" s="832" t="s">
        <v>3383</v>
      </c>
      <c r="C483" s="832" t="s">
        <v>591</v>
      </c>
      <c r="D483" s="832" t="s">
        <v>3368</v>
      </c>
      <c r="E483" s="832" t="s">
        <v>3377</v>
      </c>
      <c r="F483" s="832" t="s">
        <v>3433</v>
      </c>
      <c r="G483" s="832" t="s">
        <v>3434</v>
      </c>
      <c r="H483" s="849"/>
      <c r="I483" s="849"/>
      <c r="J483" s="832"/>
      <c r="K483" s="832"/>
      <c r="L483" s="849"/>
      <c r="M483" s="849"/>
      <c r="N483" s="832"/>
      <c r="O483" s="832"/>
      <c r="P483" s="849">
        <v>71</v>
      </c>
      <c r="Q483" s="849">
        <v>16472</v>
      </c>
      <c r="R483" s="837"/>
      <c r="S483" s="850">
        <v>232</v>
      </c>
    </row>
    <row r="484" spans="1:19" ht="14.4" customHeight="1" x14ac:dyDescent="0.3">
      <c r="A484" s="831" t="s">
        <v>3382</v>
      </c>
      <c r="B484" s="832" t="s">
        <v>3383</v>
      </c>
      <c r="C484" s="832" t="s">
        <v>591</v>
      </c>
      <c r="D484" s="832" t="s">
        <v>3368</v>
      </c>
      <c r="E484" s="832" t="s">
        <v>3377</v>
      </c>
      <c r="F484" s="832" t="s">
        <v>3477</v>
      </c>
      <c r="G484" s="832" t="s">
        <v>3478</v>
      </c>
      <c r="H484" s="849"/>
      <c r="I484" s="849"/>
      <c r="J484" s="832"/>
      <c r="K484" s="832"/>
      <c r="L484" s="849"/>
      <c r="M484" s="849"/>
      <c r="N484" s="832"/>
      <c r="O484" s="832"/>
      <c r="P484" s="849">
        <v>53</v>
      </c>
      <c r="Q484" s="849">
        <v>9275</v>
      </c>
      <c r="R484" s="837"/>
      <c r="S484" s="850">
        <v>175</v>
      </c>
    </row>
    <row r="485" spans="1:19" ht="14.4" customHeight="1" x14ac:dyDescent="0.3">
      <c r="A485" s="831" t="s">
        <v>3382</v>
      </c>
      <c r="B485" s="832" t="s">
        <v>3383</v>
      </c>
      <c r="C485" s="832" t="s">
        <v>591</v>
      </c>
      <c r="D485" s="832" t="s">
        <v>3368</v>
      </c>
      <c r="E485" s="832" t="s">
        <v>3377</v>
      </c>
      <c r="F485" s="832" t="s">
        <v>3442</v>
      </c>
      <c r="G485" s="832" t="s">
        <v>3444</v>
      </c>
      <c r="H485" s="849"/>
      <c r="I485" s="849"/>
      <c r="J485" s="832"/>
      <c r="K485" s="832"/>
      <c r="L485" s="849"/>
      <c r="M485" s="849"/>
      <c r="N485" s="832"/>
      <c r="O485" s="832"/>
      <c r="P485" s="849">
        <v>4</v>
      </c>
      <c r="Q485" s="849">
        <v>133.32999999999998</v>
      </c>
      <c r="R485" s="837"/>
      <c r="S485" s="850">
        <v>33.332499999999996</v>
      </c>
    </row>
    <row r="486" spans="1:19" ht="14.4" customHeight="1" x14ac:dyDescent="0.3">
      <c r="A486" s="831" t="s">
        <v>3382</v>
      </c>
      <c r="B486" s="832" t="s">
        <v>3383</v>
      </c>
      <c r="C486" s="832" t="s">
        <v>591</v>
      </c>
      <c r="D486" s="832" t="s">
        <v>3368</v>
      </c>
      <c r="E486" s="832" t="s">
        <v>3377</v>
      </c>
      <c r="F486" s="832" t="s">
        <v>3380</v>
      </c>
      <c r="G486" s="832" t="s">
        <v>3381</v>
      </c>
      <c r="H486" s="849"/>
      <c r="I486" s="849"/>
      <c r="J486" s="832"/>
      <c r="K486" s="832"/>
      <c r="L486" s="849"/>
      <c r="M486" s="849"/>
      <c r="N486" s="832"/>
      <c r="O486" s="832"/>
      <c r="P486" s="849">
        <v>4</v>
      </c>
      <c r="Q486" s="849">
        <v>2808</v>
      </c>
      <c r="R486" s="837"/>
      <c r="S486" s="850">
        <v>702</v>
      </c>
    </row>
    <row r="487" spans="1:19" ht="14.4" customHeight="1" x14ac:dyDescent="0.3">
      <c r="A487" s="831" t="s">
        <v>3382</v>
      </c>
      <c r="B487" s="832" t="s">
        <v>3479</v>
      </c>
      <c r="C487" s="832" t="s">
        <v>576</v>
      </c>
      <c r="D487" s="832" t="s">
        <v>3355</v>
      </c>
      <c r="E487" s="832" t="s">
        <v>3377</v>
      </c>
      <c r="F487" s="832" t="s">
        <v>3418</v>
      </c>
      <c r="G487" s="832" t="s">
        <v>3419</v>
      </c>
      <c r="H487" s="849"/>
      <c r="I487" s="849"/>
      <c r="J487" s="832"/>
      <c r="K487" s="832"/>
      <c r="L487" s="849"/>
      <c r="M487" s="849"/>
      <c r="N487" s="832"/>
      <c r="O487" s="832"/>
      <c r="P487" s="849">
        <v>1</v>
      </c>
      <c r="Q487" s="849">
        <v>37</v>
      </c>
      <c r="R487" s="837"/>
      <c r="S487" s="850">
        <v>37</v>
      </c>
    </row>
    <row r="488" spans="1:19" ht="14.4" customHeight="1" x14ac:dyDescent="0.3">
      <c r="A488" s="831" t="s">
        <v>3382</v>
      </c>
      <c r="B488" s="832" t="s">
        <v>3479</v>
      </c>
      <c r="C488" s="832" t="s">
        <v>576</v>
      </c>
      <c r="D488" s="832" t="s">
        <v>3355</v>
      </c>
      <c r="E488" s="832" t="s">
        <v>3377</v>
      </c>
      <c r="F488" s="832" t="s">
        <v>3378</v>
      </c>
      <c r="G488" s="832" t="s">
        <v>3379</v>
      </c>
      <c r="H488" s="849"/>
      <c r="I488" s="849"/>
      <c r="J488" s="832"/>
      <c r="K488" s="832"/>
      <c r="L488" s="849">
        <v>2</v>
      </c>
      <c r="M488" s="849">
        <v>148</v>
      </c>
      <c r="N488" s="832">
        <v>1</v>
      </c>
      <c r="O488" s="832">
        <v>74</v>
      </c>
      <c r="P488" s="849"/>
      <c r="Q488" s="849"/>
      <c r="R488" s="837"/>
      <c r="S488" s="850"/>
    </row>
    <row r="489" spans="1:19" ht="14.4" customHeight="1" x14ac:dyDescent="0.3">
      <c r="A489" s="831" t="s">
        <v>3382</v>
      </c>
      <c r="B489" s="832" t="s">
        <v>3479</v>
      </c>
      <c r="C489" s="832" t="s">
        <v>576</v>
      </c>
      <c r="D489" s="832" t="s">
        <v>3355</v>
      </c>
      <c r="E489" s="832" t="s">
        <v>3377</v>
      </c>
      <c r="F489" s="832" t="s">
        <v>3458</v>
      </c>
      <c r="G489" s="832" t="s">
        <v>3459</v>
      </c>
      <c r="H489" s="849">
        <v>1</v>
      </c>
      <c r="I489" s="849">
        <v>346</v>
      </c>
      <c r="J489" s="832"/>
      <c r="K489" s="832">
        <v>346</v>
      </c>
      <c r="L489" s="849"/>
      <c r="M489" s="849"/>
      <c r="N489" s="832"/>
      <c r="O489" s="832"/>
      <c r="P489" s="849">
        <v>1</v>
      </c>
      <c r="Q489" s="849">
        <v>347</v>
      </c>
      <c r="R489" s="837"/>
      <c r="S489" s="850">
        <v>347</v>
      </c>
    </row>
    <row r="490" spans="1:19" ht="14.4" customHeight="1" x14ac:dyDescent="0.3">
      <c r="A490" s="831" t="s">
        <v>3382</v>
      </c>
      <c r="B490" s="832" t="s">
        <v>3479</v>
      </c>
      <c r="C490" s="832" t="s">
        <v>576</v>
      </c>
      <c r="D490" s="832" t="s">
        <v>3355</v>
      </c>
      <c r="E490" s="832" t="s">
        <v>3377</v>
      </c>
      <c r="F490" s="832" t="s">
        <v>3480</v>
      </c>
      <c r="G490" s="832" t="s">
        <v>3481</v>
      </c>
      <c r="H490" s="849">
        <v>1</v>
      </c>
      <c r="I490" s="849">
        <v>407</v>
      </c>
      <c r="J490" s="832">
        <v>0.99754901960784315</v>
      </c>
      <c r="K490" s="832">
        <v>407</v>
      </c>
      <c r="L490" s="849">
        <v>1</v>
      </c>
      <c r="M490" s="849">
        <v>408</v>
      </c>
      <c r="N490" s="832">
        <v>1</v>
      </c>
      <c r="O490" s="832">
        <v>408</v>
      </c>
      <c r="P490" s="849"/>
      <c r="Q490" s="849"/>
      <c r="R490" s="837"/>
      <c r="S490" s="850"/>
    </row>
    <row r="491" spans="1:19" ht="14.4" customHeight="1" x14ac:dyDescent="0.3">
      <c r="A491" s="831" t="s">
        <v>3382</v>
      </c>
      <c r="B491" s="832" t="s">
        <v>3479</v>
      </c>
      <c r="C491" s="832" t="s">
        <v>576</v>
      </c>
      <c r="D491" s="832" t="s">
        <v>3355</v>
      </c>
      <c r="E491" s="832" t="s">
        <v>3377</v>
      </c>
      <c r="F491" s="832" t="s">
        <v>3480</v>
      </c>
      <c r="G491" s="832" t="s">
        <v>3482</v>
      </c>
      <c r="H491" s="849"/>
      <c r="I491" s="849"/>
      <c r="J491" s="832"/>
      <c r="K491" s="832"/>
      <c r="L491" s="849"/>
      <c r="M491" s="849"/>
      <c r="N491" s="832"/>
      <c r="O491" s="832"/>
      <c r="P491" s="849">
        <v>1</v>
      </c>
      <c r="Q491" s="849">
        <v>408</v>
      </c>
      <c r="R491" s="837"/>
      <c r="S491" s="850">
        <v>408</v>
      </c>
    </row>
    <row r="492" spans="1:19" ht="14.4" customHeight="1" x14ac:dyDescent="0.3">
      <c r="A492" s="831" t="s">
        <v>3382</v>
      </c>
      <c r="B492" s="832" t="s">
        <v>3479</v>
      </c>
      <c r="C492" s="832" t="s">
        <v>576</v>
      </c>
      <c r="D492" s="832" t="s">
        <v>1828</v>
      </c>
      <c r="E492" s="832" t="s">
        <v>3377</v>
      </c>
      <c r="F492" s="832" t="s">
        <v>3418</v>
      </c>
      <c r="G492" s="832" t="s">
        <v>3419</v>
      </c>
      <c r="H492" s="849">
        <v>104</v>
      </c>
      <c r="I492" s="849">
        <v>3848</v>
      </c>
      <c r="J492" s="832">
        <v>0.8</v>
      </c>
      <c r="K492" s="832">
        <v>37</v>
      </c>
      <c r="L492" s="849">
        <v>130</v>
      </c>
      <c r="M492" s="849">
        <v>4810</v>
      </c>
      <c r="N492" s="832">
        <v>1</v>
      </c>
      <c r="O492" s="832">
        <v>37</v>
      </c>
      <c r="P492" s="849">
        <v>129</v>
      </c>
      <c r="Q492" s="849">
        <v>4773</v>
      </c>
      <c r="R492" s="837">
        <v>0.99230769230769234</v>
      </c>
      <c r="S492" s="850">
        <v>37</v>
      </c>
    </row>
    <row r="493" spans="1:19" ht="14.4" customHeight="1" x14ac:dyDescent="0.3">
      <c r="A493" s="831" t="s">
        <v>3382</v>
      </c>
      <c r="B493" s="832" t="s">
        <v>3479</v>
      </c>
      <c r="C493" s="832" t="s">
        <v>576</v>
      </c>
      <c r="D493" s="832" t="s">
        <v>1828</v>
      </c>
      <c r="E493" s="832" t="s">
        <v>3377</v>
      </c>
      <c r="F493" s="832" t="s">
        <v>3378</v>
      </c>
      <c r="G493" s="832" t="s">
        <v>3379</v>
      </c>
      <c r="H493" s="849">
        <v>96</v>
      </c>
      <c r="I493" s="849">
        <v>7104</v>
      </c>
      <c r="J493" s="832">
        <v>1.1162790697674418</v>
      </c>
      <c r="K493" s="832">
        <v>74</v>
      </c>
      <c r="L493" s="849">
        <v>86</v>
      </c>
      <c r="M493" s="849">
        <v>6364</v>
      </c>
      <c r="N493" s="832">
        <v>1</v>
      </c>
      <c r="O493" s="832">
        <v>74</v>
      </c>
      <c r="P493" s="849">
        <v>129</v>
      </c>
      <c r="Q493" s="849">
        <v>9546</v>
      </c>
      <c r="R493" s="837">
        <v>1.5</v>
      </c>
      <c r="S493" s="850">
        <v>74</v>
      </c>
    </row>
    <row r="494" spans="1:19" ht="14.4" customHeight="1" x14ac:dyDescent="0.3">
      <c r="A494" s="831" t="s">
        <v>3382</v>
      </c>
      <c r="B494" s="832" t="s">
        <v>3479</v>
      </c>
      <c r="C494" s="832" t="s">
        <v>576</v>
      </c>
      <c r="D494" s="832" t="s">
        <v>1828</v>
      </c>
      <c r="E494" s="832" t="s">
        <v>3377</v>
      </c>
      <c r="F494" s="832" t="s">
        <v>3442</v>
      </c>
      <c r="G494" s="832" t="s">
        <v>3443</v>
      </c>
      <c r="H494" s="849">
        <v>1</v>
      </c>
      <c r="I494" s="849">
        <v>33.33</v>
      </c>
      <c r="J494" s="832">
        <v>1</v>
      </c>
      <c r="K494" s="832">
        <v>33.33</v>
      </c>
      <c r="L494" s="849">
        <v>1</v>
      </c>
      <c r="M494" s="849">
        <v>33.33</v>
      </c>
      <c r="N494" s="832">
        <v>1</v>
      </c>
      <c r="O494" s="832">
        <v>33.33</v>
      </c>
      <c r="P494" s="849"/>
      <c r="Q494" s="849"/>
      <c r="R494" s="837"/>
      <c r="S494" s="850"/>
    </row>
    <row r="495" spans="1:19" ht="14.4" customHeight="1" x14ac:dyDescent="0.3">
      <c r="A495" s="831" t="s">
        <v>3382</v>
      </c>
      <c r="B495" s="832" t="s">
        <v>3479</v>
      </c>
      <c r="C495" s="832" t="s">
        <v>576</v>
      </c>
      <c r="D495" s="832" t="s">
        <v>1828</v>
      </c>
      <c r="E495" s="832" t="s">
        <v>3377</v>
      </c>
      <c r="F495" s="832" t="s">
        <v>3442</v>
      </c>
      <c r="G495" s="832" t="s">
        <v>3444</v>
      </c>
      <c r="H495" s="849">
        <v>2</v>
      </c>
      <c r="I495" s="849">
        <v>66.66</v>
      </c>
      <c r="J495" s="832">
        <v>2</v>
      </c>
      <c r="K495" s="832">
        <v>33.33</v>
      </c>
      <c r="L495" s="849">
        <v>1</v>
      </c>
      <c r="M495" s="849">
        <v>33.33</v>
      </c>
      <c r="N495" s="832">
        <v>1</v>
      </c>
      <c r="O495" s="832">
        <v>33.33</v>
      </c>
      <c r="P495" s="849">
        <v>3</v>
      </c>
      <c r="Q495" s="849">
        <v>100</v>
      </c>
      <c r="R495" s="837">
        <v>3.0003000300030003</v>
      </c>
      <c r="S495" s="850">
        <v>33.333333333333336</v>
      </c>
    </row>
    <row r="496" spans="1:19" ht="14.4" customHeight="1" x14ac:dyDescent="0.3">
      <c r="A496" s="831" t="s">
        <v>3382</v>
      </c>
      <c r="B496" s="832" t="s">
        <v>3479</v>
      </c>
      <c r="C496" s="832" t="s">
        <v>576</v>
      </c>
      <c r="D496" s="832" t="s">
        <v>1828</v>
      </c>
      <c r="E496" s="832" t="s">
        <v>3377</v>
      </c>
      <c r="F496" s="832" t="s">
        <v>3458</v>
      </c>
      <c r="G496" s="832" t="s">
        <v>3459</v>
      </c>
      <c r="H496" s="849">
        <v>408</v>
      </c>
      <c r="I496" s="849">
        <v>141168</v>
      </c>
      <c r="J496" s="832">
        <v>1.1757925072046109</v>
      </c>
      <c r="K496" s="832">
        <v>346</v>
      </c>
      <c r="L496" s="849">
        <v>346</v>
      </c>
      <c r="M496" s="849">
        <v>120062</v>
      </c>
      <c r="N496" s="832">
        <v>1</v>
      </c>
      <c r="O496" s="832">
        <v>347</v>
      </c>
      <c r="P496" s="849">
        <v>385</v>
      </c>
      <c r="Q496" s="849">
        <v>133595</v>
      </c>
      <c r="R496" s="837">
        <v>1.1127167630057804</v>
      </c>
      <c r="S496" s="850">
        <v>347</v>
      </c>
    </row>
    <row r="497" spans="1:19" ht="14.4" customHeight="1" x14ac:dyDescent="0.3">
      <c r="A497" s="831" t="s">
        <v>3382</v>
      </c>
      <c r="B497" s="832" t="s">
        <v>3479</v>
      </c>
      <c r="C497" s="832" t="s">
        <v>576</v>
      </c>
      <c r="D497" s="832" t="s">
        <v>1828</v>
      </c>
      <c r="E497" s="832" t="s">
        <v>3377</v>
      </c>
      <c r="F497" s="832" t="s">
        <v>3480</v>
      </c>
      <c r="G497" s="832" t="s">
        <v>3481</v>
      </c>
      <c r="H497" s="849">
        <v>318</v>
      </c>
      <c r="I497" s="849">
        <v>129426</v>
      </c>
      <c r="J497" s="832">
        <v>1.635157671315949</v>
      </c>
      <c r="K497" s="832">
        <v>407</v>
      </c>
      <c r="L497" s="849">
        <v>194</v>
      </c>
      <c r="M497" s="849">
        <v>79152</v>
      </c>
      <c r="N497" s="832">
        <v>1</v>
      </c>
      <c r="O497" s="832">
        <v>408</v>
      </c>
      <c r="P497" s="849">
        <v>133</v>
      </c>
      <c r="Q497" s="849">
        <v>54264</v>
      </c>
      <c r="R497" s="837">
        <v>0.68556701030927836</v>
      </c>
      <c r="S497" s="850">
        <v>408</v>
      </c>
    </row>
    <row r="498" spans="1:19" ht="14.4" customHeight="1" x14ac:dyDescent="0.3">
      <c r="A498" s="831" t="s">
        <v>3382</v>
      </c>
      <c r="B498" s="832" t="s">
        <v>3479</v>
      </c>
      <c r="C498" s="832" t="s">
        <v>576</v>
      </c>
      <c r="D498" s="832" t="s">
        <v>1828</v>
      </c>
      <c r="E498" s="832" t="s">
        <v>3377</v>
      </c>
      <c r="F498" s="832" t="s">
        <v>3483</v>
      </c>
      <c r="G498" s="832" t="s">
        <v>3485</v>
      </c>
      <c r="H498" s="849">
        <v>149</v>
      </c>
      <c r="I498" s="849">
        <v>104449</v>
      </c>
      <c r="J498" s="832">
        <v>1.5851063829787233</v>
      </c>
      <c r="K498" s="832">
        <v>701</v>
      </c>
      <c r="L498" s="849">
        <v>94</v>
      </c>
      <c r="M498" s="849">
        <v>65894</v>
      </c>
      <c r="N498" s="832">
        <v>1</v>
      </c>
      <c r="O498" s="832">
        <v>701</v>
      </c>
      <c r="P498" s="849">
        <v>208</v>
      </c>
      <c r="Q498" s="849">
        <v>146016</v>
      </c>
      <c r="R498" s="837">
        <v>2.2159225422648494</v>
      </c>
      <c r="S498" s="850">
        <v>702</v>
      </c>
    </row>
    <row r="499" spans="1:19" ht="14.4" customHeight="1" x14ac:dyDescent="0.3">
      <c r="A499" s="831" t="s">
        <v>3382</v>
      </c>
      <c r="B499" s="832" t="s">
        <v>3479</v>
      </c>
      <c r="C499" s="832" t="s">
        <v>576</v>
      </c>
      <c r="D499" s="832" t="s">
        <v>1828</v>
      </c>
      <c r="E499" s="832" t="s">
        <v>3377</v>
      </c>
      <c r="F499" s="832" t="s">
        <v>3486</v>
      </c>
      <c r="G499" s="832" t="s">
        <v>3487</v>
      </c>
      <c r="H499" s="849">
        <v>14</v>
      </c>
      <c r="I499" s="849">
        <v>22736</v>
      </c>
      <c r="J499" s="832">
        <v>0.63558090126355804</v>
      </c>
      <c r="K499" s="832">
        <v>1624</v>
      </c>
      <c r="L499" s="849">
        <v>22</v>
      </c>
      <c r="M499" s="849">
        <v>35772</v>
      </c>
      <c r="N499" s="832">
        <v>1</v>
      </c>
      <c r="O499" s="832">
        <v>1626</v>
      </c>
      <c r="P499" s="849">
        <v>21</v>
      </c>
      <c r="Q499" s="849">
        <v>34209</v>
      </c>
      <c r="R499" s="837">
        <v>0.95630660852063065</v>
      </c>
      <c r="S499" s="850">
        <v>1629</v>
      </c>
    </row>
    <row r="500" spans="1:19" ht="14.4" customHeight="1" x14ac:dyDescent="0.3">
      <c r="A500" s="831" t="s">
        <v>3382</v>
      </c>
      <c r="B500" s="832" t="s">
        <v>3479</v>
      </c>
      <c r="C500" s="832" t="s">
        <v>576</v>
      </c>
      <c r="D500" s="832" t="s">
        <v>1828</v>
      </c>
      <c r="E500" s="832" t="s">
        <v>3377</v>
      </c>
      <c r="F500" s="832" t="s">
        <v>3486</v>
      </c>
      <c r="G500" s="832" t="s">
        <v>3488</v>
      </c>
      <c r="H500" s="849">
        <v>1</v>
      </c>
      <c r="I500" s="849">
        <v>1624</v>
      </c>
      <c r="J500" s="832"/>
      <c r="K500" s="832">
        <v>1624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" customHeight="1" x14ac:dyDescent="0.3">
      <c r="A501" s="831" t="s">
        <v>3382</v>
      </c>
      <c r="B501" s="832" t="s">
        <v>3479</v>
      </c>
      <c r="C501" s="832" t="s">
        <v>576</v>
      </c>
      <c r="D501" s="832" t="s">
        <v>1828</v>
      </c>
      <c r="E501" s="832" t="s">
        <v>3377</v>
      </c>
      <c r="F501" s="832" t="s">
        <v>3470</v>
      </c>
      <c r="G501" s="832" t="s">
        <v>3471</v>
      </c>
      <c r="H501" s="849"/>
      <c r="I501" s="849"/>
      <c r="J501" s="832"/>
      <c r="K501" s="832"/>
      <c r="L501" s="849"/>
      <c r="M501" s="849"/>
      <c r="N501" s="832"/>
      <c r="O501" s="832"/>
      <c r="P501" s="849">
        <v>1</v>
      </c>
      <c r="Q501" s="849">
        <v>100</v>
      </c>
      <c r="R501" s="837"/>
      <c r="S501" s="850">
        <v>100</v>
      </c>
    </row>
    <row r="502" spans="1:19" ht="14.4" customHeight="1" x14ac:dyDescent="0.3">
      <c r="A502" s="831" t="s">
        <v>3382</v>
      </c>
      <c r="B502" s="832" t="s">
        <v>3479</v>
      </c>
      <c r="C502" s="832" t="s">
        <v>576</v>
      </c>
      <c r="D502" s="832" t="s">
        <v>3361</v>
      </c>
      <c r="E502" s="832" t="s">
        <v>3377</v>
      </c>
      <c r="F502" s="832" t="s">
        <v>3483</v>
      </c>
      <c r="G502" s="832" t="s">
        <v>3484</v>
      </c>
      <c r="H502" s="849"/>
      <c r="I502" s="849"/>
      <c r="J502" s="832"/>
      <c r="K502" s="832"/>
      <c r="L502" s="849">
        <v>1</v>
      </c>
      <c r="M502" s="849">
        <v>701</v>
      </c>
      <c r="N502" s="832">
        <v>1</v>
      </c>
      <c r="O502" s="832">
        <v>701</v>
      </c>
      <c r="P502" s="849"/>
      <c r="Q502" s="849"/>
      <c r="R502" s="837"/>
      <c r="S502" s="850"/>
    </row>
    <row r="503" spans="1:19" ht="14.4" customHeight="1" x14ac:dyDescent="0.3">
      <c r="A503" s="831" t="s">
        <v>3382</v>
      </c>
      <c r="B503" s="832" t="s">
        <v>3479</v>
      </c>
      <c r="C503" s="832" t="s">
        <v>576</v>
      </c>
      <c r="D503" s="832" t="s">
        <v>1833</v>
      </c>
      <c r="E503" s="832" t="s">
        <v>3384</v>
      </c>
      <c r="F503" s="832" t="s">
        <v>3390</v>
      </c>
      <c r="G503" s="832" t="s">
        <v>3391</v>
      </c>
      <c r="H503" s="849"/>
      <c r="I503" s="849"/>
      <c r="J503" s="832"/>
      <c r="K503" s="832"/>
      <c r="L503" s="849"/>
      <c r="M503" s="849"/>
      <c r="N503" s="832"/>
      <c r="O503" s="832"/>
      <c r="P503" s="849">
        <v>1</v>
      </c>
      <c r="Q503" s="849">
        <v>4322.43</v>
      </c>
      <c r="R503" s="837"/>
      <c r="S503" s="850">
        <v>4322.43</v>
      </c>
    </row>
    <row r="504" spans="1:19" ht="14.4" customHeight="1" x14ac:dyDescent="0.3">
      <c r="A504" s="831" t="s">
        <v>3382</v>
      </c>
      <c r="B504" s="832" t="s">
        <v>3479</v>
      </c>
      <c r="C504" s="832" t="s">
        <v>576</v>
      </c>
      <c r="D504" s="832" t="s">
        <v>1833</v>
      </c>
      <c r="E504" s="832" t="s">
        <v>3377</v>
      </c>
      <c r="F504" s="832" t="s">
        <v>3418</v>
      </c>
      <c r="G504" s="832" t="s">
        <v>3419</v>
      </c>
      <c r="H504" s="849">
        <v>2</v>
      </c>
      <c r="I504" s="849">
        <v>74</v>
      </c>
      <c r="J504" s="832">
        <v>4.2553191489361701E-2</v>
      </c>
      <c r="K504" s="832">
        <v>37</v>
      </c>
      <c r="L504" s="849">
        <v>47</v>
      </c>
      <c r="M504" s="849">
        <v>1739</v>
      </c>
      <c r="N504" s="832">
        <v>1</v>
      </c>
      <c r="O504" s="832">
        <v>37</v>
      </c>
      <c r="P504" s="849">
        <v>73</v>
      </c>
      <c r="Q504" s="849">
        <v>2701</v>
      </c>
      <c r="R504" s="837">
        <v>1.553191489361702</v>
      </c>
      <c r="S504" s="850">
        <v>37</v>
      </c>
    </row>
    <row r="505" spans="1:19" ht="14.4" customHeight="1" x14ac:dyDescent="0.3">
      <c r="A505" s="831" t="s">
        <v>3382</v>
      </c>
      <c r="B505" s="832" t="s">
        <v>3479</v>
      </c>
      <c r="C505" s="832" t="s">
        <v>576</v>
      </c>
      <c r="D505" s="832" t="s">
        <v>1833</v>
      </c>
      <c r="E505" s="832" t="s">
        <v>3377</v>
      </c>
      <c r="F505" s="832" t="s">
        <v>3418</v>
      </c>
      <c r="G505" s="832" t="s">
        <v>3420</v>
      </c>
      <c r="H505" s="849">
        <v>3</v>
      </c>
      <c r="I505" s="849">
        <v>111</v>
      </c>
      <c r="J505" s="832"/>
      <c r="K505" s="832">
        <v>37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3382</v>
      </c>
      <c r="B506" s="832" t="s">
        <v>3479</v>
      </c>
      <c r="C506" s="832" t="s">
        <v>576</v>
      </c>
      <c r="D506" s="832" t="s">
        <v>1833</v>
      </c>
      <c r="E506" s="832" t="s">
        <v>3377</v>
      </c>
      <c r="F506" s="832" t="s">
        <v>3378</v>
      </c>
      <c r="G506" s="832" t="s">
        <v>3379</v>
      </c>
      <c r="H506" s="849">
        <v>28</v>
      </c>
      <c r="I506" s="849">
        <v>2072</v>
      </c>
      <c r="J506" s="832">
        <v>0.3783783783783784</v>
      </c>
      <c r="K506" s="832">
        <v>74</v>
      </c>
      <c r="L506" s="849">
        <v>74</v>
      </c>
      <c r="M506" s="849">
        <v>5476</v>
      </c>
      <c r="N506" s="832">
        <v>1</v>
      </c>
      <c r="O506" s="832">
        <v>74</v>
      </c>
      <c r="P506" s="849">
        <v>57</v>
      </c>
      <c r="Q506" s="849">
        <v>4218</v>
      </c>
      <c r="R506" s="837">
        <v>0.77027027027027029</v>
      </c>
      <c r="S506" s="850">
        <v>74</v>
      </c>
    </row>
    <row r="507" spans="1:19" ht="14.4" customHeight="1" x14ac:dyDescent="0.3">
      <c r="A507" s="831" t="s">
        <v>3382</v>
      </c>
      <c r="B507" s="832" t="s">
        <v>3479</v>
      </c>
      <c r="C507" s="832" t="s">
        <v>576</v>
      </c>
      <c r="D507" s="832" t="s">
        <v>1833</v>
      </c>
      <c r="E507" s="832" t="s">
        <v>3377</v>
      </c>
      <c r="F507" s="832" t="s">
        <v>3442</v>
      </c>
      <c r="G507" s="832" t="s">
        <v>3444</v>
      </c>
      <c r="H507" s="849"/>
      <c r="I507" s="849"/>
      <c r="J507" s="832"/>
      <c r="K507" s="832"/>
      <c r="L507" s="849">
        <v>1</v>
      </c>
      <c r="M507" s="849">
        <v>33.33</v>
      </c>
      <c r="N507" s="832">
        <v>1</v>
      </c>
      <c r="O507" s="832">
        <v>33.33</v>
      </c>
      <c r="P507" s="849">
        <v>9</v>
      </c>
      <c r="Q507" s="849">
        <v>300</v>
      </c>
      <c r="R507" s="837">
        <v>9.0009000900090008</v>
      </c>
      <c r="S507" s="850">
        <v>33.333333333333336</v>
      </c>
    </row>
    <row r="508" spans="1:19" ht="14.4" customHeight="1" x14ac:dyDescent="0.3">
      <c r="A508" s="831" t="s">
        <v>3382</v>
      </c>
      <c r="B508" s="832" t="s">
        <v>3479</v>
      </c>
      <c r="C508" s="832" t="s">
        <v>576</v>
      </c>
      <c r="D508" s="832" t="s">
        <v>1833</v>
      </c>
      <c r="E508" s="832" t="s">
        <v>3377</v>
      </c>
      <c r="F508" s="832" t="s">
        <v>3447</v>
      </c>
      <c r="G508" s="832" t="s">
        <v>3449</v>
      </c>
      <c r="H508" s="849"/>
      <c r="I508" s="849"/>
      <c r="J508" s="832"/>
      <c r="K508" s="832"/>
      <c r="L508" s="849"/>
      <c r="M508" s="849"/>
      <c r="N508" s="832"/>
      <c r="O508" s="832"/>
      <c r="P508" s="849">
        <v>1</v>
      </c>
      <c r="Q508" s="849">
        <v>32</v>
      </c>
      <c r="R508" s="837"/>
      <c r="S508" s="850">
        <v>32</v>
      </c>
    </row>
    <row r="509" spans="1:19" ht="14.4" customHeight="1" x14ac:dyDescent="0.3">
      <c r="A509" s="831" t="s">
        <v>3382</v>
      </c>
      <c r="B509" s="832" t="s">
        <v>3479</v>
      </c>
      <c r="C509" s="832" t="s">
        <v>576</v>
      </c>
      <c r="D509" s="832" t="s">
        <v>1833</v>
      </c>
      <c r="E509" s="832" t="s">
        <v>3377</v>
      </c>
      <c r="F509" s="832" t="s">
        <v>3458</v>
      </c>
      <c r="G509" s="832" t="s">
        <v>3459</v>
      </c>
      <c r="H509" s="849">
        <v>23</v>
      </c>
      <c r="I509" s="849">
        <v>7958</v>
      </c>
      <c r="J509" s="832">
        <v>7.4702663124595184E-2</v>
      </c>
      <c r="K509" s="832">
        <v>346</v>
      </c>
      <c r="L509" s="849">
        <v>307</v>
      </c>
      <c r="M509" s="849">
        <v>106529</v>
      </c>
      <c r="N509" s="832">
        <v>1</v>
      </c>
      <c r="O509" s="832">
        <v>347</v>
      </c>
      <c r="P509" s="849">
        <v>358</v>
      </c>
      <c r="Q509" s="849">
        <v>124226</v>
      </c>
      <c r="R509" s="837">
        <v>1.1661237785016287</v>
      </c>
      <c r="S509" s="850">
        <v>347</v>
      </c>
    </row>
    <row r="510" spans="1:19" ht="14.4" customHeight="1" x14ac:dyDescent="0.3">
      <c r="A510" s="831" t="s">
        <v>3382</v>
      </c>
      <c r="B510" s="832" t="s">
        <v>3479</v>
      </c>
      <c r="C510" s="832" t="s">
        <v>576</v>
      </c>
      <c r="D510" s="832" t="s">
        <v>1833</v>
      </c>
      <c r="E510" s="832" t="s">
        <v>3377</v>
      </c>
      <c r="F510" s="832" t="s">
        <v>3480</v>
      </c>
      <c r="G510" s="832" t="s">
        <v>3481</v>
      </c>
      <c r="H510" s="849">
        <v>88</v>
      </c>
      <c r="I510" s="849">
        <v>35816</v>
      </c>
      <c r="J510" s="832">
        <v>0.4200206398348813</v>
      </c>
      <c r="K510" s="832">
        <v>407</v>
      </c>
      <c r="L510" s="849">
        <v>209</v>
      </c>
      <c r="M510" s="849">
        <v>85272</v>
      </c>
      <c r="N510" s="832">
        <v>1</v>
      </c>
      <c r="O510" s="832">
        <v>408</v>
      </c>
      <c r="P510" s="849">
        <v>222</v>
      </c>
      <c r="Q510" s="849">
        <v>90576</v>
      </c>
      <c r="R510" s="837">
        <v>1.062200956937799</v>
      </c>
      <c r="S510" s="850">
        <v>408</v>
      </c>
    </row>
    <row r="511" spans="1:19" ht="14.4" customHeight="1" x14ac:dyDescent="0.3">
      <c r="A511" s="831" t="s">
        <v>3382</v>
      </c>
      <c r="B511" s="832" t="s">
        <v>3479</v>
      </c>
      <c r="C511" s="832" t="s">
        <v>576</v>
      </c>
      <c r="D511" s="832" t="s">
        <v>1833</v>
      </c>
      <c r="E511" s="832" t="s">
        <v>3377</v>
      </c>
      <c r="F511" s="832" t="s">
        <v>3483</v>
      </c>
      <c r="G511" s="832" t="s">
        <v>3484</v>
      </c>
      <c r="H511" s="849">
        <v>2</v>
      </c>
      <c r="I511" s="849">
        <v>1402</v>
      </c>
      <c r="J511" s="832"/>
      <c r="K511" s="832">
        <v>701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3382</v>
      </c>
      <c r="B512" s="832" t="s">
        <v>3479</v>
      </c>
      <c r="C512" s="832" t="s">
        <v>576</v>
      </c>
      <c r="D512" s="832" t="s">
        <v>1833</v>
      </c>
      <c r="E512" s="832" t="s">
        <v>3377</v>
      </c>
      <c r="F512" s="832" t="s">
        <v>3483</v>
      </c>
      <c r="G512" s="832" t="s">
        <v>3485</v>
      </c>
      <c r="H512" s="849">
        <v>10</v>
      </c>
      <c r="I512" s="849">
        <v>7010</v>
      </c>
      <c r="J512" s="832">
        <v>0.12048192771084337</v>
      </c>
      <c r="K512" s="832">
        <v>701</v>
      </c>
      <c r="L512" s="849">
        <v>83</v>
      </c>
      <c r="M512" s="849">
        <v>58183</v>
      </c>
      <c r="N512" s="832">
        <v>1</v>
      </c>
      <c r="O512" s="832">
        <v>701</v>
      </c>
      <c r="P512" s="849">
        <v>78</v>
      </c>
      <c r="Q512" s="849">
        <v>54756</v>
      </c>
      <c r="R512" s="837">
        <v>0.94109963391368612</v>
      </c>
      <c r="S512" s="850">
        <v>702</v>
      </c>
    </row>
    <row r="513" spans="1:19" ht="14.4" customHeight="1" x14ac:dyDescent="0.3">
      <c r="A513" s="831" t="s">
        <v>3382</v>
      </c>
      <c r="B513" s="832" t="s">
        <v>3479</v>
      </c>
      <c r="C513" s="832" t="s">
        <v>576</v>
      </c>
      <c r="D513" s="832" t="s">
        <v>1833</v>
      </c>
      <c r="E513" s="832" t="s">
        <v>3377</v>
      </c>
      <c r="F513" s="832" t="s">
        <v>3486</v>
      </c>
      <c r="G513" s="832" t="s">
        <v>3487</v>
      </c>
      <c r="H513" s="849">
        <v>16</v>
      </c>
      <c r="I513" s="849">
        <v>25984</v>
      </c>
      <c r="J513" s="832">
        <v>1.0653546535465355</v>
      </c>
      <c r="K513" s="832">
        <v>1624</v>
      </c>
      <c r="L513" s="849">
        <v>15</v>
      </c>
      <c r="M513" s="849">
        <v>24390</v>
      </c>
      <c r="N513" s="832">
        <v>1</v>
      </c>
      <c r="O513" s="832">
        <v>1626</v>
      </c>
      <c r="P513" s="849">
        <v>15</v>
      </c>
      <c r="Q513" s="849">
        <v>24435</v>
      </c>
      <c r="R513" s="837">
        <v>1.0018450184501846</v>
      </c>
      <c r="S513" s="850">
        <v>1629</v>
      </c>
    </row>
    <row r="514" spans="1:19" ht="14.4" customHeight="1" x14ac:dyDescent="0.3">
      <c r="A514" s="831" t="s">
        <v>3382</v>
      </c>
      <c r="B514" s="832" t="s">
        <v>3479</v>
      </c>
      <c r="C514" s="832" t="s">
        <v>576</v>
      </c>
      <c r="D514" s="832" t="s">
        <v>1833</v>
      </c>
      <c r="E514" s="832" t="s">
        <v>3377</v>
      </c>
      <c r="F514" s="832" t="s">
        <v>3470</v>
      </c>
      <c r="G514" s="832" t="s">
        <v>3471</v>
      </c>
      <c r="H514" s="849"/>
      <c r="I514" s="849"/>
      <c r="J514" s="832"/>
      <c r="K514" s="832"/>
      <c r="L514" s="849"/>
      <c r="M514" s="849"/>
      <c r="N514" s="832"/>
      <c r="O514" s="832"/>
      <c r="P514" s="849">
        <v>1</v>
      </c>
      <c r="Q514" s="849">
        <v>100</v>
      </c>
      <c r="R514" s="837"/>
      <c r="S514" s="850">
        <v>100</v>
      </c>
    </row>
    <row r="515" spans="1:19" ht="14.4" customHeight="1" x14ac:dyDescent="0.3">
      <c r="A515" s="831" t="s">
        <v>3382</v>
      </c>
      <c r="B515" s="832" t="s">
        <v>3479</v>
      </c>
      <c r="C515" s="832" t="s">
        <v>576</v>
      </c>
      <c r="D515" s="832" t="s">
        <v>1833</v>
      </c>
      <c r="E515" s="832" t="s">
        <v>3377</v>
      </c>
      <c r="F515" s="832" t="s">
        <v>3470</v>
      </c>
      <c r="G515" s="832" t="s">
        <v>3472</v>
      </c>
      <c r="H515" s="849"/>
      <c r="I515" s="849"/>
      <c r="J515" s="832"/>
      <c r="K515" s="832"/>
      <c r="L515" s="849"/>
      <c r="M515" s="849"/>
      <c r="N515" s="832"/>
      <c r="O515" s="832"/>
      <c r="P515" s="849">
        <v>1</v>
      </c>
      <c r="Q515" s="849">
        <v>100</v>
      </c>
      <c r="R515" s="837"/>
      <c r="S515" s="850">
        <v>100</v>
      </c>
    </row>
    <row r="516" spans="1:19" ht="14.4" customHeight="1" x14ac:dyDescent="0.3">
      <c r="A516" s="831" t="s">
        <v>3382</v>
      </c>
      <c r="B516" s="832" t="s">
        <v>3479</v>
      </c>
      <c r="C516" s="832" t="s">
        <v>576</v>
      </c>
      <c r="D516" s="832" t="s">
        <v>1834</v>
      </c>
      <c r="E516" s="832" t="s">
        <v>3377</v>
      </c>
      <c r="F516" s="832" t="s">
        <v>3483</v>
      </c>
      <c r="G516" s="832" t="s">
        <v>3484</v>
      </c>
      <c r="H516" s="849">
        <v>1</v>
      </c>
      <c r="I516" s="849">
        <v>701</v>
      </c>
      <c r="J516" s="832">
        <v>1</v>
      </c>
      <c r="K516" s="832">
        <v>701</v>
      </c>
      <c r="L516" s="849">
        <v>1</v>
      </c>
      <c r="M516" s="849">
        <v>701</v>
      </c>
      <c r="N516" s="832">
        <v>1</v>
      </c>
      <c r="O516" s="832">
        <v>701</v>
      </c>
      <c r="P516" s="849"/>
      <c r="Q516" s="849"/>
      <c r="R516" s="837"/>
      <c r="S516" s="850"/>
    </row>
    <row r="517" spans="1:19" ht="14.4" customHeight="1" x14ac:dyDescent="0.3">
      <c r="A517" s="831" t="s">
        <v>3382</v>
      </c>
      <c r="B517" s="832" t="s">
        <v>3479</v>
      </c>
      <c r="C517" s="832" t="s">
        <v>576</v>
      </c>
      <c r="D517" s="832" t="s">
        <v>1839</v>
      </c>
      <c r="E517" s="832" t="s">
        <v>3377</v>
      </c>
      <c r="F517" s="832" t="s">
        <v>3418</v>
      </c>
      <c r="G517" s="832" t="s">
        <v>3419</v>
      </c>
      <c r="H517" s="849">
        <v>1</v>
      </c>
      <c r="I517" s="849">
        <v>37</v>
      </c>
      <c r="J517" s="832">
        <v>0.5</v>
      </c>
      <c r="K517" s="832">
        <v>37</v>
      </c>
      <c r="L517" s="849">
        <v>2</v>
      </c>
      <c r="M517" s="849">
        <v>74</v>
      </c>
      <c r="N517" s="832">
        <v>1</v>
      </c>
      <c r="O517" s="832">
        <v>37</v>
      </c>
      <c r="P517" s="849">
        <v>1</v>
      </c>
      <c r="Q517" s="849">
        <v>37</v>
      </c>
      <c r="R517" s="837">
        <v>0.5</v>
      </c>
      <c r="S517" s="850">
        <v>37</v>
      </c>
    </row>
    <row r="518" spans="1:19" ht="14.4" customHeight="1" x14ac:dyDescent="0.3">
      <c r="A518" s="831" t="s">
        <v>3382</v>
      </c>
      <c r="B518" s="832" t="s">
        <v>3479</v>
      </c>
      <c r="C518" s="832" t="s">
        <v>576</v>
      </c>
      <c r="D518" s="832" t="s">
        <v>1839</v>
      </c>
      <c r="E518" s="832" t="s">
        <v>3377</v>
      </c>
      <c r="F518" s="832" t="s">
        <v>3378</v>
      </c>
      <c r="G518" s="832" t="s">
        <v>3379</v>
      </c>
      <c r="H518" s="849"/>
      <c r="I518" s="849"/>
      <c r="J518" s="832"/>
      <c r="K518" s="832"/>
      <c r="L518" s="849">
        <v>2</v>
      </c>
      <c r="M518" s="849">
        <v>148</v>
      </c>
      <c r="N518" s="832">
        <v>1</v>
      </c>
      <c r="O518" s="832">
        <v>74</v>
      </c>
      <c r="P518" s="849"/>
      <c r="Q518" s="849"/>
      <c r="R518" s="837"/>
      <c r="S518" s="850"/>
    </row>
    <row r="519" spans="1:19" ht="14.4" customHeight="1" x14ac:dyDescent="0.3">
      <c r="A519" s="831" t="s">
        <v>3382</v>
      </c>
      <c r="B519" s="832" t="s">
        <v>3479</v>
      </c>
      <c r="C519" s="832" t="s">
        <v>576</v>
      </c>
      <c r="D519" s="832" t="s">
        <v>1839</v>
      </c>
      <c r="E519" s="832" t="s">
        <v>3377</v>
      </c>
      <c r="F519" s="832" t="s">
        <v>3442</v>
      </c>
      <c r="G519" s="832" t="s">
        <v>3444</v>
      </c>
      <c r="H519" s="849"/>
      <c r="I519" s="849"/>
      <c r="J519" s="832"/>
      <c r="K519" s="832"/>
      <c r="L519" s="849">
        <v>2</v>
      </c>
      <c r="M519" s="849">
        <v>66.67</v>
      </c>
      <c r="N519" s="832">
        <v>1</v>
      </c>
      <c r="O519" s="832">
        <v>33.335000000000001</v>
      </c>
      <c r="P519" s="849"/>
      <c r="Q519" s="849"/>
      <c r="R519" s="837"/>
      <c r="S519" s="850"/>
    </row>
    <row r="520" spans="1:19" ht="14.4" customHeight="1" x14ac:dyDescent="0.3">
      <c r="A520" s="831" t="s">
        <v>3382</v>
      </c>
      <c r="B520" s="832" t="s">
        <v>3479</v>
      </c>
      <c r="C520" s="832" t="s">
        <v>576</v>
      </c>
      <c r="D520" s="832" t="s">
        <v>1839</v>
      </c>
      <c r="E520" s="832" t="s">
        <v>3377</v>
      </c>
      <c r="F520" s="832" t="s">
        <v>3480</v>
      </c>
      <c r="G520" s="832" t="s">
        <v>3481</v>
      </c>
      <c r="H520" s="849">
        <v>1</v>
      </c>
      <c r="I520" s="849">
        <v>407</v>
      </c>
      <c r="J520" s="832"/>
      <c r="K520" s="832">
        <v>407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3382</v>
      </c>
      <c r="B521" s="832" t="s">
        <v>3479</v>
      </c>
      <c r="C521" s="832" t="s">
        <v>576</v>
      </c>
      <c r="D521" s="832" t="s">
        <v>1839</v>
      </c>
      <c r="E521" s="832" t="s">
        <v>3377</v>
      </c>
      <c r="F521" s="832" t="s">
        <v>3483</v>
      </c>
      <c r="G521" s="832" t="s">
        <v>3485</v>
      </c>
      <c r="H521" s="849">
        <v>1</v>
      </c>
      <c r="I521" s="849">
        <v>701</v>
      </c>
      <c r="J521" s="832">
        <v>0.5</v>
      </c>
      <c r="K521" s="832">
        <v>701</v>
      </c>
      <c r="L521" s="849">
        <v>2</v>
      </c>
      <c r="M521" s="849">
        <v>1402</v>
      </c>
      <c r="N521" s="832">
        <v>1</v>
      </c>
      <c r="O521" s="832">
        <v>701</v>
      </c>
      <c r="P521" s="849"/>
      <c r="Q521" s="849"/>
      <c r="R521" s="837"/>
      <c r="S521" s="850"/>
    </row>
    <row r="522" spans="1:19" ht="14.4" customHeight="1" x14ac:dyDescent="0.3">
      <c r="A522" s="831" t="s">
        <v>3382</v>
      </c>
      <c r="B522" s="832" t="s">
        <v>3479</v>
      </c>
      <c r="C522" s="832" t="s">
        <v>576</v>
      </c>
      <c r="D522" s="832" t="s">
        <v>1839</v>
      </c>
      <c r="E522" s="832" t="s">
        <v>3377</v>
      </c>
      <c r="F522" s="832" t="s">
        <v>3486</v>
      </c>
      <c r="G522" s="832" t="s">
        <v>3487</v>
      </c>
      <c r="H522" s="849"/>
      <c r="I522" s="849"/>
      <c r="J522" s="832"/>
      <c r="K522" s="832"/>
      <c r="L522" s="849">
        <v>2</v>
      </c>
      <c r="M522" s="849">
        <v>3252</v>
      </c>
      <c r="N522" s="832">
        <v>1</v>
      </c>
      <c r="O522" s="832">
        <v>1626</v>
      </c>
      <c r="P522" s="849"/>
      <c r="Q522" s="849"/>
      <c r="R522" s="837"/>
      <c r="S522" s="850"/>
    </row>
    <row r="523" spans="1:19" ht="14.4" customHeight="1" x14ac:dyDescent="0.3">
      <c r="A523" s="831" t="s">
        <v>3382</v>
      </c>
      <c r="B523" s="832" t="s">
        <v>3479</v>
      </c>
      <c r="C523" s="832" t="s">
        <v>576</v>
      </c>
      <c r="D523" s="832" t="s">
        <v>1841</v>
      </c>
      <c r="E523" s="832" t="s">
        <v>3377</v>
      </c>
      <c r="F523" s="832" t="s">
        <v>3483</v>
      </c>
      <c r="G523" s="832" t="s">
        <v>3484</v>
      </c>
      <c r="H523" s="849">
        <v>1</v>
      </c>
      <c r="I523" s="849">
        <v>701</v>
      </c>
      <c r="J523" s="832"/>
      <c r="K523" s="832">
        <v>701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3382</v>
      </c>
      <c r="B524" s="832" t="s">
        <v>3479</v>
      </c>
      <c r="C524" s="832" t="s">
        <v>576</v>
      </c>
      <c r="D524" s="832" t="s">
        <v>1842</v>
      </c>
      <c r="E524" s="832" t="s">
        <v>3377</v>
      </c>
      <c r="F524" s="832" t="s">
        <v>3418</v>
      </c>
      <c r="G524" s="832" t="s">
        <v>3419</v>
      </c>
      <c r="H524" s="849">
        <v>35</v>
      </c>
      <c r="I524" s="849">
        <v>1295</v>
      </c>
      <c r="J524" s="832"/>
      <c r="K524" s="832">
        <v>37</v>
      </c>
      <c r="L524" s="849"/>
      <c r="M524" s="849"/>
      <c r="N524" s="832"/>
      <c r="O524" s="832"/>
      <c r="P524" s="849">
        <v>1</v>
      </c>
      <c r="Q524" s="849">
        <v>37</v>
      </c>
      <c r="R524" s="837"/>
      <c r="S524" s="850">
        <v>37</v>
      </c>
    </row>
    <row r="525" spans="1:19" ht="14.4" customHeight="1" x14ac:dyDescent="0.3">
      <c r="A525" s="831" t="s">
        <v>3382</v>
      </c>
      <c r="B525" s="832" t="s">
        <v>3479</v>
      </c>
      <c r="C525" s="832" t="s">
        <v>576</v>
      </c>
      <c r="D525" s="832" t="s">
        <v>1842</v>
      </c>
      <c r="E525" s="832" t="s">
        <v>3377</v>
      </c>
      <c r="F525" s="832" t="s">
        <v>3378</v>
      </c>
      <c r="G525" s="832" t="s">
        <v>3379</v>
      </c>
      <c r="H525" s="849">
        <v>46</v>
      </c>
      <c r="I525" s="849">
        <v>3404</v>
      </c>
      <c r="J525" s="832"/>
      <c r="K525" s="832">
        <v>74</v>
      </c>
      <c r="L525" s="849"/>
      <c r="M525" s="849"/>
      <c r="N525" s="832"/>
      <c r="O525" s="832"/>
      <c r="P525" s="849">
        <v>3</v>
      </c>
      <c r="Q525" s="849">
        <v>222</v>
      </c>
      <c r="R525" s="837"/>
      <c r="S525" s="850">
        <v>74</v>
      </c>
    </row>
    <row r="526" spans="1:19" ht="14.4" customHeight="1" x14ac:dyDescent="0.3">
      <c r="A526" s="831" t="s">
        <v>3382</v>
      </c>
      <c r="B526" s="832" t="s">
        <v>3479</v>
      </c>
      <c r="C526" s="832" t="s">
        <v>576</v>
      </c>
      <c r="D526" s="832" t="s">
        <v>1842</v>
      </c>
      <c r="E526" s="832" t="s">
        <v>3377</v>
      </c>
      <c r="F526" s="832" t="s">
        <v>3431</v>
      </c>
      <c r="G526" s="832" t="s">
        <v>3432</v>
      </c>
      <c r="H526" s="849">
        <v>5</v>
      </c>
      <c r="I526" s="849">
        <v>1730</v>
      </c>
      <c r="J526" s="832"/>
      <c r="K526" s="832">
        <v>346</v>
      </c>
      <c r="L526" s="849"/>
      <c r="M526" s="849"/>
      <c r="N526" s="832"/>
      <c r="O526" s="832"/>
      <c r="P526" s="849"/>
      <c r="Q526" s="849"/>
      <c r="R526" s="837"/>
      <c r="S526" s="850"/>
    </row>
    <row r="527" spans="1:19" ht="14.4" customHeight="1" x14ac:dyDescent="0.3">
      <c r="A527" s="831" t="s">
        <v>3382</v>
      </c>
      <c r="B527" s="832" t="s">
        <v>3479</v>
      </c>
      <c r="C527" s="832" t="s">
        <v>576</v>
      </c>
      <c r="D527" s="832" t="s">
        <v>1842</v>
      </c>
      <c r="E527" s="832" t="s">
        <v>3377</v>
      </c>
      <c r="F527" s="832" t="s">
        <v>3435</v>
      </c>
      <c r="G527" s="832" t="s">
        <v>3436</v>
      </c>
      <c r="H527" s="849">
        <v>1</v>
      </c>
      <c r="I527" s="849">
        <v>346</v>
      </c>
      <c r="J527" s="832"/>
      <c r="K527" s="832">
        <v>346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" customHeight="1" x14ac:dyDescent="0.3">
      <c r="A528" s="831" t="s">
        <v>3382</v>
      </c>
      <c r="B528" s="832" t="s">
        <v>3479</v>
      </c>
      <c r="C528" s="832" t="s">
        <v>576</v>
      </c>
      <c r="D528" s="832" t="s">
        <v>1842</v>
      </c>
      <c r="E528" s="832" t="s">
        <v>3377</v>
      </c>
      <c r="F528" s="832" t="s">
        <v>3458</v>
      </c>
      <c r="G528" s="832" t="s">
        <v>3459</v>
      </c>
      <c r="H528" s="849">
        <v>284</v>
      </c>
      <c r="I528" s="849">
        <v>98264</v>
      </c>
      <c r="J528" s="832"/>
      <c r="K528" s="832">
        <v>346</v>
      </c>
      <c r="L528" s="849"/>
      <c r="M528" s="849"/>
      <c r="N528" s="832"/>
      <c r="O528" s="832"/>
      <c r="P528" s="849">
        <v>45</v>
      </c>
      <c r="Q528" s="849">
        <v>15615</v>
      </c>
      <c r="R528" s="837"/>
      <c r="S528" s="850">
        <v>347</v>
      </c>
    </row>
    <row r="529" spans="1:19" ht="14.4" customHeight="1" x14ac:dyDescent="0.3">
      <c r="A529" s="831" t="s">
        <v>3382</v>
      </c>
      <c r="B529" s="832" t="s">
        <v>3479</v>
      </c>
      <c r="C529" s="832" t="s">
        <v>576</v>
      </c>
      <c r="D529" s="832" t="s">
        <v>1842</v>
      </c>
      <c r="E529" s="832" t="s">
        <v>3377</v>
      </c>
      <c r="F529" s="832" t="s">
        <v>3480</v>
      </c>
      <c r="G529" s="832" t="s">
        <v>3481</v>
      </c>
      <c r="H529" s="849">
        <v>178</v>
      </c>
      <c r="I529" s="849">
        <v>72446</v>
      </c>
      <c r="J529" s="832"/>
      <c r="K529" s="832">
        <v>407</v>
      </c>
      <c r="L529" s="849"/>
      <c r="M529" s="849"/>
      <c r="N529" s="832"/>
      <c r="O529" s="832"/>
      <c r="P529" s="849">
        <v>22</v>
      </c>
      <c r="Q529" s="849">
        <v>8976</v>
      </c>
      <c r="R529" s="837"/>
      <c r="S529" s="850">
        <v>408</v>
      </c>
    </row>
    <row r="530" spans="1:19" ht="14.4" customHeight="1" x14ac:dyDescent="0.3">
      <c r="A530" s="831" t="s">
        <v>3382</v>
      </c>
      <c r="B530" s="832" t="s">
        <v>3479</v>
      </c>
      <c r="C530" s="832" t="s">
        <v>576</v>
      </c>
      <c r="D530" s="832" t="s">
        <v>1842</v>
      </c>
      <c r="E530" s="832" t="s">
        <v>3377</v>
      </c>
      <c r="F530" s="832" t="s">
        <v>3483</v>
      </c>
      <c r="G530" s="832" t="s">
        <v>3485</v>
      </c>
      <c r="H530" s="849">
        <v>117</v>
      </c>
      <c r="I530" s="849">
        <v>82017</v>
      </c>
      <c r="J530" s="832"/>
      <c r="K530" s="832">
        <v>701</v>
      </c>
      <c r="L530" s="849"/>
      <c r="M530" s="849"/>
      <c r="N530" s="832"/>
      <c r="O530" s="832"/>
      <c r="P530" s="849">
        <v>24</v>
      </c>
      <c r="Q530" s="849">
        <v>16848</v>
      </c>
      <c r="R530" s="837"/>
      <c r="S530" s="850">
        <v>702</v>
      </c>
    </row>
    <row r="531" spans="1:19" ht="14.4" customHeight="1" x14ac:dyDescent="0.3">
      <c r="A531" s="831" t="s">
        <v>3382</v>
      </c>
      <c r="B531" s="832" t="s">
        <v>3479</v>
      </c>
      <c r="C531" s="832" t="s">
        <v>576</v>
      </c>
      <c r="D531" s="832" t="s">
        <v>1842</v>
      </c>
      <c r="E531" s="832" t="s">
        <v>3377</v>
      </c>
      <c r="F531" s="832" t="s">
        <v>3486</v>
      </c>
      <c r="G531" s="832" t="s">
        <v>3487</v>
      </c>
      <c r="H531" s="849">
        <v>23</v>
      </c>
      <c r="I531" s="849">
        <v>37352</v>
      </c>
      <c r="J531" s="832"/>
      <c r="K531" s="832">
        <v>1624</v>
      </c>
      <c r="L531" s="849"/>
      <c r="M531" s="849"/>
      <c r="N531" s="832"/>
      <c r="O531" s="832"/>
      <c r="P531" s="849">
        <v>10</v>
      </c>
      <c r="Q531" s="849">
        <v>16290</v>
      </c>
      <c r="R531" s="837"/>
      <c r="S531" s="850">
        <v>1629</v>
      </c>
    </row>
    <row r="532" spans="1:19" ht="14.4" customHeight="1" x14ac:dyDescent="0.3">
      <c r="A532" s="831" t="s">
        <v>3382</v>
      </c>
      <c r="B532" s="832" t="s">
        <v>3479</v>
      </c>
      <c r="C532" s="832" t="s">
        <v>576</v>
      </c>
      <c r="D532" s="832" t="s">
        <v>1842</v>
      </c>
      <c r="E532" s="832" t="s">
        <v>3377</v>
      </c>
      <c r="F532" s="832" t="s">
        <v>3470</v>
      </c>
      <c r="G532" s="832" t="s">
        <v>3471</v>
      </c>
      <c r="H532" s="849"/>
      <c r="I532" s="849"/>
      <c r="J532" s="832"/>
      <c r="K532" s="832"/>
      <c r="L532" s="849"/>
      <c r="M532" s="849"/>
      <c r="N532" s="832"/>
      <c r="O532" s="832"/>
      <c r="P532" s="849">
        <v>17</v>
      </c>
      <c r="Q532" s="849">
        <v>1700</v>
      </c>
      <c r="R532" s="837"/>
      <c r="S532" s="850">
        <v>100</v>
      </c>
    </row>
    <row r="533" spans="1:19" ht="14.4" customHeight="1" x14ac:dyDescent="0.3">
      <c r="A533" s="831" t="s">
        <v>3382</v>
      </c>
      <c r="B533" s="832" t="s">
        <v>3489</v>
      </c>
      <c r="C533" s="832" t="s">
        <v>579</v>
      </c>
      <c r="D533" s="832" t="s">
        <v>3355</v>
      </c>
      <c r="E533" s="832" t="s">
        <v>3384</v>
      </c>
      <c r="F533" s="832" t="s">
        <v>3403</v>
      </c>
      <c r="G533" s="832" t="s">
        <v>3404</v>
      </c>
      <c r="H533" s="849"/>
      <c r="I533" s="849"/>
      <c r="J533" s="832"/>
      <c r="K533" s="832"/>
      <c r="L533" s="849"/>
      <c r="M533" s="849"/>
      <c r="N533" s="832"/>
      <c r="O533" s="832"/>
      <c r="P533" s="849">
        <v>0.2</v>
      </c>
      <c r="Q533" s="849">
        <v>82.6</v>
      </c>
      <c r="R533" s="837"/>
      <c r="S533" s="850">
        <v>412.99999999999994</v>
      </c>
    </row>
    <row r="534" spans="1:19" ht="14.4" customHeight="1" x14ac:dyDescent="0.3">
      <c r="A534" s="831" t="s">
        <v>3382</v>
      </c>
      <c r="B534" s="832" t="s">
        <v>3489</v>
      </c>
      <c r="C534" s="832" t="s">
        <v>579</v>
      </c>
      <c r="D534" s="832" t="s">
        <v>3355</v>
      </c>
      <c r="E534" s="832" t="s">
        <v>3377</v>
      </c>
      <c r="F534" s="832" t="s">
        <v>3447</v>
      </c>
      <c r="G534" s="832" t="s">
        <v>3449</v>
      </c>
      <c r="H534" s="849">
        <v>1</v>
      </c>
      <c r="I534" s="849">
        <v>32</v>
      </c>
      <c r="J534" s="832"/>
      <c r="K534" s="832">
        <v>32</v>
      </c>
      <c r="L534" s="849"/>
      <c r="M534" s="849"/>
      <c r="N534" s="832"/>
      <c r="O534" s="832"/>
      <c r="P534" s="849">
        <v>1</v>
      </c>
      <c r="Q534" s="849">
        <v>32</v>
      </c>
      <c r="R534" s="837"/>
      <c r="S534" s="850">
        <v>32</v>
      </c>
    </row>
    <row r="535" spans="1:19" ht="14.4" customHeight="1" x14ac:dyDescent="0.3">
      <c r="A535" s="831" t="s">
        <v>3382</v>
      </c>
      <c r="B535" s="832" t="s">
        <v>3489</v>
      </c>
      <c r="C535" s="832" t="s">
        <v>579</v>
      </c>
      <c r="D535" s="832" t="s">
        <v>3355</v>
      </c>
      <c r="E535" s="832" t="s">
        <v>3377</v>
      </c>
      <c r="F535" s="832" t="s">
        <v>3491</v>
      </c>
      <c r="G535" s="832" t="s">
        <v>3492</v>
      </c>
      <c r="H535" s="849"/>
      <c r="I535" s="849"/>
      <c r="J535" s="832"/>
      <c r="K535" s="832"/>
      <c r="L535" s="849">
        <v>0</v>
      </c>
      <c r="M535" s="849">
        <v>0</v>
      </c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 t="s">
        <v>3382</v>
      </c>
      <c r="B536" s="832" t="s">
        <v>3489</v>
      </c>
      <c r="C536" s="832" t="s">
        <v>579</v>
      </c>
      <c r="D536" s="832" t="s">
        <v>1825</v>
      </c>
      <c r="E536" s="832" t="s">
        <v>3377</v>
      </c>
      <c r="F536" s="832" t="s">
        <v>3418</v>
      </c>
      <c r="G536" s="832" t="s">
        <v>3419</v>
      </c>
      <c r="H536" s="849"/>
      <c r="I536" s="849"/>
      <c r="J536" s="832"/>
      <c r="K536" s="832"/>
      <c r="L536" s="849"/>
      <c r="M536" s="849"/>
      <c r="N536" s="832"/>
      <c r="O536" s="832"/>
      <c r="P536" s="849">
        <v>6</v>
      </c>
      <c r="Q536" s="849">
        <v>222</v>
      </c>
      <c r="R536" s="837"/>
      <c r="S536" s="850">
        <v>37</v>
      </c>
    </row>
    <row r="537" spans="1:19" ht="14.4" customHeight="1" x14ac:dyDescent="0.3">
      <c r="A537" s="831" t="s">
        <v>3382</v>
      </c>
      <c r="B537" s="832" t="s">
        <v>3489</v>
      </c>
      <c r="C537" s="832" t="s">
        <v>579</v>
      </c>
      <c r="D537" s="832" t="s">
        <v>1825</v>
      </c>
      <c r="E537" s="832" t="s">
        <v>3377</v>
      </c>
      <c r="F537" s="832" t="s">
        <v>3437</v>
      </c>
      <c r="G537" s="832" t="s">
        <v>3438</v>
      </c>
      <c r="H537" s="849"/>
      <c r="I537" s="849"/>
      <c r="J537" s="832"/>
      <c r="K537" s="832"/>
      <c r="L537" s="849"/>
      <c r="M537" s="849"/>
      <c r="N537" s="832"/>
      <c r="O537" s="832"/>
      <c r="P537" s="849">
        <v>1</v>
      </c>
      <c r="Q537" s="849">
        <v>83</v>
      </c>
      <c r="R537" s="837"/>
      <c r="S537" s="850">
        <v>83</v>
      </c>
    </row>
    <row r="538" spans="1:19" ht="14.4" customHeight="1" x14ac:dyDescent="0.3">
      <c r="A538" s="831" t="s">
        <v>3382</v>
      </c>
      <c r="B538" s="832" t="s">
        <v>3489</v>
      </c>
      <c r="C538" s="832" t="s">
        <v>579</v>
      </c>
      <c r="D538" s="832" t="s">
        <v>1825</v>
      </c>
      <c r="E538" s="832" t="s">
        <v>3377</v>
      </c>
      <c r="F538" s="832" t="s">
        <v>3442</v>
      </c>
      <c r="G538" s="832" t="s">
        <v>3444</v>
      </c>
      <c r="H538" s="849"/>
      <c r="I538" s="849"/>
      <c r="J538" s="832"/>
      <c r="K538" s="832"/>
      <c r="L538" s="849"/>
      <c r="M538" s="849"/>
      <c r="N538" s="832"/>
      <c r="O538" s="832"/>
      <c r="P538" s="849">
        <v>1</v>
      </c>
      <c r="Q538" s="849">
        <v>33.33</v>
      </c>
      <c r="R538" s="837"/>
      <c r="S538" s="850">
        <v>33.33</v>
      </c>
    </row>
    <row r="539" spans="1:19" ht="14.4" customHeight="1" x14ac:dyDescent="0.3">
      <c r="A539" s="831" t="s">
        <v>3382</v>
      </c>
      <c r="B539" s="832" t="s">
        <v>3489</v>
      </c>
      <c r="C539" s="832" t="s">
        <v>579</v>
      </c>
      <c r="D539" s="832" t="s">
        <v>1825</v>
      </c>
      <c r="E539" s="832" t="s">
        <v>3377</v>
      </c>
      <c r="F539" s="832" t="s">
        <v>3458</v>
      </c>
      <c r="G539" s="832" t="s">
        <v>3459</v>
      </c>
      <c r="H539" s="849"/>
      <c r="I539" s="849"/>
      <c r="J539" s="832"/>
      <c r="K539" s="832"/>
      <c r="L539" s="849">
        <v>1</v>
      </c>
      <c r="M539" s="849">
        <v>347</v>
      </c>
      <c r="N539" s="832">
        <v>1</v>
      </c>
      <c r="O539" s="832">
        <v>347</v>
      </c>
      <c r="P539" s="849"/>
      <c r="Q539" s="849"/>
      <c r="R539" s="837"/>
      <c r="S539" s="850"/>
    </row>
    <row r="540" spans="1:19" ht="14.4" customHeight="1" x14ac:dyDescent="0.3">
      <c r="A540" s="831" t="s">
        <v>3382</v>
      </c>
      <c r="B540" s="832" t="s">
        <v>3489</v>
      </c>
      <c r="C540" s="832" t="s">
        <v>579</v>
      </c>
      <c r="D540" s="832" t="s">
        <v>1825</v>
      </c>
      <c r="E540" s="832" t="s">
        <v>3377</v>
      </c>
      <c r="F540" s="832" t="s">
        <v>3463</v>
      </c>
      <c r="G540" s="832" t="s">
        <v>3464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351</v>
      </c>
      <c r="R540" s="837"/>
      <c r="S540" s="850">
        <v>351</v>
      </c>
    </row>
    <row r="541" spans="1:19" ht="14.4" customHeight="1" x14ac:dyDescent="0.3">
      <c r="A541" s="831" t="s">
        <v>3382</v>
      </c>
      <c r="B541" s="832" t="s">
        <v>3489</v>
      </c>
      <c r="C541" s="832" t="s">
        <v>579</v>
      </c>
      <c r="D541" s="832" t="s">
        <v>1827</v>
      </c>
      <c r="E541" s="832" t="s">
        <v>3384</v>
      </c>
      <c r="F541" s="832" t="s">
        <v>3389</v>
      </c>
      <c r="G541" s="832" t="s">
        <v>1263</v>
      </c>
      <c r="H541" s="849">
        <v>0.1</v>
      </c>
      <c r="I541" s="849">
        <v>86.35</v>
      </c>
      <c r="J541" s="832"/>
      <c r="K541" s="832">
        <v>863.49999999999989</v>
      </c>
      <c r="L541" s="849"/>
      <c r="M541" s="849"/>
      <c r="N541" s="832"/>
      <c r="O541" s="832"/>
      <c r="P541" s="849">
        <v>1.1000000000000001</v>
      </c>
      <c r="Q541" s="849">
        <v>949.89</v>
      </c>
      <c r="R541" s="837"/>
      <c r="S541" s="850">
        <v>863.5363636363636</v>
      </c>
    </row>
    <row r="542" spans="1:19" ht="14.4" customHeight="1" x14ac:dyDescent="0.3">
      <c r="A542" s="831" t="s">
        <v>3382</v>
      </c>
      <c r="B542" s="832" t="s">
        <v>3489</v>
      </c>
      <c r="C542" s="832" t="s">
        <v>579</v>
      </c>
      <c r="D542" s="832" t="s">
        <v>1827</v>
      </c>
      <c r="E542" s="832" t="s">
        <v>3384</v>
      </c>
      <c r="F542" s="832" t="s">
        <v>3393</v>
      </c>
      <c r="G542" s="832" t="s">
        <v>3391</v>
      </c>
      <c r="H542" s="849"/>
      <c r="I542" s="849"/>
      <c r="J542" s="832"/>
      <c r="K542" s="832"/>
      <c r="L542" s="849"/>
      <c r="M542" s="849"/>
      <c r="N542" s="832"/>
      <c r="O542" s="832"/>
      <c r="P542" s="849">
        <v>1</v>
      </c>
      <c r="Q542" s="849">
        <v>2448.35</v>
      </c>
      <c r="R542" s="837"/>
      <c r="S542" s="850">
        <v>2448.35</v>
      </c>
    </row>
    <row r="543" spans="1:19" ht="14.4" customHeight="1" x14ac:dyDescent="0.3">
      <c r="A543" s="831" t="s">
        <v>3382</v>
      </c>
      <c r="B543" s="832" t="s">
        <v>3489</v>
      </c>
      <c r="C543" s="832" t="s">
        <v>579</v>
      </c>
      <c r="D543" s="832" t="s">
        <v>1827</v>
      </c>
      <c r="E543" s="832" t="s">
        <v>3377</v>
      </c>
      <c r="F543" s="832" t="s">
        <v>3418</v>
      </c>
      <c r="G543" s="832" t="s">
        <v>3419</v>
      </c>
      <c r="H543" s="849">
        <v>3</v>
      </c>
      <c r="I543" s="849">
        <v>111</v>
      </c>
      <c r="J543" s="832"/>
      <c r="K543" s="832">
        <v>37</v>
      </c>
      <c r="L543" s="849"/>
      <c r="M543" s="849"/>
      <c r="N543" s="832"/>
      <c r="O543" s="832"/>
      <c r="P543" s="849">
        <v>32</v>
      </c>
      <c r="Q543" s="849">
        <v>1184</v>
      </c>
      <c r="R543" s="837"/>
      <c r="S543" s="850">
        <v>37</v>
      </c>
    </row>
    <row r="544" spans="1:19" ht="14.4" customHeight="1" x14ac:dyDescent="0.3">
      <c r="A544" s="831" t="s">
        <v>3382</v>
      </c>
      <c r="B544" s="832" t="s">
        <v>3489</v>
      </c>
      <c r="C544" s="832" t="s">
        <v>579</v>
      </c>
      <c r="D544" s="832" t="s">
        <v>1827</v>
      </c>
      <c r="E544" s="832" t="s">
        <v>3377</v>
      </c>
      <c r="F544" s="832" t="s">
        <v>3418</v>
      </c>
      <c r="G544" s="832" t="s">
        <v>3420</v>
      </c>
      <c r="H544" s="849"/>
      <c r="I544" s="849"/>
      <c r="J544" s="832"/>
      <c r="K544" s="832"/>
      <c r="L544" s="849"/>
      <c r="M544" s="849"/>
      <c r="N544" s="832"/>
      <c r="O544" s="832"/>
      <c r="P544" s="849">
        <v>1</v>
      </c>
      <c r="Q544" s="849">
        <v>37</v>
      </c>
      <c r="R544" s="837"/>
      <c r="S544" s="850">
        <v>37</v>
      </c>
    </row>
    <row r="545" spans="1:19" ht="14.4" customHeight="1" x14ac:dyDescent="0.3">
      <c r="A545" s="831" t="s">
        <v>3382</v>
      </c>
      <c r="B545" s="832" t="s">
        <v>3489</v>
      </c>
      <c r="C545" s="832" t="s">
        <v>579</v>
      </c>
      <c r="D545" s="832" t="s">
        <v>1827</v>
      </c>
      <c r="E545" s="832" t="s">
        <v>3377</v>
      </c>
      <c r="F545" s="832" t="s">
        <v>3378</v>
      </c>
      <c r="G545" s="832" t="s">
        <v>3379</v>
      </c>
      <c r="H545" s="849"/>
      <c r="I545" s="849"/>
      <c r="J545" s="832"/>
      <c r="K545" s="832"/>
      <c r="L545" s="849"/>
      <c r="M545" s="849"/>
      <c r="N545" s="832"/>
      <c r="O545" s="832"/>
      <c r="P545" s="849">
        <v>1</v>
      </c>
      <c r="Q545" s="849">
        <v>74</v>
      </c>
      <c r="R545" s="837"/>
      <c r="S545" s="850">
        <v>74</v>
      </c>
    </row>
    <row r="546" spans="1:19" ht="14.4" customHeight="1" x14ac:dyDescent="0.3">
      <c r="A546" s="831" t="s">
        <v>3382</v>
      </c>
      <c r="B546" s="832" t="s">
        <v>3489</v>
      </c>
      <c r="C546" s="832" t="s">
        <v>579</v>
      </c>
      <c r="D546" s="832" t="s">
        <v>1827</v>
      </c>
      <c r="E546" s="832" t="s">
        <v>3377</v>
      </c>
      <c r="F546" s="832" t="s">
        <v>3433</v>
      </c>
      <c r="G546" s="832" t="s">
        <v>3434</v>
      </c>
      <c r="H546" s="849"/>
      <c r="I546" s="849"/>
      <c r="J546" s="832"/>
      <c r="K546" s="832"/>
      <c r="L546" s="849"/>
      <c r="M546" s="849"/>
      <c r="N546" s="832"/>
      <c r="O546" s="832"/>
      <c r="P546" s="849">
        <v>8</v>
      </c>
      <c r="Q546" s="849">
        <v>1856</v>
      </c>
      <c r="R546" s="837"/>
      <c r="S546" s="850">
        <v>232</v>
      </c>
    </row>
    <row r="547" spans="1:19" ht="14.4" customHeight="1" x14ac:dyDescent="0.3">
      <c r="A547" s="831" t="s">
        <v>3382</v>
      </c>
      <c r="B547" s="832" t="s">
        <v>3489</v>
      </c>
      <c r="C547" s="832" t="s">
        <v>579</v>
      </c>
      <c r="D547" s="832" t="s">
        <v>1827</v>
      </c>
      <c r="E547" s="832" t="s">
        <v>3377</v>
      </c>
      <c r="F547" s="832" t="s">
        <v>3437</v>
      </c>
      <c r="G547" s="832" t="s">
        <v>3438</v>
      </c>
      <c r="H547" s="849"/>
      <c r="I547" s="849"/>
      <c r="J547" s="832"/>
      <c r="K547" s="832"/>
      <c r="L547" s="849"/>
      <c r="M547" s="849"/>
      <c r="N547" s="832"/>
      <c r="O547" s="832"/>
      <c r="P547" s="849">
        <v>1</v>
      </c>
      <c r="Q547" s="849">
        <v>83</v>
      </c>
      <c r="R547" s="837"/>
      <c r="S547" s="850">
        <v>83</v>
      </c>
    </row>
    <row r="548" spans="1:19" ht="14.4" customHeight="1" x14ac:dyDescent="0.3">
      <c r="A548" s="831" t="s">
        <v>3382</v>
      </c>
      <c r="B548" s="832" t="s">
        <v>3489</v>
      </c>
      <c r="C548" s="832" t="s">
        <v>579</v>
      </c>
      <c r="D548" s="832" t="s">
        <v>1827</v>
      </c>
      <c r="E548" s="832" t="s">
        <v>3377</v>
      </c>
      <c r="F548" s="832" t="s">
        <v>3437</v>
      </c>
      <c r="G548" s="832" t="s">
        <v>3439</v>
      </c>
      <c r="H548" s="849"/>
      <c r="I548" s="849"/>
      <c r="J548" s="832"/>
      <c r="K548" s="832"/>
      <c r="L548" s="849"/>
      <c r="M548" s="849"/>
      <c r="N548" s="832"/>
      <c r="O548" s="832"/>
      <c r="P548" s="849">
        <v>2</v>
      </c>
      <c r="Q548" s="849">
        <v>166</v>
      </c>
      <c r="R548" s="837"/>
      <c r="S548" s="850">
        <v>83</v>
      </c>
    </row>
    <row r="549" spans="1:19" ht="14.4" customHeight="1" x14ac:dyDescent="0.3">
      <c r="A549" s="831" t="s">
        <v>3382</v>
      </c>
      <c r="B549" s="832" t="s">
        <v>3489</v>
      </c>
      <c r="C549" s="832" t="s">
        <v>579</v>
      </c>
      <c r="D549" s="832" t="s">
        <v>1827</v>
      </c>
      <c r="E549" s="832" t="s">
        <v>3377</v>
      </c>
      <c r="F549" s="832" t="s">
        <v>3442</v>
      </c>
      <c r="G549" s="832" t="s">
        <v>3443</v>
      </c>
      <c r="H549" s="849"/>
      <c r="I549" s="849"/>
      <c r="J549" s="832"/>
      <c r="K549" s="832"/>
      <c r="L549" s="849"/>
      <c r="M549" s="849"/>
      <c r="N549" s="832"/>
      <c r="O549" s="832"/>
      <c r="P549" s="849">
        <v>1</v>
      </c>
      <c r="Q549" s="849">
        <v>33.33</v>
      </c>
      <c r="R549" s="837"/>
      <c r="S549" s="850">
        <v>33.33</v>
      </c>
    </row>
    <row r="550" spans="1:19" ht="14.4" customHeight="1" x14ac:dyDescent="0.3">
      <c r="A550" s="831" t="s">
        <v>3382</v>
      </c>
      <c r="B550" s="832" t="s">
        <v>3489</v>
      </c>
      <c r="C550" s="832" t="s">
        <v>579</v>
      </c>
      <c r="D550" s="832" t="s">
        <v>1827</v>
      </c>
      <c r="E550" s="832" t="s">
        <v>3377</v>
      </c>
      <c r="F550" s="832" t="s">
        <v>3442</v>
      </c>
      <c r="G550" s="832" t="s">
        <v>3444</v>
      </c>
      <c r="H550" s="849">
        <v>16</v>
      </c>
      <c r="I550" s="849">
        <v>533.33000000000004</v>
      </c>
      <c r="J550" s="832"/>
      <c r="K550" s="832">
        <v>33.333125000000003</v>
      </c>
      <c r="L550" s="849"/>
      <c r="M550" s="849"/>
      <c r="N550" s="832"/>
      <c r="O550" s="832"/>
      <c r="P550" s="849">
        <v>8</v>
      </c>
      <c r="Q550" s="849">
        <v>266.65999999999997</v>
      </c>
      <c r="R550" s="837"/>
      <c r="S550" s="850">
        <v>33.332499999999996</v>
      </c>
    </row>
    <row r="551" spans="1:19" ht="14.4" customHeight="1" x14ac:dyDescent="0.3">
      <c r="A551" s="831" t="s">
        <v>3382</v>
      </c>
      <c r="B551" s="832" t="s">
        <v>3489</v>
      </c>
      <c r="C551" s="832" t="s">
        <v>579</v>
      </c>
      <c r="D551" s="832" t="s">
        <v>1827</v>
      </c>
      <c r="E551" s="832" t="s">
        <v>3377</v>
      </c>
      <c r="F551" s="832" t="s">
        <v>3445</v>
      </c>
      <c r="G551" s="832" t="s">
        <v>3446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37</v>
      </c>
      <c r="R551" s="837"/>
      <c r="S551" s="850">
        <v>37</v>
      </c>
    </row>
    <row r="552" spans="1:19" ht="14.4" customHeight="1" x14ac:dyDescent="0.3">
      <c r="A552" s="831" t="s">
        <v>3382</v>
      </c>
      <c r="B552" s="832" t="s">
        <v>3489</v>
      </c>
      <c r="C552" s="832" t="s">
        <v>579</v>
      </c>
      <c r="D552" s="832" t="s">
        <v>1827</v>
      </c>
      <c r="E552" s="832" t="s">
        <v>3377</v>
      </c>
      <c r="F552" s="832" t="s">
        <v>3447</v>
      </c>
      <c r="G552" s="832" t="s">
        <v>3449</v>
      </c>
      <c r="H552" s="849">
        <v>1</v>
      </c>
      <c r="I552" s="849">
        <v>32</v>
      </c>
      <c r="J552" s="832"/>
      <c r="K552" s="832">
        <v>32</v>
      </c>
      <c r="L552" s="849"/>
      <c r="M552" s="849"/>
      <c r="N552" s="832"/>
      <c r="O552" s="832"/>
      <c r="P552" s="849">
        <v>3</v>
      </c>
      <c r="Q552" s="849">
        <v>96</v>
      </c>
      <c r="R552" s="837"/>
      <c r="S552" s="850">
        <v>32</v>
      </c>
    </row>
    <row r="553" spans="1:19" ht="14.4" customHeight="1" x14ac:dyDescent="0.3">
      <c r="A553" s="831" t="s">
        <v>3382</v>
      </c>
      <c r="B553" s="832" t="s">
        <v>3489</v>
      </c>
      <c r="C553" s="832" t="s">
        <v>579</v>
      </c>
      <c r="D553" s="832" t="s">
        <v>1827</v>
      </c>
      <c r="E553" s="832" t="s">
        <v>3377</v>
      </c>
      <c r="F553" s="832" t="s">
        <v>3458</v>
      </c>
      <c r="G553" s="832" t="s">
        <v>3459</v>
      </c>
      <c r="H553" s="849"/>
      <c r="I553" s="849"/>
      <c r="J553" s="832"/>
      <c r="K553" s="832"/>
      <c r="L553" s="849"/>
      <c r="M553" s="849"/>
      <c r="N553" s="832"/>
      <c r="O553" s="832"/>
      <c r="P553" s="849">
        <v>1</v>
      </c>
      <c r="Q553" s="849">
        <v>347</v>
      </c>
      <c r="R553" s="837"/>
      <c r="S553" s="850">
        <v>347</v>
      </c>
    </row>
    <row r="554" spans="1:19" ht="14.4" customHeight="1" x14ac:dyDescent="0.3">
      <c r="A554" s="831" t="s">
        <v>3382</v>
      </c>
      <c r="B554" s="832" t="s">
        <v>3489</v>
      </c>
      <c r="C554" s="832" t="s">
        <v>579</v>
      </c>
      <c r="D554" s="832" t="s">
        <v>1827</v>
      </c>
      <c r="E554" s="832" t="s">
        <v>3377</v>
      </c>
      <c r="F554" s="832" t="s">
        <v>3463</v>
      </c>
      <c r="G554" s="832" t="s">
        <v>3464</v>
      </c>
      <c r="H554" s="849">
        <v>16</v>
      </c>
      <c r="I554" s="849">
        <v>5600</v>
      </c>
      <c r="J554" s="832"/>
      <c r="K554" s="832">
        <v>350</v>
      </c>
      <c r="L554" s="849"/>
      <c r="M554" s="849"/>
      <c r="N554" s="832"/>
      <c r="O554" s="832"/>
      <c r="P554" s="849">
        <v>8</v>
      </c>
      <c r="Q554" s="849">
        <v>2808</v>
      </c>
      <c r="R554" s="837"/>
      <c r="S554" s="850">
        <v>351</v>
      </c>
    </row>
    <row r="555" spans="1:19" ht="14.4" customHeight="1" x14ac:dyDescent="0.3">
      <c r="A555" s="831" t="s">
        <v>3382</v>
      </c>
      <c r="B555" s="832" t="s">
        <v>3489</v>
      </c>
      <c r="C555" s="832" t="s">
        <v>579</v>
      </c>
      <c r="D555" s="832" t="s">
        <v>1827</v>
      </c>
      <c r="E555" s="832" t="s">
        <v>3377</v>
      </c>
      <c r="F555" s="832" t="s">
        <v>3463</v>
      </c>
      <c r="G555" s="832" t="s">
        <v>3465</v>
      </c>
      <c r="H555" s="849"/>
      <c r="I555" s="849"/>
      <c r="J555" s="832"/>
      <c r="K555" s="832"/>
      <c r="L555" s="849"/>
      <c r="M555" s="849"/>
      <c r="N555" s="832"/>
      <c r="O555" s="832"/>
      <c r="P555" s="849">
        <v>1</v>
      </c>
      <c r="Q555" s="849">
        <v>351</v>
      </c>
      <c r="R555" s="837"/>
      <c r="S555" s="850">
        <v>351</v>
      </c>
    </row>
    <row r="556" spans="1:19" ht="14.4" customHeight="1" x14ac:dyDescent="0.3">
      <c r="A556" s="831" t="s">
        <v>3382</v>
      </c>
      <c r="B556" s="832" t="s">
        <v>3489</v>
      </c>
      <c r="C556" s="832" t="s">
        <v>579</v>
      </c>
      <c r="D556" s="832" t="s">
        <v>1827</v>
      </c>
      <c r="E556" s="832" t="s">
        <v>3377</v>
      </c>
      <c r="F556" s="832" t="s">
        <v>3475</v>
      </c>
      <c r="G556" s="832" t="s">
        <v>3476</v>
      </c>
      <c r="H556" s="849"/>
      <c r="I556" s="849"/>
      <c r="J556" s="832"/>
      <c r="K556" s="832"/>
      <c r="L556" s="849"/>
      <c r="M556" s="849"/>
      <c r="N556" s="832"/>
      <c r="O556" s="832"/>
      <c r="P556" s="849">
        <v>1</v>
      </c>
      <c r="Q556" s="849">
        <v>0</v>
      </c>
      <c r="R556" s="837"/>
      <c r="S556" s="850">
        <v>0</v>
      </c>
    </row>
    <row r="557" spans="1:19" ht="14.4" customHeight="1" x14ac:dyDescent="0.3">
      <c r="A557" s="831" t="s">
        <v>3382</v>
      </c>
      <c r="B557" s="832" t="s">
        <v>3489</v>
      </c>
      <c r="C557" s="832" t="s">
        <v>579</v>
      </c>
      <c r="D557" s="832" t="s">
        <v>1828</v>
      </c>
      <c r="E557" s="832" t="s">
        <v>3384</v>
      </c>
      <c r="F557" s="832" t="s">
        <v>3389</v>
      </c>
      <c r="G557" s="832" t="s">
        <v>1263</v>
      </c>
      <c r="H557" s="849"/>
      <c r="I557" s="849"/>
      <c r="J557" s="832"/>
      <c r="K557" s="832"/>
      <c r="L557" s="849"/>
      <c r="M557" s="849"/>
      <c r="N557" s="832"/>
      <c r="O557" s="832"/>
      <c r="P557" s="849">
        <v>0.1</v>
      </c>
      <c r="Q557" s="849">
        <v>86.35</v>
      </c>
      <c r="R557" s="837"/>
      <c r="S557" s="850">
        <v>863.49999999999989</v>
      </c>
    </row>
    <row r="558" spans="1:19" ht="14.4" customHeight="1" x14ac:dyDescent="0.3">
      <c r="A558" s="831" t="s">
        <v>3382</v>
      </c>
      <c r="B558" s="832" t="s">
        <v>3489</v>
      </c>
      <c r="C558" s="832" t="s">
        <v>579</v>
      </c>
      <c r="D558" s="832" t="s">
        <v>1828</v>
      </c>
      <c r="E558" s="832" t="s">
        <v>3384</v>
      </c>
      <c r="F558" s="832" t="s">
        <v>3393</v>
      </c>
      <c r="G558" s="832" t="s">
        <v>3391</v>
      </c>
      <c r="H558" s="849"/>
      <c r="I558" s="849"/>
      <c r="J558" s="832"/>
      <c r="K558" s="832"/>
      <c r="L558" s="849"/>
      <c r="M558" s="849"/>
      <c r="N558" s="832"/>
      <c r="O558" s="832"/>
      <c r="P558" s="849">
        <v>1</v>
      </c>
      <c r="Q558" s="849">
        <v>2448.35</v>
      </c>
      <c r="R558" s="837"/>
      <c r="S558" s="850">
        <v>2448.35</v>
      </c>
    </row>
    <row r="559" spans="1:19" ht="14.4" customHeight="1" x14ac:dyDescent="0.3">
      <c r="A559" s="831" t="s">
        <v>3382</v>
      </c>
      <c r="B559" s="832" t="s">
        <v>3489</v>
      </c>
      <c r="C559" s="832" t="s">
        <v>579</v>
      </c>
      <c r="D559" s="832" t="s">
        <v>1828</v>
      </c>
      <c r="E559" s="832" t="s">
        <v>3377</v>
      </c>
      <c r="F559" s="832" t="s">
        <v>3418</v>
      </c>
      <c r="G559" s="832" t="s">
        <v>3419</v>
      </c>
      <c r="H559" s="849">
        <v>9</v>
      </c>
      <c r="I559" s="849">
        <v>333</v>
      </c>
      <c r="J559" s="832">
        <v>0.75</v>
      </c>
      <c r="K559" s="832">
        <v>37</v>
      </c>
      <c r="L559" s="849">
        <v>12</v>
      </c>
      <c r="M559" s="849">
        <v>444</v>
      </c>
      <c r="N559" s="832">
        <v>1</v>
      </c>
      <c r="O559" s="832">
        <v>37</v>
      </c>
      <c r="P559" s="849">
        <v>15</v>
      </c>
      <c r="Q559" s="849">
        <v>555</v>
      </c>
      <c r="R559" s="837">
        <v>1.25</v>
      </c>
      <c r="S559" s="850">
        <v>37</v>
      </c>
    </row>
    <row r="560" spans="1:19" ht="14.4" customHeight="1" x14ac:dyDescent="0.3">
      <c r="A560" s="831" t="s">
        <v>3382</v>
      </c>
      <c r="B560" s="832" t="s">
        <v>3489</v>
      </c>
      <c r="C560" s="832" t="s">
        <v>579</v>
      </c>
      <c r="D560" s="832" t="s">
        <v>1828</v>
      </c>
      <c r="E560" s="832" t="s">
        <v>3377</v>
      </c>
      <c r="F560" s="832" t="s">
        <v>3378</v>
      </c>
      <c r="G560" s="832" t="s">
        <v>3379</v>
      </c>
      <c r="H560" s="849">
        <v>2</v>
      </c>
      <c r="I560" s="849">
        <v>148</v>
      </c>
      <c r="J560" s="832">
        <v>0.66666666666666663</v>
      </c>
      <c r="K560" s="832">
        <v>74</v>
      </c>
      <c r="L560" s="849">
        <v>3</v>
      </c>
      <c r="M560" s="849">
        <v>222</v>
      </c>
      <c r="N560" s="832">
        <v>1</v>
      </c>
      <c r="O560" s="832">
        <v>74</v>
      </c>
      <c r="P560" s="849">
        <v>2</v>
      </c>
      <c r="Q560" s="849">
        <v>148</v>
      </c>
      <c r="R560" s="837">
        <v>0.66666666666666663</v>
      </c>
      <c r="S560" s="850">
        <v>74</v>
      </c>
    </row>
    <row r="561" spans="1:19" ht="14.4" customHeight="1" x14ac:dyDescent="0.3">
      <c r="A561" s="831" t="s">
        <v>3382</v>
      </c>
      <c r="B561" s="832" t="s">
        <v>3489</v>
      </c>
      <c r="C561" s="832" t="s">
        <v>579</v>
      </c>
      <c r="D561" s="832" t="s">
        <v>1828</v>
      </c>
      <c r="E561" s="832" t="s">
        <v>3377</v>
      </c>
      <c r="F561" s="832" t="s">
        <v>3433</v>
      </c>
      <c r="G561" s="832" t="s">
        <v>3434</v>
      </c>
      <c r="H561" s="849"/>
      <c r="I561" s="849"/>
      <c r="J561" s="832"/>
      <c r="K561" s="832"/>
      <c r="L561" s="849"/>
      <c r="M561" s="849"/>
      <c r="N561" s="832"/>
      <c r="O561" s="832"/>
      <c r="P561" s="849">
        <v>16</v>
      </c>
      <c r="Q561" s="849">
        <v>3712</v>
      </c>
      <c r="R561" s="837"/>
      <c r="S561" s="850">
        <v>232</v>
      </c>
    </row>
    <row r="562" spans="1:19" ht="14.4" customHeight="1" x14ac:dyDescent="0.3">
      <c r="A562" s="831" t="s">
        <v>3382</v>
      </c>
      <c r="B562" s="832" t="s">
        <v>3489</v>
      </c>
      <c r="C562" s="832" t="s">
        <v>579</v>
      </c>
      <c r="D562" s="832" t="s">
        <v>1828</v>
      </c>
      <c r="E562" s="832" t="s">
        <v>3377</v>
      </c>
      <c r="F562" s="832" t="s">
        <v>3437</v>
      </c>
      <c r="G562" s="832" t="s">
        <v>3438</v>
      </c>
      <c r="H562" s="849"/>
      <c r="I562" s="849"/>
      <c r="J562" s="832"/>
      <c r="K562" s="832"/>
      <c r="L562" s="849">
        <v>1</v>
      </c>
      <c r="M562" s="849">
        <v>83</v>
      </c>
      <c r="N562" s="832">
        <v>1</v>
      </c>
      <c r="O562" s="832">
        <v>83</v>
      </c>
      <c r="P562" s="849"/>
      <c r="Q562" s="849"/>
      <c r="R562" s="837"/>
      <c r="S562" s="850"/>
    </row>
    <row r="563" spans="1:19" ht="14.4" customHeight="1" x14ac:dyDescent="0.3">
      <c r="A563" s="831" t="s">
        <v>3382</v>
      </c>
      <c r="B563" s="832" t="s">
        <v>3489</v>
      </c>
      <c r="C563" s="832" t="s">
        <v>579</v>
      </c>
      <c r="D563" s="832" t="s">
        <v>1828</v>
      </c>
      <c r="E563" s="832" t="s">
        <v>3377</v>
      </c>
      <c r="F563" s="832" t="s">
        <v>3437</v>
      </c>
      <c r="G563" s="832" t="s">
        <v>3439</v>
      </c>
      <c r="H563" s="849"/>
      <c r="I563" s="849"/>
      <c r="J563" s="832"/>
      <c r="K563" s="832"/>
      <c r="L563" s="849">
        <v>1</v>
      </c>
      <c r="M563" s="849">
        <v>83</v>
      </c>
      <c r="N563" s="832">
        <v>1</v>
      </c>
      <c r="O563" s="832">
        <v>83</v>
      </c>
      <c r="P563" s="849"/>
      <c r="Q563" s="849"/>
      <c r="R563" s="837"/>
      <c r="S563" s="850"/>
    </row>
    <row r="564" spans="1:19" ht="14.4" customHeight="1" x14ac:dyDescent="0.3">
      <c r="A564" s="831" t="s">
        <v>3382</v>
      </c>
      <c r="B564" s="832" t="s">
        <v>3489</v>
      </c>
      <c r="C564" s="832" t="s">
        <v>579</v>
      </c>
      <c r="D564" s="832" t="s">
        <v>1828</v>
      </c>
      <c r="E564" s="832" t="s">
        <v>3377</v>
      </c>
      <c r="F564" s="832" t="s">
        <v>3442</v>
      </c>
      <c r="G564" s="832" t="s">
        <v>3443</v>
      </c>
      <c r="H564" s="849"/>
      <c r="I564" s="849"/>
      <c r="J564" s="832"/>
      <c r="K564" s="832"/>
      <c r="L564" s="849">
        <v>1</v>
      </c>
      <c r="M564" s="849">
        <v>33.33</v>
      </c>
      <c r="N564" s="832">
        <v>1</v>
      </c>
      <c r="O564" s="832">
        <v>33.33</v>
      </c>
      <c r="P564" s="849"/>
      <c r="Q564" s="849"/>
      <c r="R564" s="837"/>
      <c r="S564" s="850"/>
    </row>
    <row r="565" spans="1:19" ht="14.4" customHeight="1" x14ac:dyDescent="0.3">
      <c r="A565" s="831" t="s">
        <v>3382</v>
      </c>
      <c r="B565" s="832" t="s">
        <v>3489</v>
      </c>
      <c r="C565" s="832" t="s">
        <v>579</v>
      </c>
      <c r="D565" s="832" t="s">
        <v>1828</v>
      </c>
      <c r="E565" s="832" t="s">
        <v>3377</v>
      </c>
      <c r="F565" s="832" t="s">
        <v>3445</v>
      </c>
      <c r="G565" s="832" t="s">
        <v>3446</v>
      </c>
      <c r="H565" s="849"/>
      <c r="I565" s="849"/>
      <c r="J565" s="832"/>
      <c r="K565" s="832"/>
      <c r="L565" s="849">
        <v>1</v>
      </c>
      <c r="M565" s="849">
        <v>37</v>
      </c>
      <c r="N565" s="832">
        <v>1</v>
      </c>
      <c r="O565" s="832">
        <v>37</v>
      </c>
      <c r="P565" s="849">
        <v>1</v>
      </c>
      <c r="Q565" s="849">
        <v>37</v>
      </c>
      <c r="R565" s="837">
        <v>1</v>
      </c>
      <c r="S565" s="850">
        <v>37</v>
      </c>
    </row>
    <row r="566" spans="1:19" ht="14.4" customHeight="1" x14ac:dyDescent="0.3">
      <c r="A566" s="831" t="s">
        <v>3382</v>
      </c>
      <c r="B566" s="832" t="s">
        <v>3489</v>
      </c>
      <c r="C566" s="832" t="s">
        <v>579</v>
      </c>
      <c r="D566" s="832" t="s">
        <v>1828</v>
      </c>
      <c r="E566" s="832" t="s">
        <v>3377</v>
      </c>
      <c r="F566" s="832" t="s">
        <v>3447</v>
      </c>
      <c r="G566" s="832" t="s">
        <v>3449</v>
      </c>
      <c r="H566" s="849"/>
      <c r="I566" s="849"/>
      <c r="J566" s="832"/>
      <c r="K566" s="832"/>
      <c r="L566" s="849"/>
      <c r="M566" s="849"/>
      <c r="N566" s="832"/>
      <c r="O566" s="832"/>
      <c r="P566" s="849">
        <v>2</v>
      </c>
      <c r="Q566" s="849">
        <v>64</v>
      </c>
      <c r="R566" s="837"/>
      <c r="S566" s="850">
        <v>32</v>
      </c>
    </row>
    <row r="567" spans="1:19" ht="14.4" customHeight="1" x14ac:dyDescent="0.3">
      <c r="A567" s="831" t="s">
        <v>3382</v>
      </c>
      <c r="B567" s="832" t="s">
        <v>3489</v>
      </c>
      <c r="C567" s="832" t="s">
        <v>579</v>
      </c>
      <c r="D567" s="832" t="s">
        <v>1828</v>
      </c>
      <c r="E567" s="832" t="s">
        <v>3377</v>
      </c>
      <c r="F567" s="832" t="s">
        <v>3458</v>
      </c>
      <c r="G567" s="832" t="s">
        <v>3459</v>
      </c>
      <c r="H567" s="849"/>
      <c r="I567" s="849"/>
      <c r="J567" s="832"/>
      <c r="K567" s="832"/>
      <c r="L567" s="849"/>
      <c r="M567" s="849"/>
      <c r="N567" s="832"/>
      <c r="O567" s="832"/>
      <c r="P567" s="849">
        <v>1</v>
      </c>
      <c r="Q567" s="849">
        <v>347</v>
      </c>
      <c r="R567" s="837"/>
      <c r="S567" s="850">
        <v>347</v>
      </c>
    </row>
    <row r="568" spans="1:19" ht="14.4" customHeight="1" x14ac:dyDescent="0.3">
      <c r="A568" s="831" t="s">
        <v>3382</v>
      </c>
      <c r="B568" s="832" t="s">
        <v>3489</v>
      </c>
      <c r="C568" s="832" t="s">
        <v>579</v>
      </c>
      <c r="D568" s="832" t="s">
        <v>1828</v>
      </c>
      <c r="E568" s="832" t="s">
        <v>3377</v>
      </c>
      <c r="F568" s="832" t="s">
        <v>3463</v>
      </c>
      <c r="G568" s="832" t="s">
        <v>3464</v>
      </c>
      <c r="H568" s="849"/>
      <c r="I568" s="849"/>
      <c r="J568" s="832"/>
      <c r="K568" s="832"/>
      <c r="L568" s="849"/>
      <c r="M568" s="849"/>
      <c r="N568" s="832"/>
      <c r="O568" s="832"/>
      <c r="P568" s="849">
        <v>1</v>
      </c>
      <c r="Q568" s="849">
        <v>351</v>
      </c>
      <c r="R568" s="837"/>
      <c r="S568" s="850">
        <v>351</v>
      </c>
    </row>
    <row r="569" spans="1:19" ht="14.4" customHeight="1" x14ac:dyDescent="0.3">
      <c r="A569" s="831" t="s">
        <v>3382</v>
      </c>
      <c r="B569" s="832" t="s">
        <v>3489</v>
      </c>
      <c r="C569" s="832" t="s">
        <v>579</v>
      </c>
      <c r="D569" s="832" t="s">
        <v>1828</v>
      </c>
      <c r="E569" s="832" t="s">
        <v>3377</v>
      </c>
      <c r="F569" s="832" t="s">
        <v>3463</v>
      </c>
      <c r="G569" s="832" t="s">
        <v>3465</v>
      </c>
      <c r="H569" s="849"/>
      <c r="I569" s="849"/>
      <c r="J569" s="832"/>
      <c r="K569" s="832"/>
      <c r="L569" s="849">
        <v>1</v>
      </c>
      <c r="M569" s="849">
        <v>351</v>
      </c>
      <c r="N569" s="832">
        <v>1</v>
      </c>
      <c r="O569" s="832">
        <v>351</v>
      </c>
      <c r="P569" s="849"/>
      <c r="Q569" s="849"/>
      <c r="R569" s="837"/>
      <c r="S569" s="850"/>
    </row>
    <row r="570" spans="1:19" ht="14.4" customHeight="1" x14ac:dyDescent="0.3">
      <c r="A570" s="831" t="s">
        <v>3382</v>
      </c>
      <c r="B570" s="832" t="s">
        <v>3489</v>
      </c>
      <c r="C570" s="832" t="s">
        <v>579</v>
      </c>
      <c r="D570" s="832" t="s">
        <v>3363</v>
      </c>
      <c r="E570" s="832" t="s">
        <v>3384</v>
      </c>
      <c r="F570" s="832" t="s">
        <v>3389</v>
      </c>
      <c r="G570" s="832" t="s">
        <v>1263</v>
      </c>
      <c r="H570" s="849">
        <v>0.4</v>
      </c>
      <c r="I570" s="849">
        <v>345.4</v>
      </c>
      <c r="J570" s="832"/>
      <c r="K570" s="832">
        <v>863.49999999999989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 t="s">
        <v>3382</v>
      </c>
      <c r="B571" s="832" t="s">
        <v>3489</v>
      </c>
      <c r="C571" s="832" t="s">
        <v>579</v>
      </c>
      <c r="D571" s="832" t="s">
        <v>3363</v>
      </c>
      <c r="E571" s="832" t="s">
        <v>3384</v>
      </c>
      <c r="F571" s="832" t="s">
        <v>3394</v>
      </c>
      <c r="G571" s="832"/>
      <c r="H571" s="849">
        <v>0.2</v>
      </c>
      <c r="I571" s="849">
        <v>82.6</v>
      </c>
      <c r="J571" s="832"/>
      <c r="K571" s="832">
        <v>412.99999999999994</v>
      </c>
      <c r="L571" s="849"/>
      <c r="M571" s="849"/>
      <c r="N571" s="832"/>
      <c r="O571" s="832"/>
      <c r="P571" s="849"/>
      <c r="Q571" s="849"/>
      <c r="R571" s="837"/>
      <c r="S571" s="850"/>
    </row>
    <row r="572" spans="1:19" ht="14.4" customHeight="1" x14ac:dyDescent="0.3">
      <c r="A572" s="831" t="s">
        <v>3382</v>
      </c>
      <c r="B572" s="832" t="s">
        <v>3489</v>
      </c>
      <c r="C572" s="832" t="s">
        <v>579</v>
      </c>
      <c r="D572" s="832" t="s">
        <v>3363</v>
      </c>
      <c r="E572" s="832" t="s">
        <v>3377</v>
      </c>
      <c r="F572" s="832" t="s">
        <v>3418</v>
      </c>
      <c r="G572" s="832" t="s">
        <v>3419</v>
      </c>
      <c r="H572" s="849">
        <v>54</v>
      </c>
      <c r="I572" s="849">
        <v>1998</v>
      </c>
      <c r="J572" s="832"/>
      <c r="K572" s="832">
        <v>37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3382</v>
      </c>
      <c r="B573" s="832" t="s">
        <v>3489</v>
      </c>
      <c r="C573" s="832" t="s">
        <v>579</v>
      </c>
      <c r="D573" s="832" t="s">
        <v>3363</v>
      </c>
      <c r="E573" s="832" t="s">
        <v>3377</v>
      </c>
      <c r="F573" s="832" t="s">
        <v>3378</v>
      </c>
      <c r="G573" s="832" t="s">
        <v>3379</v>
      </c>
      <c r="H573" s="849">
        <v>21</v>
      </c>
      <c r="I573" s="849">
        <v>1554</v>
      </c>
      <c r="J573" s="832"/>
      <c r="K573" s="832">
        <v>74</v>
      </c>
      <c r="L573" s="849"/>
      <c r="M573" s="849"/>
      <c r="N573" s="832"/>
      <c r="O573" s="832"/>
      <c r="P573" s="849"/>
      <c r="Q573" s="849"/>
      <c r="R573" s="837"/>
      <c r="S573" s="850"/>
    </row>
    <row r="574" spans="1:19" ht="14.4" customHeight="1" x14ac:dyDescent="0.3">
      <c r="A574" s="831" t="s">
        <v>3382</v>
      </c>
      <c r="B574" s="832" t="s">
        <v>3489</v>
      </c>
      <c r="C574" s="832" t="s">
        <v>579</v>
      </c>
      <c r="D574" s="832" t="s">
        <v>3363</v>
      </c>
      <c r="E574" s="832" t="s">
        <v>3377</v>
      </c>
      <c r="F574" s="832" t="s">
        <v>3431</v>
      </c>
      <c r="G574" s="832" t="s">
        <v>3432</v>
      </c>
      <c r="H574" s="849">
        <v>48</v>
      </c>
      <c r="I574" s="849">
        <v>16608</v>
      </c>
      <c r="J574" s="832"/>
      <c r="K574" s="832">
        <v>346</v>
      </c>
      <c r="L574" s="849"/>
      <c r="M574" s="849"/>
      <c r="N574" s="832"/>
      <c r="O574" s="832"/>
      <c r="P574" s="849"/>
      <c r="Q574" s="849"/>
      <c r="R574" s="837"/>
      <c r="S574" s="850"/>
    </row>
    <row r="575" spans="1:19" ht="14.4" customHeight="1" x14ac:dyDescent="0.3">
      <c r="A575" s="831" t="s">
        <v>3382</v>
      </c>
      <c r="B575" s="832" t="s">
        <v>3489</v>
      </c>
      <c r="C575" s="832" t="s">
        <v>579</v>
      </c>
      <c r="D575" s="832" t="s">
        <v>3363</v>
      </c>
      <c r="E575" s="832" t="s">
        <v>3377</v>
      </c>
      <c r="F575" s="832" t="s">
        <v>3433</v>
      </c>
      <c r="G575" s="832" t="s">
        <v>3434</v>
      </c>
      <c r="H575" s="849">
        <v>46</v>
      </c>
      <c r="I575" s="849">
        <v>10626</v>
      </c>
      <c r="J575" s="832"/>
      <c r="K575" s="832">
        <v>231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3382</v>
      </c>
      <c r="B576" s="832" t="s">
        <v>3489</v>
      </c>
      <c r="C576" s="832" t="s">
        <v>579</v>
      </c>
      <c r="D576" s="832" t="s">
        <v>3363</v>
      </c>
      <c r="E576" s="832" t="s">
        <v>3377</v>
      </c>
      <c r="F576" s="832" t="s">
        <v>3437</v>
      </c>
      <c r="G576" s="832" t="s">
        <v>3438</v>
      </c>
      <c r="H576" s="849">
        <v>8</v>
      </c>
      <c r="I576" s="849">
        <v>664</v>
      </c>
      <c r="J576" s="832"/>
      <c r="K576" s="832">
        <v>83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3382</v>
      </c>
      <c r="B577" s="832" t="s">
        <v>3489</v>
      </c>
      <c r="C577" s="832" t="s">
        <v>579</v>
      </c>
      <c r="D577" s="832" t="s">
        <v>3363</v>
      </c>
      <c r="E577" s="832" t="s">
        <v>3377</v>
      </c>
      <c r="F577" s="832" t="s">
        <v>3442</v>
      </c>
      <c r="G577" s="832" t="s">
        <v>3444</v>
      </c>
      <c r="H577" s="849">
        <v>83</v>
      </c>
      <c r="I577" s="849">
        <v>2766.67</v>
      </c>
      <c r="J577" s="832"/>
      <c r="K577" s="832">
        <v>33.333373493975905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" customHeight="1" x14ac:dyDescent="0.3">
      <c r="A578" s="831" t="s">
        <v>3382</v>
      </c>
      <c r="B578" s="832" t="s">
        <v>3489</v>
      </c>
      <c r="C578" s="832" t="s">
        <v>579</v>
      </c>
      <c r="D578" s="832" t="s">
        <v>3363</v>
      </c>
      <c r="E578" s="832" t="s">
        <v>3377</v>
      </c>
      <c r="F578" s="832" t="s">
        <v>3445</v>
      </c>
      <c r="G578" s="832" t="s">
        <v>3446</v>
      </c>
      <c r="H578" s="849">
        <v>3</v>
      </c>
      <c r="I578" s="849">
        <v>111</v>
      </c>
      <c r="J578" s="832"/>
      <c r="K578" s="832">
        <v>37</v>
      </c>
      <c r="L578" s="849"/>
      <c r="M578" s="849"/>
      <c r="N578" s="832"/>
      <c r="O578" s="832"/>
      <c r="P578" s="849"/>
      <c r="Q578" s="849"/>
      <c r="R578" s="837"/>
      <c r="S578" s="850"/>
    </row>
    <row r="579" spans="1:19" ht="14.4" customHeight="1" x14ac:dyDescent="0.3">
      <c r="A579" s="831" t="s">
        <v>3382</v>
      </c>
      <c r="B579" s="832" t="s">
        <v>3489</v>
      </c>
      <c r="C579" s="832" t="s">
        <v>579</v>
      </c>
      <c r="D579" s="832" t="s">
        <v>3363</v>
      </c>
      <c r="E579" s="832" t="s">
        <v>3377</v>
      </c>
      <c r="F579" s="832" t="s">
        <v>3447</v>
      </c>
      <c r="G579" s="832" t="s">
        <v>3448</v>
      </c>
      <c r="H579" s="849">
        <v>1</v>
      </c>
      <c r="I579" s="849">
        <v>32</v>
      </c>
      <c r="J579" s="832"/>
      <c r="K579" s="832">
        <v>32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 t="s">
        <v>3382</v>
      </c>
      <c r="B580" s="832" t="s">
        <v>3489</v>
      </c>
      <c r="C580" s="832" t="s">
        <v>579</v>
      </c>
      <c r="D580" s="832" t="s">
        <v>3363</v>
      </c>
      <c r="E580" s="832" t="s">
        <v>3377</v>
      </c>
      <c r="F580" s="832" t="s">
        <v>3447</v>
      </c>
      <c r="G580" s="832" t="s">
        <v>3449</v>
      </c>
      <c r="H580" s="849">
        <v>6</v>
      </c>
      <c r="I580" s="849">
        <v>192</v>
      </c>
      <c r="J580" s="832"/>
      <c r="K580" s="832">
        <v>32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3382</v>
      </c>
      <c r="B581" s="832" t="s">
        <v>3489</v>
      </c>
      <c r="C581" s="832" t="s">
        <v>579</v>
      </c>
      <c r="D581" s="832" t="s">
        <v>3363</v>
      </c>
      <c r="E581" s="832" t="s">
        <v>3377</v>
      </c>
      <c r="F581" s="832" t="s">
        <v>3380</v>
      </c>
      <c r="G581" s="832" t="s">
        <v>3381</v>
      </c>
      <c r="H581" s="849">
        <v>24</v>
      </c>
      <c r="I581" s="849">
        <v>16824</v>
      </c>
      <c r="J581" s="832"/>
      <c r="K581" s="832">
        <v>701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" customHeight="1" x14ac:dyDescent="0.3">
      <c r="A582" s="831" t="s">
        <v>3382</v>
      </c>
      <c r="B582" s="832" t="s">
        <v>3489</v>
      </c>
      <c r="C582" s="832" t="s">
        <v>579</v>
      </c>
      <c r="D582" s="832" t="s">
        <v>3363</v>
      </c>
      <c r="E582" s="832" t="s">
        <v>3377</v>
      </c>
      <c r="F582" s="832" t="s">
        <v>3458</v>
      </c>
      <c r="G582" s="832" t="s">
        <v>3459</v>
      </c>
      <c r="H582" s="849">
        <v>9</v>
      </c>
      <c r="I582" s="849">
        <v>3114</v>
      </c>
      <c r="J582" s="832"/>
      <c r="K582" s="832">
        <v>346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 t="s">
        <v>3382</v>
      </c>
      <c r="B583" s="832" t="s">
        <v>3489</v>
      </c>
      <c r="C583" s="832" t="s">
        <v>579</v>
      </c>
      <c r="D583" s="832" t="s">
        <v>3363</v>
      </c>
      <c r="E583" s="832" t="s">
        <v>3377</v>
      </c>
      <c r="F583" s="832" t="s">
        <v>3460</v>
      </c>
      <c r="G583" s="832" t="s">
        <v>3461</v>
      </c>
      <c r="H583" s="849">
        <v>7</v>
      </c>
      <c r="I583" s="849">
        <v>9751</v>
      </c>
      <c r="J583" s="832"/>
      <c r="K583" s="832">
        <v>1393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" customHeight="1" x14ac:dyDescent="0.3">
      <c r="A584" s="831" t="s">
        <v>3382</v>
      </c>
      <c r="B584" s="832" t="s">
        <v>3489</v>
      </c>
      <c r="C584" s="832" t="s">
        <v>579</v>
      </c>
      <c r="D584" s="832" t="s">
        <v>3363</v>
      </c>
      <c r="E584" s="832" t="s">
        <v>3377</v>
      </c>
      <c r="F584" s="832" t="s">
        <v>3463</v>
      </c>
      <c r="G584" s="832" t="s">
        <v>3464</v>
      </c>
      <c r="H584" s="849">
        <v>77</v>
      </c>
      <c r="I584" s="849">
        <v>26950</v>
      </c>
      <c r="J584" s="832"/>
      <c r="K584" s="832">
        <v>350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" customHeight="1" x14ac:dyDescent="0.3">
      <c r="A585" s="831" t="s">
        <v>3382</v>
      </c>
      <c r="B585" s="832" t="s">
        <v>3489</v>
      </c>
      <c r="C585" s="832" t="s">
        <v>579</v>
      </c>
      <c r="D585" s="832" t="s">
        <v>3364</v>
      </c>
      <c r="E585" s="832" t="s">
        <v>3377</v>
      </c>
      <c r="F585" s="832" t="s">
        <v>3418</v>
      </c>
      <c r="G585" s="832" t="s">
        <v>3419</v>
      </c>
      <c r="H585" s="849">
        <v>45</v>
      </c>
      <c r="I585" s="849">
        <v>1665</v>
      </c>
      <c r="J585" s="832"/>
      <c r="K585" s="832">
        <v>37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" customHeight="1" x14ac:dyDescent="0.3">
      <c r="A586" s="831" t="s">
        <v>3382</v>
      </c>
      <c r="B586" s="832" t="s">
        <v>3489</v>
      </c>
      <c r="C586" s="832" t="s">
        <v>579</v>
      </c>
      <c r="D586" s="832" t="s">
        <v>3364</v>
      </c>
      <c r="E586" s="832" t="s">
        <v>3377</v>
      </c>
      <c r="F586" s="832" t="s">
        <v>3378</v>
      </c>
      <c r="G586" s="832" t="s">
        <v>3379</v>
      </c>
      <c r="H586" s="849">
        <v>12</v>
      </c>
      <c r="I586" s="849">
        <v>888</v>
      </c>
      <c r="J586" s="832"/>
      <c r="K586" s="832">
        <v>74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3382</v>
      </c>
      <c r="B587" s="832" t="s">
        <v>3489</v>
      </c>
      <c r="C587" s="832" t="s">
        <v>579</v>
      </c>
      <c r="D587" s="832" t="s">
        <v>3364</v>
      </c>
      <c r="E587" s="832" t="s">
        <v>3377</v>
      </c>
      <c r="F587" s="832" t="s">
        <v>3431</v>
      </c>
      <c r="G587" s="832" t="s">
        <v>3432</v>
      </c>
      <c r="H587" s="849">
        <v>3</v>
      </c>
      <c r="I587" s="849">
        <v>1038</v>
      </c>
      <c r="J587" s="832"/>
      <c r="K587" s="832">
        <v>346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" customHeight="1" x14ac:dyDescent="0.3">
      <c r="A588" s="831" t="s">
        <v>3382</v>
      </c>
      <c r="B588" s="832" t="s">
        <v>3489</v>
      </c>
      <c r="C588" s="832" t="s">
        <v>579</v>
      </c>
      <c r="D588" s="832" t="s">
        <v>3364</v>
      </c>
      <c r="E588" s="832" t="s">
        <v>3377</v>
      </c>
      <c r="F588" s="832" t="s">
        <v>3433</v>
      </c>
      <c r="G588" s="832" t="s">
        <v>3434</v>
      </c>
      <c r="H588" s="849">
        <v>14</v>
      </c>
      <c r="I588" s="849">
        <v>3234</v>
      </c>
      <c r="J588" s="832"/>
      <c r="K588" s="832">
        <v>231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" customHeight="1" x14ac:dyDescent="0.3">
      <c r="A589" s="831" t="s">
        <v>3382</v>
      </c>
      <c r="B589" s="832" t="s">
        <v>3489</v>
      </c>
      <c r="C589" s="832" t="s">
        <v>579</v>
      </c>
      <c r="D589" s="832" t="s">
        <v>3364</v>
      </c>
      <c r="E589" s="832" t="s">
        <v>3377</v>
      </c>
      <c r="F589" s="832" t="s">
        <v>3437</v>
      </c>
      <c r="G589" s="832" t="s">
        <v>3438</v>
      </c>
      <c r="H589" s="849">
        <v>2</v>
      </c>
      <c r="I589" s="849">
        <v>166</v>
      </c>
      <c r="J589" s="832"/>
      <c r="K589" s="832">
        <v>83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3382</v>
      </c>
      <c r="B590" s="832" t="s">
        <v>3489</v>
      </c>
      <c r="C590" s="832" t="s">
        <v>579</v>
      </c>
      <c r="D590" s="832" t="s">
        <v>3364</v>
      </c>
      <c r="E590" s="832" t="s">
        <v>3377</v>
      </c>
      <c r="F590" s="832" t="s">
        <v>3442</v>
      </c>
      <c r="G590" s="832" t="s">
        <v>3444</v>
      </c>
      <c r="H590" s="849">
        <v>2</v>
      </c>
      <c r="I590" s="849">
        <v>66.67</v>
      </c>
      <c r="J590" s="832"/>
      <c r="K590" s="832">
        <v>33.335000000000001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3382</v>
      </c>
      <c r="B591" s="832" t="s">
        <v>3489</v>
      </c>
      <c r="C591" s="832" t="s">
        <v>579</v>
      </c>
      <c r="D591" s="832" t="s">
        <v>3364</v>
      </c>
      <c r="E591" s="832" t="s">
        <v>3377</v>
      </c>
      <c r="F591" s="832" t="s">
        <v>3447</v>
      </c>
      <c r="G591" s="832" t="s">
        <v>3448</v>
      </c>
      <c r="H591" s="849">
        <v>1</v>
      </c>
      <c r="I591" s="849">
        <v>32</v>
      </c>
      <c r="J591" s="832"/>
      <c r="K591" s="832">
        <v>32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" customHeight="1" x14ac:dyDescent="0.3">
      <c r="A592" s="831" t="s">
        <v>3382</v>
      </c>
      <c r="B592" s="832" t="s">
        <v>3489</v>
      </c>
      <c r="C592" s="832" t="s">
        <v>579</v>
      </c>
      <c r="D592" s="832" t="s">
        <v>3364</v>
      </c>
      <c r="E592" s="832" t="s">
        <v>3377</v>
      </c>
      <c r="F592" s="832" t="s">
        <v>3458</v>
      </c>
      <c r="G592" s="832" t="s">
        <v>3459</v>
      </c>
      <c r="H592" s="849">
        <v>3</v>
      </c>
      <c r="I592" s="849">
        <v>1038</v>
      </c>
      <c r="J592" s="832"/>
      <c r="K592" s="832">
        <v>346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" customHeight="1" x14ac:dyDescent="0.3">
      <c r="A593" s="831" t="s">
        <v>3382</v>
      </c>
      <c r="B593" s="832" t="s">
        <v>3489</v>
      </c>
      <c r="C593" s="832" t="s">
        <v>579</v>
      </c>
      <c r="D593" s="832" t="s">
        <v>3364</v>
      </c>
      <c r="E593" s="832" t="s">
        <v>3377</v>
      </c>
      <c r="F593" s="832" t="s">
        <v>3463</v>
      </c>
      <c r="G593" s="832" t="s">
        <v>3464</v>
      </c>
      <c r="H593" s="849">
        <v>2</v>
      </c>
      <c r="I593" s="849">
        <v>700</v>
      </c>
      <c r="J593" s="832"/>
      <c r="K593" s="832">
        <v>350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3382</v>
      </c>
      <c r="B594" s="832" t="s">
        <v>3489</v>
      </c>
      <c r="C594" s="832" t="s">
        <v>579</v>
      </c>
      <c r="D594" s="832" t="s">
        <v>1833</v>
      </c>
      <c r="E594" s="832" t="s">
        <v>3377</v>
      </c>
      <c r="F594" s="832" t="s">
        <v>3418</v>
      </c>
      <c r="G594" s="832" t="s">
        <v>3419</v>
      </c>
      <c r="H594" s="849"/>
      <c r="I594" s="849"/>
      <c r="J594" s="832"/>
      <c r="K594" s="832"/>
      <c r="L594" s="849">
        <v>4</v>
      </c>
      <c r="M594" s="849">
        <v>148</v>
      </c>
      <c r="N594" s="832">
        <v>1</v>
      </c>
      <c r="O594" s="832">
        <v>37</v>
      </c>
      <c r="P594" s="849">
        <v>3</v>
      </c>
      <c r="Q594" s="849">
        <v>111</v>
      </c>
      <c r="R594" s="837">
        <v>0.75</v>
      </c>
      <c r="S594" s="850">
        <v>37</v>
      </c>
    </row>
    <row r="595" spans="1:19" ht="14.4" customHeight="1" x14ac:dyDescent="0.3">
      <c r="A595" s="831" t="s">
        <v>3382</v>
      </c>
      <c r="B595" s="832" t="s">
        <v>3489</v>
      </c>
      <c r="C595" s="832" t="s">
        <v>579</v>
      </c>
      <c r="D595" s="832" t="s">
        <v>1833</v>
      </c>
      <c r="E595" s="832" t="s">
        <v>3377</v>
      </c>
      <c r="F595" s="832" t="s">
        <v>3378</v>
      </c>
      <c r="G595" s="832" t="s">
        <v>3379</v>
      </c>
      <c r="H595" s="849"/>
      <c r="I595" s="849"/>
      <c r="J595" s="832"/>
      <c r="K595" s="832"/>
      <c r="L595" s="849">
        <v>1</v>
      </c>
      <c r="M595" s="849">
        <v>74</v>
      </c>
      <c r="N595" s="832">
        <v>1</v>
      </c>
      <c r="O595" s="832">
        <v>74</v>
      </c>
      <c r="P595" s="849"/>
      <c r="Q595" s="849"/>
      <c r="R595" s="837"/>
      <c r="S595" s="850"/>
    </row>
    <row r="596" spans="1:19" ht="14.4" customHeight="1" x14ac:dyDescent="0.3">
      <c r="A596" s="831" t="s">
        <v>3382</v>
      </c>
      <c r="B596" s="832" t="s">
        <v>3489</v>
      </c>
      <c r="C596" s="832" t="s">
        <v>579</v>
      </c>
      <c r="D596" s="832" t="s">
        <v>1833</v>
      </c>
      <c r="E596" s="832" t="s">
        <v>3377</v>
      </c>
      <c r="F596" s="832" t="s">
        <v>3445</v>
      </c>
      <c r="G596" s="832" t="s">
        <v>3446</v>
      </c>
      <c r="H596" s="849"/>
      <c r="I596" s="849"/>
      <c r="J596" s="832"/>
      <c r="K596" s="832"/>
      <c r="L596" s="849"/>
      <c r="M596" s="849"/>
      <c r="N596" s="832"/>
      <c r="O596" s="832"/>
      <c r="P596" s="849">
        <v>1</v>
      </c>
      <c r="Q596" s="849">
        <v>37</v>
      </c>
      <c r="R596" s="837"/>
      <c r="S596" s="850">
        <v>37</v>
      </c>
    </row>
    <row r="597" spans="1:19" ht="14.4" customHeight="1" x14ac:dyDescent="0.3">
      <c r="A597" s="831" t="s">
        <v>3382</v>
      </c>
      <c r="B597" s="832" t="s">
        <v>3489</v>
      </c>
      <c r="C597" s="832" t="s">
        <v>579</v>
      </c>
      <c r="D597" s="832" t="s">
        <v>1834</v>
      </c>
      <c r="E597" s="832" t="s">
        <v>3377</v>
      </c>
      <c r="F597" s="832" t="s">
        <v>3418</v>
      </c>
      <c r="G597" s="832" t="s">
        <v>3419</v>
      </c>
      <c r="H597" s="849"/>
      <c r="I597" s="849"/>
      <c r="J597" s="832"/>
      <c r="K597" s="832"/>
      <c r="L597" s="849"/>
      <c r="M597" s="849"/>
      <c r="N597" s="832"/>
      <c r="O597" s="832"/>
      <c r="P597" s="849">
        <v>1</v>
      </c>
      <c r="Q597" s="849">
        <v>37</v>
      </c>
      <c r="R597" s="837"/>
      <c r="S597" s="850">
        <v>37</v>
      </c>
    </row>
    <row r="598" spans="1:19" ht="14.4" customHeight="1" x14ac:dyDescent="0.3">
      <c r="A598" s="831" t="s">
        <v>3382</v>
      </c>
      <c r="B598" s="832" t="s">
        <v>3489</v>
      </c>
      <c r="C598" s="832" t="s">
        <v>579</v>
      </c>
      <c r="D598" s="832" t="s">
        <v>3369</v>
      </c>
      <c r="E598" s="832" t="s">
        <v>3377</v>
      </c>
      <c r="F598" s="832" t="s">
        <v>3418</v>
      </c>
      <c r="G598" s="832" t="s">
        <v>3419</v>
      </c>
      <c r="H598" s="849"/>
      <c r="I598" s="849"/>
      <c r="J598" s="832"/>
      <c r="K598" s="832"/>
      <c r="L598" s="849">
        <v>1</v>
      </c>
      <c r="M598" s="849">
        <v>37</v>
      </c>
      <c r="N598" s="832">
        <v>1</v>
      </c>
      <c r="O598" s="832">
        <v>37</v>
      </c>
      <c r="P598" s="849"/>
      <c r="Q598" s="849"/>
      <c r="R598" s="837"/>
      <c r="S598" s="850"/>
    </row>
    <row r="599" spans="1:19" ht="14.4" customHeight="1" x14ac:dyDescent="0.3">
      <c r="A599" s="831" t="s">
        <v>3382</v>
      </c>
      <c r="B599" s="832" t="s">
        <v>3489</v>
      </c>
      <c r="C599" s="832" t="s">
        <v>579</v>
      </c>
      <c r="D599" s="832" t="s">
        <v>3369</v>
      </c>
      <c r="E599" s="832" t="s">
        <v>3377</v>
      </c>
      <c r="F599" s="832" t="s">
        <v>3442</v>
      </c>
      <c r="G599" s="832" t="s">
        <v>3444</v>
      </c>
      <c r="H599" s="849">
        <v>1</v>
      </c>
      <c r="I599" s="849">
        <v>33.33</v>
      </c>
      <c r="J599" s="832"/>
      <c r="K599" s="832">
        <v>33.33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" customHeight="1" x14ac:dyDescent="0.3">
      <c r="A600" s="831" t="s">
        <v>3382</v>
      </c>
      <c r="B600" s="832" t="s">
        <v>3489</v>
      </c>
      <c r="C600" s="832" t="s">
        <v>579</v>
      </c>
      <c r="D600" s="832" t="s">
        <v>3369</v>
      </c>
      <c r="E600" s="832" t="s">
        <v>3377</v>
      </c>
      <c r="F600" s="832" t="s">
        <v>3463</v>
      </c>
      <c r="G600" s="832" t="s">
        <v>3464</v>
      </c>
      <c r="H600" s="849">
        <v>1</v>
      </c>
      <c r="I600" s="849">
        <v>350</v>
      </c>
      <c r="J600" s="832"/>
      <c r="K600" s="832">
        <v>350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3382</v>
      </c>
      <c r="B601" s="832" t="s">
        <v>3489</v>
      </c>
      <c r="C601" s="832" t="s">
        <v>579</v>
      </c>
      <c r="D601" s="832" t="s">
        <v>1837</v>
      </c>
      <c r="E601" s="832" t="s">
        <v>3384</v>
      </c>
      <c r="F601" s="832" t="s">
        <v>3385</v>
      </c>
      <c r="G601" s="832" t="s">
        <v>3386</v>
      </c>
      <c r="H601" s="849"/>
      <c r="I601" s="849"/>
      <c r="J601" s="832"/>
      <c r="K601" s="832"/>
      <c r="L601" s="849">
        <v>1.2</v>
      </c>
      <c r="M601" s="849">
        <v>211.86</v>
      </c>
      <c r="N601" s="832">
        <v>1</v>
      </c>
      <c r="O601" s="832">
        <v>176.55</v>
      </c>
      <c r="P601" s="849"/>
      <c r="Q601" s="849"/>
      <c r="R601" s="837"/>
      <c r="S601" s="850"/>
    </row>
    <row r="602" spans="1:19" ht="14.4" customHeight="1" x14ac:dyDescent="0.3">
      <c r="A602" s="831" t="s">
        <v>3382</v>
      </c>
      <c r="B602" s="832" t="s">
        <v>3489</v>
      </c>
      <c r="C602" s="832" t="s">
        <v>579</v>
      </c>
      <c r="D602" s="832" t="s">
        <v>1837</v>
      </c>
      <c r="E602" s="832" t="s">
        <v>3384</v>
      </c>
      <c r="F602" s="832" t="s">
        <v>3387</v>
      </c>
      <c r="G602" s="832" t="s">
        <v>3388</v>
      </c>
      <c r="H602" s="849">
        <v>4.2</v>
      </c>
      <c r="I602" s="849">
        <v>2409.36</v>
      </c>
      <c r="J602" s="832"/>
      <c r="K602" s="832">
        <v>573.65714285714284</v>
      </c>
      <c r="L602" s="849"/>
      <c r="M602" s="849"/>
      <c r="N602" s="832"/>
      <c r="O602" s="832"/>
      <c r="P602" s="849">
        <v>3</v>
      </c>
      <c r="Q602" s="849">
        <v>1720.98</v>
      </c>
      <c r="R602" s="837"/>
      <c r="S602" s="850">
        <v>573.66</v>
      </c>
    </row>
    <row r="603" spans="1:19" ht="14.4" customHeight="1" x14ac:dyDescent="0.3">
      <c r="A603" s="831" t="s">
        <v>3382</v>
      </c>
      <c r="B603" s="832" t="s">
        <v>3489</v>
      </c>
      <c r="C603" s="832" t="s">
        <v>579</v>
      </c>
      <c r="D603" s="832" t="s">
        <v>1837</v>
      </c>
      <c r="E603" s="832" t="s">
        <v>3384</v>
      </c>
      <c r="F603" s="832" t="s">
        <v>3389</v>
      </c>
      <c r="G603" s="832" t="s">
        <v>1263</v>
      </c>
      <c r="H603" s="849">
        <v>10.1</v>
      </c>
      <c r="I603" s="849">
        <v>8721.74</v>
      </c>
      <c r="J603" s="832">
        <v>0.50248802940120785</v>
      </c>
      <c r="K603" s="832">
        <v>863.53861386138612</v>
      </c>
      <c r="L603" s="849">
        <v>20.099999999999998</v>
      </c>
      <c r="M603" s="849">
        <v>17357.11</v>
      </c>
      <c r="N603" s="832">
        <v>1</v>
      </c>
      <c r="O603" s="832">
        <v>863.5378109452738</v>
      </c>
      <c r="P603" s="849">
        <v>12.8</v>
      </c>
      <c r="Q603" s="849">
        <v>11053.25</v>
      </c>
      <c r="R603" s="837">
        <v>0.63681396269309809</v>
      </c>
      <c r="S603" s="850">
        <v>863.53515625</v>
      </c>
    </row>
    <row r="604" spans="1:19" ht="14.4" customHeight="1" x14ac:dyDescent="0.3">
      <c r="A604" s="831" t="s">
        <v>3382</v>
      </c>
      <c r="B604" s="832" t="s">
        <v>3489</v>
      </c>
      <c r="C604" s="832" t="s">
        <v>579</v>
      </c>
      <c r="D604" s="832" t="s">
        <v>1837</v>
      </c>
      <c r="E604" s="832" t="s">
        <v>3384</v>
      </c>
      <c r="F604" s="832" t="s">
        <v>3393</v>
      </c>
      <c r="G604" s="832" t="s">
        <v>3391</v>
      </c>
      <c r="H604" s="849"/>
      <c r="I604" s="849"/>
      <c r="J604" s="832"/>
      <c r="K604" s="832"/>
      <c r="L604" s="849"/>
      <c r="M604" s="849"/>
      <c r="N604" s="832"/>
      <c r="O604" s="832"/>
      <c r="P604" s="849">
        <v>9</v>
      </c>
      <c r="Q604" s="849">
        <v>22035.15</v>
      </c>
      <c r="R604" s="837"/>
      <c r="S604" s="850">
        <v>2448.3500000000004</v>
      </c>
    </row>
    <row r="605" spans="1:19" ht="14.4" customHeight="1" x14ac:dyDescent="0.3">
      <c r="A605" s="831" t="s">
        <v>3382</v>
      </c>
      <c r="B605" s="832" t="s">
        <v>3489</v>
      </c>
      <c r="C605" s="832" t="s">
        <v>579</v>
      </c>
      <c r="D605" s="832" t="s">
        <v>1837</v>
      </c>
      <c r="E605" s="832" t="s">
        <v>3384</v>
      </c>
      <c r="F605" s="832" t="s">
        <v>3394</v>
      </c>
      <c r="G605" s="832"/>
      <c r="H605" s="849">
        <v>1.6</v>
      </c>
      <c r="I605" s="849">
        <v>660.8</v>
      </c>
      <c r="J605" s="832"/>
      <c r="K605" s="832">
        <v>412.99999999999994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3382</v>
      </c>
      <c r="B606" s="832" t="s">
        <v>3489</v>
      </c>
      <c r="C606" s="832" t="s">
        <v>579</v>
      </c>
      <c r="D606" s="832" t="s">
        <v>1837</v>
      </c>
      <c r="E606" s="832" t="s">
        <v>3384</v>
      </c>
      <c r="F606" s="832" t="s">
        <v>3395</v>
      </c>
      <c r="G606" s="832" t="s">
        <v>3396</v>
      </c>
      <c r="H606" s="849">
        <v>1</v>
      </c>
      <c r="I606" s="849">
        <v>7527.45</v>
      </c>
      <c r="J606" s="832">
        <v>0.19999999999999998</v>
      </c>
      <c r="K606" s="832">
        <v>7527.45</v>
      </c>
      <c r="L606" s="849">
        <v>5</v>
      </c>
      <c r="M606" s="849">
        <v>37637.25</v>
      </c>
      <c r="N606" s="832">
        <v>1</v>
      </c>
      <c r="O606" s="832">
        <v>7527.45</v>
      </c>
      <c r="P606" s="849">
        <v>6</v>
      </c>
      <c r="Q606" s="849">
        <v>45164.7</v>
      </c>
      <c r="R606" s="837">
        <v>1.2</v>
      </c>
      <c r="S606" s="850">
        <v>7527.45</v>
      </c>
    </row>
    <row r="607" spans="1:19" ht="14.4" customHeight="1" x14ac:dyDescent="0.3">
      <c r="A607" s="831" t="s">
        <v>3382</v>
      </c>
      <c r="B607" s="832" t="s">
        <v>3489</v>
      </c>
      <c r="C607" s="832" t="s">
        <v>579</v>
      </c>
      <c r="D607" s="832" t="s">
        <v>1837</v>
      </c>
      <c r="E607" s="832" t="s">
        <v>3384</v>
      </c>
      <c r="F607" s="832" t="s">
        <v>3403</v>
      </c>
      <c r="G607" s="832" t="s">
        <v>3404</v>
      </c>
      <c r="H607" s="849"/>
      <c r="I607" s="849"/>
      <c r="J607" s="832"/>
      <c r="K607" s="832"/>
      <c r="L607" s="849"/>
      <c r="M607" s="849"/>
      <c r="N607" s="832"/>
      <c r="O607" s="832"/>
      <c r="P607" s="849">
        <v>1</v>
      </c>
      <c r="Q607" s="849">
        <v>413</v>
      </c>
      <c r="R607" s="837"/>
      <c r="S607" s="850">
        <v>413</v>
      </c>
    </row>
    <row r="608" spans="1:19" ht="14.4" customHeight="1" x14ac:dyDescent="0.3">
      <c r="A608" s="831" t="s">
        <v>3382</v>
      </c>
      <c r="B608" s="832" t="s">
        <v>3489</v>
      </c>
      <c r="C608" s="832" t="s">
        <v>579</v>
      </c>
      <c r="D608" s="832" t="s">
        <v>1837</v>
      </c>
      <c r="E608" s="832" t="s">
        <v>3377</v>
      </c>
      <c r="F608" s="832" t="s">
        <v>3418</v>
      </c>
      <c r="G608" s="832" t="s">
        <v>3419</v>
      </c>
      <c r="H608" s="849">
        <v>561</v>
      </c>
      <c r="I608" s="849">
        <v>20757</v>
      </c>
      <c r="J608" s="832">
        <v>0.71830985915492962</v>
      </c>
      <c r="K608" s="832">
        <v>37</v>
      </c>
      <c r="L608" s="849">
        <v>781</v>
      </c>
      <c r="M608" s="849">
        <v>28897</v>
      </c>
      <c r="N608" s="832">
        <v>1</v>
      </c>
      <c r="O608" s="832">
        <v>37</v>
      </c>
      <c r="P608" s="849">
        <v>909</v>
      </c>
      <c r="Q608" s="849">
        <v>33633</v>
      </c>
      <c r="R608" s="837">
        <v>1.1638924455825865</v>
      </c>
      <c r="S608" s="850">
        <v>37</v>
      </c>
    </row>
    <row r="609" spans="1:19" ht="14.4" customHeight="1" x14ac:dyDescent="0.3">
      <c r="A609" s="831" t="s">
        <v>3382</v>
      </c>
      <c r="B609" s="832" t="s">
        <v>3489</v>
      </c>
      <c r="C609" s="832" t="s">
        <v>579</v>
      </c>
      <c r="D609" s="832" t="s">
        <v>1837</v>
      </c>
      <c r="E609" s="832" t="s">
        <v>3377</v>
      </c>
      <c r="F609" s="832" t="s">
        <v>3421</v>
      </c>
      <c r="G609" s="832" t="s">
        <v>3422</v>
      </c>
      <c r="H609" s="849">
        <v>4</v>
      </c>
      <c r="I609" s="849">
        <v>20</v>
      </c>
      <c r="J609" s="832">
        <v>0.5714285714285714</v>
      </c>
      <c r="K609" s="832">
        <v>5</v>
      </c>
      <c r="L609" s="849">
        <v>7</v>
      </c>
      <c r="M609" s="849">
        <v>35</v>
      </c>
      <c r="N609" s="832">
        <v>1</v>
      </c>
      <c r="O609" s="832">
        <v>5</v>
      </c>
      <c r="P609" s="849">
        <v>5</v>
      </c>
      <c r="Q609" s="849">
        <v>25</v>
      </c>
      <c r="R609" s="837">
        <v>0.7142857142857143</v>
      </c>
      <c r="S609" s="850">
        <v>5</v>
      </c>
    </row>
    <row r="610" spans="1:19" ht="14.4" customHeight="1" x14ac:dyDescent="0.3">
      <c r="A610" s="831" t="s">
        <v>3382</v>
      </c>
      <c r="B610" s="832" t="s">
        <v>3489</v>
      </c>
      <c r="C610" s="832" t="s">
        <v>579</v>
      </c>
      <c r="D610" s="832" t="s">
        <v>1837</v>
      </c>
      <c r="E610" s="832" t="s">
        <v>3377</v>
      </c>
      <c r="F610" s="832" t="s">
        <v>3423</v>
      </c>
      <c r="G610" s="832" t="s">
        <v>3424</v>
      </c>
      <c r="H610" s="849">
        <v>4</v>
      </c>
      <c r="I610" s="849">
        <v>20</v>
      </c>
      <c r="J610" s="832">
        <v>1</v>
      </c>
      <c r="K610" s="832">
        <v>5</v>
      </c>
      <c r="L610" s="849">
        <v>4</v>
      </c>
      <c r="M610" s="849">
        <v>20</v>
      </c>
      <c r="N610" s="832">
        <v>1</v>
      </c>
      <c r="O610" s="832">
        <v>5</v>
      </c>
      <c r="P610" s="849">
        <v>3</v>
      </c>
      <c r="Q610" s="849">
        <v>15</v>
      </c>
      <c r="R610" s="837">
        <v>0.75</v>
      </c>
      <c r="S610" s="850">
        <v>5</v>
      </c>
    </row>
    <row r="611" spans="1:19" ht="14.4" customHeight="1" x14ac:dyDescent="0.3">
      <c r="A611" s="831" t="s">
        <v>3382</v>
      </c>
      <c r="B611" s="832" t="s">
        <v>3489</v>
      </c>
      <c r="C611" s="832" t="s">
        <v>579</v>
      </c>
      <c r="D611" s="832" t="s">
        <v>1837</v>
      </c>
      <c r="E611" s="832" t="s">
        <v>3377</v>
      </c>
      <c r="F611" s="832" t="s">
        <v>3378</v>
      </c>
      <c r="G611" s="832" t="s">
        <v>3379</v>
      </c>
      <c r="H611" s="849">
        <v>69</v>
      </c>
      <c r="I611" s="849">
        <v>5106</v>
      </c>
      <c r="J611" s="832">
        <v>0.72631578947368425</v>
      </c>
      <c r="K611" s="832">
        <v>74</v>
      </c>
      <c r="L611" s="849">
        <v>95</v>
      </c>
      <c r="M611" s="849">
        <v>7030</v>
      </c>
      <c r="N611" s="832">
        <v>1</v>
      </c>
      <c r="O611" s="832">
        <v>74</v>
      </c>
      <c r="P611" s="849">
        <v>64</v>
      </c>
      <c r="Q611" s="849">
        <v>4736</v>
      </c>
      <c r="R611" s="837">
        <v>0.67368421052631577</v>
      </c>
      <c r="S611" s="850">
        <v>74</v>
      </c>
    </row>
    <row r="612" spans="1:19" ht="14.4" customHeight="1" x14ac:dyDescent="0.3">
      <c r="A612" s="831" t="s">
        <v>3382</v>
      </c>
      <c r="B612" s="832" t="s">
        <v>3489</v>
      </c>
      <c r="C612" s="832" t="s">
        <v>579</v>
      </c>
      <c r="D612" s="832" t="s">
        <v>1837</v>
      </c>
      <c r="E612" s="832" t="s">
        <v>3377</v>
      </c>
      <c r="F612" s="832" t="s">
        <v>3431</v>
      </c>
      <c r="G612" s="832" t="s">
        <v>3432</v>
      </c>
      <c r="H612" s="849">
        <v>629</v>
      </c>
      <c r="I612" s="849">
        <v>217634</v>
      </c>
      <c r="J612" s="832">
        <v>0.50825552664888674</v>
      </c>
      <c r="K612" s="832">
        <v>346</v>
      </c>
      <c r="L612" s="849">
        <v>1234</v>
      </c>
      <c r="M612" s="849">
        <v>428198</v>
      </c>
      <c r="N612" s="832">
        <v>1</v>
      </c>
      <c r="O612" s="832">
        <v>347</v>
      </c>
      <c r="P612" s="849">
        <v>1212</v>
      </c>
      <c r="Q612" s="849">
        <v>420564</v>
      </c>
      <c r="R612" s="837">
        <v>0.98217179902755269</v>
      </c>
      <c r="S612" s="850">
        <v>347</v>
      </c>
    </row>
    <row r="613" spans="1:19" ht="14.4" customHeight="1" x14ac:dyDescent="0.3">
      <c r="A613" s="831" t="s">
        <v>3382</v>
      </c>
      <c r="B613" s="832" t="s">
        <v>3489</v>
      </c>
      <c r="C613" s="832" t="s">
        <v>579</v>
      </c>
      <c r="D613" s="832" t="s">
        <v>1837</v>
      </c>
      <c r="E613" s="832" t="s">
        <v>3377</v>
      </c>
      <c r="F613" s="832" t="s">
        <v>3433</v>
      </c>
      <c r="G613" s="832" t="s">
        <v>3434</v>
      </c>
      <c r="H613" s="849">
        <v>226</v>
      </c>
      <c r="I613" s="849">
        <v>52206</v>
      </c>
      <c r="J613" s="832">
        <v>0.88976377952755903</v>
      </c>
      <c r="K613" s="832">
        <v>231</v>
      </c>
      <c r="L613" s="849">
        <v>254</v>
      </c>
      <c r="M613" s="849">
        <v>58674</v>
      </c>
      <c r="N613" s="832">
        <v>1</v>
      </c>
      <c r="O613" s="832">
        <v>231</v>
      </c>
      <c r="P613" s="849">
        <v>260</v>
      </c>
      <c r="Q613" s="849">
        <v>60320</v>
      </c>
      <c r="R613" s="837">
        <v>1.0280533115178785</v>
      </c>
      <c r="S613" s="850">
        <v>232</v>
      </c>
    </row>
    <row r="614" spans="1:19" ht="14.4" customHeight="1" x14ac:dyDescent="0.3">
      <c r="A614" s="831" t="s">
        <v>3382</v>
      </c>
      <c r="B614" s="832" t="s">
        <v>3489</v>
      </c>
      <c r="C614" s="832" t="s">
        <v>579</v>
      </c>
      <c r="D614" s="832" t="s">
        <v>1837</v>
      </c>
      <c r="E614" s="832" t="s">
        <v>3377</v>
      </c>
      <c r="F614" s="832" t="s">
        <v>3435</v>
      </c>
      <c r="G614" s="832" t="s">
        <v>3436</v>
      </c>
      <c r="H614" s="849">
        <v>47</v>
      </c>
      <c r="I614" s="849">
        <v>16262</v>
      </c>
      <c r="J614" s="832">
        <v>0.80800953989863855</v>
      </c>
      <c r="K614" s="832">
        <v>346</v>
      </c>
      <c r="L614" s="849">
        <v>58</v>
      </c>
      <c r="M614" s="849">
        <v>20126</v>
      </c>
      <c r="N614" s="832">
        <v>1</v>
      </c>
      <c r="O614" s="832">
        <v>347</v>
      </c>
      <c r="P614" s="849">
        <v>52</v>
      </c>
      <c r="Q614" s="849">
        <v>18044</v>
      </c>
      <c r="R614" s="837">
        <v>0.89655172413793105</v>
      </c>
      <c r="S614" s="850">
        <v>347</v>
      </c>
    </row>
    <row r="615" spans="1:19" ht="14.4" customHeight="1" x14ac:dyDescent="0.3">
      <c r="A615" s="831" t="s">
        <v>3382</v>
      </c>
      <c r="B615" s="832" t="s">
        <v>3489</v>
      </c>
      <c r="C615" s="832" t="s">
        <v>579</v>
      </c>
      <c r="D615" s="832" t="s">
        <v>1837</v>
      </c>
      <c r="E615" s="832" t="s">
        <v>3377</v>
      </c>
      <c r="F615" s="832" t="s">
        <v>3435</v>
      </c>
      <c r="G615" s="832" t="s">
        <v>3490</v>
      </c>
      <c r="H615" s="849">
        <v>2</v>
      </c>
      <c r="I615" s="849">
        <v>692</v>
      </c>
      <c r="J615" s="832"/>
      <c r="K615" s="832">
        <v>346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" customHeight="1" x14ac:dyDescent="0.3">
      <c r="A616" s="831" t="s">
        <v>3382</v>
      </c>
      <c r="B616" s="832" t="s">
        <v>3489</v>
      </c>
      <c r="C616" s="832" t="s">
        <v>579</v>
      </c>
      <c r="D616" s="832" t="s">
        <v>1837</v>
      </c>
      <c r="E616" s="832" t="s">
        <v>3377</v>
      </c>
      <c r="F616" s="832" t="s">
        <v>3437</v>
      </c>
      <c r="G616" s="832" t="s">
        <v>3438</v>
      </c>
      <c r="H616" s="849">
        <v>15</v>
      </c>
      <c r="I616" s="849">
        <v>1245</v>
      </c>
      <c r="J616" s="832">
        <v>0.1875</v>
      </c>
      <c r="K616" s="832">
        <v>83</v>
      </c>
      <c r="L616" s="849">
        <v>80</v>
      </c>
      <c r="M616" s="849">
        <v>6640</v>
      </c>
      <c r="N616" s="832">
        <v>1</v>
      </c>
      <c r="O616" s="832">
        <v>83</v>
      </c>
      <c r="P616" s="849">
        <v>61</v>
      </c>
      <c r="Q616" s="849">
        <v>5063</v>
      </c>
      <c r="R616" s="837">
        <v>0.76249999999999996</v>
      </c>
      <c r="S616" s="850">
        <v>83</v>
      </c>
    </row>
    <row r="617" spans="1:19" ht="14.4" customHeight="1" x14ac:dyDescent="0.3">
      <c r="A617" s="831" t="s">
        <v>3382</v>
      </c>
      <c r="B617" s="832" t="s">
        <v>3489</v>
      </c>
      <c r="C617" s="832" t="s">
        <v>579</v>
      </c>
      <c r="D617" s="832" t="s">
        <v>1837</v>
      </c>
      <c r="E617" s="832" t="s">
        <v>3377</v>
      </c>
      <c r="F617" s="832" t="s">
        <v>3437</v>
      </c>
      <c r="G617" s="832" t="s">
        <v>3439</v>
      </c>
      <c r="H617" s="849">
        <v>2</v>
      </c>
      <c r="I617" s="849">
        <v>166</v>
      </c>
      <c r="J617" s="832">
        <v>2</v>
      </c>
      <c r="K617" s="832">
        <v>83</v>
      </c>
      <c r="L617" s="849">
        <v>1</v>
      </c>
      <c r="M617" s="849">
        <v>83</v>
      </c>
      <c r="N617" s="832">
        <v>1</v>
      </c>
      <c r="O617" s="832">
        <v>83</v>
      </c>
      <c r="P617" s="849"/>
      <c r="Q617" s="849"/>
      <c r="R617" s="837"/>
      <c r="S617" s="850"/>
    </row>
    <row r="618" spans="1:19" ht="14.4" customHeight="1" x14ac:dyDescent="0.3">
      <c r="A618" s="831" t="s">
        <v>3382</v>
      </c>
      <c r="B618" s="832" t="s">
        <v>3489</v>
      </c>
      <c r="C618" s="832" t="s">
        <v>579</v>
      </c>
      <c r="D618" s="832" t="s">
        <v>1837</v>
      </c>
      <c r="E618" s="832" t="s">
        <v>3377</v>
      </c>
      <c r="F618" s="832" t="s">
        <v>3442</v>
      </c>
      <c r="G618" s="832" t="s">
        <v>3444</v>
      </c>
      <c r="H618" s="849">
        <v>181</v>
      </c>
      <c r="I618" s="849">
        <v>6033.34</v>
      </c>
      <c r="J618" s="832">
        <v>0.4049221476510067</v>
      </c>
      <c r="K618" s="832">
        <v>33.333370165745855</v>
      </c>
      <c r="L618" s="849">
        <v>447</v>
      </c>
      <c r="M618" s="849">
        <v>14900</v>
      </c>
      <c r="N618" s="832">
        <v>1</v>
      </c>
      <c r="O618" s="832">
        <v>33.333333333333336</v>
      </c>
      <c r="P618" s="849">
        <v>278</v>
      </c>
      <c r="Q618" s="849">
        <v>9266.66</v>
      </c>
      <c r="R618" s="837">
        <v>0.62192348993288593</v>
      </c>
      <c r="S618" s="850">
        <v>33.333309352517986</v>
      </c>
    </row>
    <row r="619" spans="1:19" ht="14.4" customHeight="1" x14ac:dyDescent="0.3">
      <c r="A619" s="831" t="s">
        <v>3382</v>
      </c>
      <c r="B619" s="832" t="s">
        <v>3489</v>
      </c>
      <c r="C619" s="832" t="s">
        <v>579</v>
      </c>
      <c r="D619" s="832" t="s">
        <v>1837</v>
      </c>
      <c r="E619" s="832" t="s">
        <v>3377</v>
      </c>
      <c r="F619" s="832" t="s">
        <v>3445</v>
      </c>
      <c r="G619" s="832" t="s">
        <v>3446</v>
      </c>
      <c r="H619" s="849">
        <v>16</v>
      </c>
      <c r="I619" s="849">
        <v>592</v>
      </c>
      <c r="J619" s="832">
        <v>0.47058823529411764</v>
      </c>
      <c r="K619" s="832">
        <v>37</v>
      </c>
      <c r="L619" s="849">
        <v>34</v>
      </c>
      <c r="M619" s="849">
        <v>1258</v>
      </c>
      <c r="N619" s="832">
        <v>1</v>
      </c>
      <c r="O619" s="832">
        <v>37</v>
      </c>
      <c r="P619" s="849">
        <v>20</v>
      </c>
      <c r="Q619" s="849">
        <v>740</v>
      </c>
      <c r="R619" s="837">
        <v>0.58823529411764708</v>
      </c>
      <c r="S619" s="850">
        <v>37</v>
      </c>
    </row>
    <row r="620" spans="1:19" ht="14.4" customHeight="1" x14ac:dyDescent="0.3">
      <c r="A620" s="831" t="s">
        <v>3382</v>
      </c>
      <c r="B620" s="832" t="s">
        <v>3489</v>
      </c>
      <c r="C620" s="832" t="s">
        <v>579</v>
      </c>
      <c r="D620" s="832" t="s">
        <v>1837</v>
      </c>
      <c r="E620" s="832" t="s">
        <v>3377</v>
      </c>
      <c r="F620" s="832" t="s">
        <v>3447</v>
      </c>
      <c r="G620" s="832" t="s">
        <v>3448</v>
      </c>
      <c r="H620" s="849">
        <v>3</v>
      </c>
      <c r="I620" s="849">
        <v>96</v>
      </c>
      <c r="J620" s="832"/>
      <c r="K620" s="832">
        <v>32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 t="s">
        <v>3382</v>
      </c>
      <c r="B621" s="832" t="s">
        <v>3489</v>
      </c>
      <c r="C621" s="832" t="s">
        <v>579</v>
      </c>
      <c r="D621" s="832" t="s">
        <v>1837</v>
      </c>
      <c r="E621" s="832" t="s">
        <v>3377</v>
      </c>
      <c r="F621" s="832" t="s">
        <v>3447</v>
      </c>
      <c r="G621" s="832" t="s">
        <v>3449</v>
      </c>
      <c r="H621" s="849">
        <v>32</v>
      </c>
      <c r="I621" s="849">
        <v>1024</v>
      </c>
      <c r="J621" s="832">
        <v>0.72727272727272729</v>
      </c>
      <c r="K621" s="832">
        <v>32</v>
      </c>
      <c r="L621" s="849">
        <v>44</v>
      </c>
      <c r="M621" s="849">
        <v>1408</v>
      </c>
      <c r="N621" s="832">
        <v>1</v>
      </c>
      <c r="O621" s="832">
        <v>32</v>
      </c>
      <c r="P621" s="849">
        <v>52</v>
      </c>
      <c r="Q621" s="849">
        <v>1664</v>
      </c>
      <c r="R621" s="837">
        <v>1.1818181818181819</v>
      </c>
      <c r="S621" s="850">
        <v>32</v>
      </c>
    </row>
    <row r="622" spans="1:19" ht="14.4" customHeight="1" x14ac:dyDescent="0.3">
      <c r="A622" s="831" t="s">
        <v>3382</v>
      </c>
      <c r="B622" s="832" t="s">
        <v>3489</v>
      </c>
      <c r="C622" s="832" t="s">
        <v>579</v>
      </c>
      <c r="D622" s="832" t="s">
        <v>1837</v>
      </c>
      <c r="E622" s="832" t="s">
        <v>3377</v>
      </c>
      <c r="F622" s="832" t="s">
        <v>3380</v>
      </c>
      <c r="G622" s="832" t="s">
        <v>3381</v>
      </c>
      <c r="H622" s="849">
        <v>22</v>
      </c>
      <c r="I622" s="849">
        <v>15422</v>
      </c>
      <c r="J622" s="832">
        <v>0.59459459459459463</v>
      </c>
      <c r="K622" s="832">
        <v>701</v>
      </c>
      <c r="L622" s="849">
        <v>37</v>
      </c>
      <c r="M622" s="849">
        <v>25937</v>
      </c>
      <c r="N622" s="832">
        <v>1</v>
      </c>
      <c r="O622" s="832">
        <v>701</v>
      </c>
      <c r="P622" s="849">
        <v>32</v>
      </c>
      <c r="Q622" s="849">
        <v>22464</v>
      </c>
      <c r="R622" s="837">
        <v>0.86609862358792455</v>
      </c>
      <c r="S622" s="850">
        <v>702</v>
      </c>
    </row>
    <row r="623" spans="1:19" ht="14.4" customHeight="1" x14ac:dyDescent="0.3">
      <c r="A623" s="831" t="s">
        <v>3382</v>
      </c>
      <c r="B623" s="832" t="s">
        <v>3489</v>
      </c>
      <c r="C623" s="832" t="s">
        <v>579</v>
      </c>
      <c r="D623" s="832" t="s">
        <v>1837</v>
      </c>
      <c r="E623" s="832" t="s">
        <v>3377</v>
      </c>
      <c r="F623" s="832" t="s">
        <v>3458</v>
      </c>
      <c r="G623" s="832" t="s">
        <v>3459</v>
      </c>
      <c r="H623" s="849">
        <v>11</v>
      </c>
      <c r="I623" s="849">
        <v>3806</v>
      </c>
      <c r="J623" s="832">
        <v>0.3323727185398655</v>
      </c>
      <c r="K623" s="832">
        <v>346</v>
      </c>
      <c r="L623" s="849">
        <v>33</v>
      </c>
      <c r="M623" s="849">
        <v>11451</v>
      </c>
      <c r="N623" s="832">
        <v>1</v>
      </c>
      <c r="O623" s="832">
        <v>347</v>
      </c>
      <c r="P623" s="849">
        <v>31</v>
      </c>
      <c r="Q623" s="849">
        <v>10757</v>
      </c>
      <c r="R623" s="837">
        <v>0.93939393939393945</v>
      </c>
      <c r="S623" s="850">
        <v>347</v>
      </c>
    </row>
    <row r="624" spans="1:19" ht="14.4" customHeight="1" x14ac:dyDescent="0.3">
      <c r="A624" s="831" t="s">
        <v>3382</v>
      </c>
      <c r="B624" s="832" t="s">
        <v>3489</v>
      </c>
      <c r="C624" s="832" t="s">
        <v>579</v>
      </c>
      <c r="D624" s="832" t="s">
        <v>1837</v>
      </c>
      <c r="E624" s="832" t="s">
        <v>3377</v>
      </c>
      <c r="F624" s="832" t="s">
        <v>3460</v>
      </c>
      <c r="G624" s="832" t="s">
        <v>3461</v>
      </c>
      <c r="H624" s="849">
        <v>27</v>
      </c>
      <c r="I624" s="849">
        <v>37611</v>
      </c>
      <c r="J624" s="832">
        <v>0.72920625072705414</v>
      </c>
      <c r="K624" s="832">
        <v>1393</v>
      </c>
      <c r="L624" s="849">
        <v>37</v>
      </c>
      <c r="M624" s="849">
        <v>51578</v>
      </c>
      <c r="N624" s="832">
        <v>1</v>
      </c>
      <c r="O624" s="832">
        <v>1394</v>
      </c>
      <c r="P624" s="849">
        <v>37</v>
      </c>
      <c r="Q624" s="849">
        <v>51689</v>
      </c>
      <c r="R624" s="837">
        <v>1.0021520803443329</v>
      </c>
      <c r="S624" s="850">
        <v>1397</v>
      </c>
    </row>
    <row r="625" spans="1:19" ht="14.4" customHeight="1" x14ac:dyDescent="0.3">
      <c r="A625" s="831" t="s">
        <v>3382</v>
      </c>
      <c r="B625" s="832" t="s">
        <v>3489</v>
      </c>
      <c r="C625" s="832" t="s">
        <v>579</v>
      </c>
      <c r="D625" s="832" t="s">
        <v>1837</v>
      </c>
      <c r="E625" s="832" t="s">
        <v>3377</v>
      </c>
      <c r="F625" s="832" t="s">
        <v>3460</v>
      </c>
      <c r="G625" s="832" t="s">
        <v>3462</v>
      </c>
      <c r="H625" s="849"/>
      <c r="I625" s="849"/>
      <c r="J625" s="832"/>
      <c r="K625" s="832"/>
      <c r="L625" s="849">
        <v>1</v>
      </c>
      <c r="M625" s="849">
        <v>1394</v>
      </c>
      <c r="N625" s="832">
        <v>1</v>
      </c>
      <c r="O625" s="832">
        <v>1394</v>
      </c>
      <c r="P625" s="849"/>
      <c r="Q625" s="849"/>
      <c r="R625" s="837"/>
      <c r="S625" s="850"/>
    </row>
    <row r="626" spans="1:19" ht="14.4" customHeight="1" x14ac:dyDescent="0.3">
      <c r="A626" s="831" t="s">
        <v>3382</v>
      </c>
      <c r="B626" s="832" t="s">
        <v>3489</v>
      </c>
      <c r="C626" s="832" t="s">
        <v>579</v>
      </c>
      <c r="D626" s="832" t="s">
        <v>1837</v>
      </c>
      <c r="E626" s="832" t="s">
        <v>3377</v>
      </c>
      <c r="F626" s="832" t="s">
        <v>3463</v>
      </c>
      <c r="G626" s="832" t="s">
        <v>3464</v>
      </c>
      <c r="H626" s="849">
        <v>332</v>
      </c>
      <c r="I626" s="849">
        <v>116200</v>
      </c>
      <c r="J626" s="832">
        <v>0.87349374948319536</v>
      </c>
      <c r="K626" s="832">
        <v>350</v>
      </c>
      <c r="L626" s="849">
        <v>379</v>
      </c>
      <c r="M626" s="849">
        <v>133029</v>
      </c>
      <c r="N626" s="832">
        <v>1</v>
      </c>
      <c r="O626" s="832">
        <v>351</v>
      </c>
      <c r="P626" s="849">
        <v>220</v>
      </c>
      <c r="Q626" s="849">
        <v>77220</v>
      </c>
      <c r="R626" s="837">
        <v>0.58047493403693928</v>
      </c>
      <c r="S626" s="850">
        <v>351</v>
      </c>
    </row>
    <row r="627" spans="1:19" ht="14.4" customHeight="1" x14ac:dyDescent="0.3">
      <c r="A627" s="831" t="s">
        <v>3382</v>
      </c>
      <c r="B627" s="832" t="s">
        <v>3489</v>
      </c>
      <c r="C627" s="832" t="s">
        <v>579</v>
      </c>
      <c r="D627" s="832" t="s">
        <v>1837</v>
      </c>
      <c r="E627" s="832" t="s">
        <v>3377</v>
      </c>
      <c r="F627" s="832" t="s">
        <v>3473</v>
      </c>
      <c r="G627" s="832" t="s">
        <v>3474</v>
      </c>
      <c r="H627" s="849"/>
      <c r="I627" s="849"/>
      <c r="J627" s="832"/>
      <c r="K627" s="832"/>
      <c r="L627" s="849">
        <v>3</v>
      </c>
      <c r="M627" s="849">
        <v>0</v>
      </c>
      <c r="N627" s="832"/>
      <c r="O627" s="832">
        <v>0</v>
      </c>
      <c r="P627" s="849"/>
      <c r="Q627" s="849"/>
      <c r="R627" s="837"/>
      <c r="S627" s="850"/>
    </row>
    <row r="628" spans="1:19" ht="14.4" customHeight="1" x14ac:dyDescent="0.3">
      <c r="A628" s="831" t="s">
        <v>3382</v>
      </c>
      <c r="B628" s="832" t="s">
        <v>3489</v>
      </c>
      <c r="C628" s="832" t="s">
        <v>579</v>
      </c>
      <c r="D628" s="832" t="s">
        <v>1837</v>
      </c>
      <c r="E628" s="832" t="s">
        <v>3377</v>
      </c>
      <c r="F628" s="832" t="s">
        <v>3475</v>
      </c>
      <c r="G628" s="832" t="s">
        <v>3476</v>
      </c>
      <c r="H628" s="849"/>
      <c r="I628" s="849"/>
      <c r="J628" s="832"/>
      <c r="K628" s="832"/>
      <c r="L628" s="849">
        <v>13</v>
      </c>
      <c r="M628" s="849">
        <v>0</v>
      </c>
      <c r="N628" s="832"/>
      <c r="O628" s="832">
        <v>0</v>
      </c>
      <c r="P628" s="849">
        <v>18</v>
      </c>
      <c r="Q628" s="849">
        <v>0</v>
      </c>
      <c r="R628" s="837"/>
      <c r="S628" s="850">
        <v>0</v>
      </c>
    </row>
    <row r="629" spans="1:19" ht="14.4" customHeight="1" x14ac:dyDescent="0.3">
      <c r="A629" s="831" t="s">
        <v>3382</v>
      </c>
      <c r="B629" s="832" t="s">
        <v>3489</v>
      </c>
      <c r="C629" s="832" t="s">
        <v>579</v>
      </c>
      <c r="D629" s="832" t="s">
        <v>1839</v>
      </c>
      <c r="E629" s="832" t="s">
        <v>3384</v>
      </c>
      <c r="F629" s="832" t="s">
        <v>3385</v>
      </c>
      <c r="G629" s="832" t="s">
        <v>3386</v>
      </c>
      <c r="H629" s="849"/>
      <c r="I629" s="849"/>
      <c r="J629" s="832"/>
      <c r="K629" s="832"/>
      <c r="L629" s="849">
        <v>0.2</v>
      </c>
      <c r="M629" s="849">
        <v>35.31</v>
      </c>
      <c r="N629" s="832">
        <v>1</v>
      </c>
      <c r="O629" s="832">
        <v>176.55</v>
      </c>
      <c r="P629" s="849"/>
      <c r="Q629" s="849"/>
      <c r="R629" s="837"/>
      <c r="S629" s="850"/>
    </row>
    <row r="630" spans="1:19" ht="14.4" customHeight="1" x14ac:dyDescent="0.3">
      <c r="A630" s="831" t="s">
        <v>3382</v>
      </c>
      <c r="B630" s="832" t="s">
        <v>3489</v>
      </c>
      <c r="C630" s="832" t="s">
        <v>579</v>
      </c>
      <c r="D630" s="832" t="s">
        <v>1839</v>
      </c>
      <c r="E630" s="832" t="s">
        <v>3384</v>
      </c>
      <c r="F630" s="832" t="s">
        <v>3389</v>
      </c>
      <c r="G630" s="832" t="s">
        <v>1263</v>
      </c>
      <c r="H630" s="849"/>
      <c r="I630" s="849"/>
      <c r="J630" s="832"/>
      <c r="K630" s="832"/>
      <c r="L630" s="849">
        <v>0.1</v>
      </c>
      <c r="M630" s="849">
        <v>86.35</v>
      </c>
      <c r="N630" s="832">
        <v>1</v>
      </c>
      <c r="O630" s="832">
        <v>863.49999999999989</v>
      </c>
      <c r="P630" s="849"/>
      <c r="Q630" s="849"/>
      <c r="R630" s="837"/>
      <c r="S630" s="850"/>
    </row>
    <row r="631" spans="1:19" ht="14.4" customHeight="1" x14ac:dyDescent="0.3">
      <c r="A631" s="831" t="s">
        <v>3382</v>
      </c>
      <c r="B631" s="832" t="s">
        <v>3489</v>
      </c>
      <c r="C631" s="832" t="s">
        <v>579</v>
      </c>
      <c r="D631" s="832" t="s">
        <v>1839</v>
      </c>
      <c r="E631" s="832" t="s">
        <v>3384</v>
      </c>
      <c r="F631" s="832" t="s">
        <v>3394</v>
      </c>
      <c r="G631" s="832"/>
      <c r="H631" s="849">
        <v>0.2</v>
      </c>
      <c r="I631" s="849">
        <v>82.6</v>
      </c>
      <c r="J631" s="832"/>
      <c r="K631" s="832">
        <v>412.99999999999994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3382</v>
      </c>
      <c r="B632" s="832" t="s">
        <v>3489</v>
      </c>
      <c r="C632" s="832" t="s">
        <v>579</v>
      </c>
      <c r="D632" s="832" t="s">
        <v>1839</v>
      </c>
      <c r="E632" s="832" t="s">
        <v>3384</v>
      </c>
      <c r="F632" s="832" t="s">
        <v>3398</v>
      </c>
      <c r="G632" s="832" t="s">
        <v>3399</v>
      </c>
      <c r="H632" s="849">
        <v>1</v>
      </c>
      <c r="I632" s="849">
        <v>6335.6</v>
      </c>
      <c r="J632" s="832"/>
      <c r="K632" s="832">
        <v>6335.6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3382</v>
      </c>
      <c r="B633" s="832" t="s">
        <v>3489</v>
      </c>
      <c r="C633" s="832" t="s">
        <v>579</v>
      </c>
      <c r="D633" s="832" t="s">
        <v>1839</v>
      </c>
      <c r="E633" s="832" t="s">
        <v>3377</v>
      </c>
      <c r="F633" s="832" t="s">
        <v>3418</v>
      </c>
      <c r="G633" s="832" t="s">
        <v>3419</v>
      </c>
      <c r="H633" s="849">
        <v>17</v>
      </c>
      <c r="I633" s="849">
        <v>629</v>
      </c>
      <c r="J633" s="832">
        <v>1.5454545454545454</v>
      </c>
      <c r="K633" s="832">
        <v>37</v>
      </c>
      <c r="L633" s="849">
        <v>11</v>
      </c>
      <c r="M633" s="849">
        <v>407</v>
      </c>
      <c r="N633" s="832">
        <v>1</v>
      </c>
      <c r="O633" s="832">
        <v>37</v>
      </c>
      <c r="P633" s="849">
        <v>3</v>
      </c>
      <c r="Q633" s="849">
        <v>111</v>
      </c>
      <c r="R633" s="837">
        <v>0.27272727272727271</v>
      </c>
      <c r="S633" s="850">
        <v>37</v>
      </c>
    </row>
    <row r="634" spans="1:19" ht="14.4" customHeight="1" x14ac:dyDescent="0.3">
      <c r="A634" s="831" t="s">
        <v>3382</v>
      </c>
      <c r="B634" s="832" t="s">
        <v>3489</v>
      </c>
      <c r="C634" s="832" t="s">
        <v>579</v>
      </c>
      <c r="D634" s="832" t="s">
        <v>1839</v>
      </c>
      <c r="E634" s="832" t="s">
        <v>3377</v>
      </c>
      <c r="F634" s="832" t="s">
        <v>3378</v>
      </c>
      <c r="G634" s="832" t="s">
        <v>3379</v>
      </c>
      <c r="H634" s="849">
        <v>5</v>
      </c>
      <c r="I634" s="849">
        <v>370</v>
      </c>
      <c r="J634" s="832">
        <v>0.55555555555555558</v>
      </c>
      <c r="K634" s="832">
        <v>74</v>
      </c>
      <c r="L634" s="849">
        <v>9</v>
      </c>
      <c r="M634" s="849">
        <v>666</v>
      </c>
      <c r="N634" s="832">
        <v>1</v>
      </c>
      <c r="O634" s="832">
        <v>74</v>
      </c>
      <c r="P634" s="849"/>
      <c r="Q634" s="849"/>
      <c r="R634" s="837"/>
      <c r="S634" s="850"/>
    </row>
    <row r="635" spans="1:19" ht="14.4" customHeight="1" x14ac:dyDescent="0.3">
      <c r="A635" s="831" t="s">
        <v>3382</v>
      </c>
      <c r="B635" s="832" t="s">
        <v>3489</v>
      </c>
      <c r="C635" s="832" t="s">
        <v>579</v>
      </c>
      <c r="D635" s="832" t="s">
        <v>1839</v>
      </c>
      <c r="E635" s="832" t="s">
        <v>3377</v>
      </c>
      <c r="F635" s="832" t="s">
        <v>3431</v>
      </c>
      <c r="G635" s="832" t="s">
        <v>3432</v>
      </c>
      <c r="H635" s="849">
        <v>3</v>
      </c>
      <c r="I635" s="849">
        <v>1038</v>
      </c>
      <c r="J635" s="832">
        <v>0.74783861671469742</v>
      </c>
      <c r="K635" s="832">
        <v>346</v>
      </c>
      <c r="L635" s="849">
        <v>4</v>
      </c>
      <c r="M635" s="849">
        <v>1388</v>
      </c>
      <c r="N635" s="832">
        <v>1</v>
      </c>
      <c r="O635" s="832">
        <v>347</v>
      </c>
      <c r="P635" s="849"/>
      <c r="Q635" s="849"/>
      <c r="R635" s="837"/>
      <c r="S635" s="850"/>
    </row>
    <row r="636" spans="1:19" ht="14.4" customHeight="1" x14ac:dyDescent="0.3">
      <c r="A636" s="831" t="s">
        <v>3382</v>
      </c>
      <c r="B636" s="832" t="s">
        <v>3489</v>
      </c>
      <c r="C636" s="832" t="s">
        <v>579</v>
      </c>
      <c r="D636" s="832" t="s">
        <v>1839</v>
      </c>
      <c r="E636" s="832" t="s">
        <v>3377</v>
      </c>
      <c r="F636" s="832" t="s">
        <v>3433</v>
      </c>
      <c r="G636" s="832" t="s">
        <v>3434</v>
      </c>
      <c r="H636" s="849">
        <v>32</v>
      </c>
      <c r="I636" s="849">
        <v>7392</v>
      </c>
      <c r="J636" s="832">
        <v>5.333333333333333</v>
      </c>
      <c r="K636" s="832">
        <v>231</v>
      </c>
      <c r="L636" s="849">
        <v>6</v>
      </c>
      <c r="M636" s="849">
        <v>1386</v>
      </c>
      <c r="N636" s="832">
        <v>1</v>
      </c>
      <c r="O636" s="832">
        <v>231</v>
      </c>
      <c r="P636" s="849"/>
      <c r="Q636" s="849"/>
      <c r="R636" s="837"/>
      <c r="S636" s="850"/>
    </row>
    <row r="637" spans="1:19" ht="14.4" customHeight="1" x14ac:dyDescent="0.3">
      <c r="A637" s="831" t="s">
        <v>3382</v>
      </c>
      <c r="B637" s="832" t="s">
        <v>3489</v>
      </c>
      <c r="C637" s="832" t="s">
        <v>579</v>
      </c>
      <c r="D637" s="832" t="s">
        <v>1839</v>
      </c>
      <c r="E637" s="832" t="s">
        <v>3377</v>
      </c>
      <c r="F637" s="832" t="s">
        <v>3437</v>
      </c>
      <c r="G637" s="832" t="s">
        <v>3438</v>
      </c>
      <c r="H637" s="849"/>
      <c r="I637" s="849"/>
      <c r="J637" s="832"/>
      <c r="K637" s="832"/>
      <c r="L637" s="849">
        <v>3</v>
      </c>
      <c r="M637" s="849">
        <v>249</v>
      </c>
      <c r="N637" s="832">
        <v>1</v>
      </c>
      <c r="O637" s="832">
        <v>83</v>
      </c>
      <c r="P637" s="849">
        <v>1</v>
      </c>
      <c r="Q637" s="849">
        <v>83</v>
      </c>
      <c r="R637" s="837">
        <v>0.33333333333333331</v>
      </c>
      <c r="S637" s="850">
        <v>83</v>
      </c>
    </row>
    <row r="638" spans="1:19" ht="14.4" customHeight="1" x14ac:dyDescent="0.3">
      <c r="A638" s="831" t="s">
        <v>3382</v>
      </c>
      <c r="B638" s="832" t="s">
        <v>3489</v>
      </c>
      <c r="C638" s="832" t="s">
        <v>579</v>
      </c>
      <c r="D638" s="832" t="s">
        <v>1839</v>
      </c>
      <c r="E638" s="832" t="s">
        <v>3377</v>
      </c>
      <c r="F638" s="832" t="s">
        <v>3442</v>
      </c>
      <c r="G638" s="832" t="s">
        <v>3444</v>
      </c>
      <c r="H638" s="849">
        <v>14</v>
      </c>
      <c r="I638" s="849">
        <v>466.65999999999997</v>
      </c>
      <c r="J638" s="832">
        <v>1.0769159762767406</v>
      </c>
      <c r="K638" s="832">
        <v>33.332857142857144</v>
      </c>
      <c r="L638" s="849">
        <v>13</v>
      </c>
      <c r="M638" s="849">
        <v>433.33</v>
      </c>
      <c r="N638" s="832">
        <v>1</v>
      </c>
      <c r="O638" s="832">
        <v>33.333076923076923</v>
      </c>
      <c r="P638" s="849">
        <v>1</v>
      </c>
      <c r="Q638" s="849">
        <v>33.33</v>
      </c>
      <c r="R638" s="837">
        <v>7.6915976276740586E-2</v>
      </c>
      <c r="S638" s="850">
        <v>33.33</v>
      </c>
    </row>
    <row r="639" spans="1:19" ht="14.4" customHeight="1" x14ac:dyDescent="0.3">
      <c r="A639" s="831" t="s">
        <v>3382</v>
      </c>
      <c r="B639" s="832" t="s">
        <v>3489</v>
      </c>
      <c r="C639" s="832" t="s">
        <v>579</v>
      </c>
      <c r="D639" s="832" t="s">
        <v>1839</v>
      </c>
      <c r="E639" s="832" t="s">
        <v>3377</v>
      </c>
      <c r="F639" s="832" t="s">
        <v>3445</v>
      </c>
      <c r="G639" s="832" t="s">
        <v>3446</v>
      </c>
      <c r="H639" s="849">
        <v>2</v>
      </c>
      <c r="I639" s="849">
        <v>74</v>
      </c>
      <c r="J639" s="832">
        <v>2</v>
      </c>
      <c r="K639" s="832">
        <v>37</v>
      </c>
      <c r="L639" s="849">
        <v>1</v>
      </c>
      <c r="M639" s="849">
        <v>37</v>
      </c>
      <c r="N639" s="832">
        <v>1</v>
      </c>
      <c r="O639" s="832">
        <v>37</v>
      </c>
      <c r="P639" s="849"/>
      <c r="Q639" s="849"/>
      <c r="R639" s="837"/>
      <c r="S639" s="850"/>
    </row>
    <row r="640" spans="1:19" ht="14.4" customHeight="1" x14ac:dyDescent="0.3">
      <c r="A640" s="831" t="s">
        <v>3382</v>
      </c>
      <c r="B640" s="832" t="s">
        <v>3489</v>
      </c>
      <c r="C640" s="832" t="s">
        <v>579</v>
      </c>
      <c r="D640" s="832" t="s">
        <v>1839</v>
      </c>
      <c r="E640" s="832" t="s">
        <v>3377</v>
      </c>
      <c r="F640" s="832" t="s">
        <v>3447</v>
      </c>
      <c r="G640" s="832" t="s">
        <v>3449</v>
      </c>
      <c r="H640" s="849">
        <v>2</v>
      </c>
      <c r="I640" s="849">
        <v>64</v>
      </c>
      <c r="J640" s="832">
        <v>0.66666666666666663</v>
      </c>
      <c r="K640" s="832">
        <v>32</v>
      </c>
      <c r="L640" s="849">
        <v>3</v>
      </c>
      <c r="M640" s="849">
        <v>96</v>
      </c>
      <c r="N640" s="832">
        <v>1</v>
      </c>
      <c r="O640" s="832">
        <v>32</v>
      </c>
      <c r="P640" s="849"/>
      <c r="Q640" s="849"/>
      <c r="R640" s="837"/>
      <c r="S640" s="850"/>
    </row>
    <row r="641" spans="1:19" ht="14.4" customHeight="1" x14ac:dyDescent="0.3">
      <c r="A641" s="831" t="s">
        <v>3382</v>
      </c>
      <c r="B641" s="832" t="s">
        <v>3489</v>
      </c>
      <c r="C641" s="832" t="s">
        <v>579</v>
      </c>
      <c r="D641" s="832" t="s">
        <v>1839</v>
      </c>
      <c r="E641" s="832" t="s">
        <v>3377</v>
      </c>
      <c r="F641" s="832" t="s">
        <v>3380</v>
      </c>
      <c r="G641" s="832" t="s">
        <v>3381</v>
      </c>
      <c r="H641" s="849">
        <v>1</v>
      </c>
      <c r="I641" s="849">
        <v>701</v>
      </c>
      <c r="J641" s="832"/>
      <c r="K641" s="832">
        <v>701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3382</v>
      </c>
      <c r="B642" s="832" t="s">
        <v>3489</v>
      </c>
      <c r="C642" s="832" t="s">
        <v>579</v>
      </c>
      <c r="D642" s="832" t="s">
        <v>1839</v>
      </c>
      <c r="E642" s="832" t="s">
        <v>3377</v>
      </c>
      <c r="F642" s="832" t="s">
        <v>3460</v>
      </c>
      <c r="G642" s="832" t="s">
        <v>3461</v>
      </c>
      <c r="H642" s="849">
        <v>2</v>
      </c>
      <c r="I642" s="849">
        <v>2786</v>
      </c>
      <c r="J642" s="832">
        <v>1.9985652797704447</v>
      </c>
      <c r="K642" s="832">
        <v>1393</v>
      </c>
      <c r="L642" s="849">
        <v>1</v>
      </c>
      <c r="M642" s="849">
        <v>1394</v>
      </c>
      <c r="N642" s="832">
        <v>1</v>
      </c>
      <c r="O642" s="832">
        <v>1394</v>
      </c>
      <c r="P642" s="849"/>
      <c r="Q642" s="849"/>
      <c r="R642" s="837"/>
      <c r="S642" s="850"/>
    </row>
    <row r="643" spans="1:19" ht="14.4" customHeight="1" x14ac:dyDescent="0.3">
      <c r="A643" s="831" t="s">
        <v>3382</v>
      </c>
      <c r="B643" s="832" t="s">
        <v>3489</v>
      </c>
      <c r="C643" s="832" t="s">
        <v>579</v>
      </c>
      <c r="D643" s="832" t="s">
        <v>1839</v>
      </c>
      <c r="E643" s="832" t="s">
        <v>3377</v>
      </c>
      <c r="F643" s="832" t="s">
        <v>3463</v>
      </c>
      <c r="G643" s="832" t="s">
        <v>3464</v>
      </c>
      <c r="H643" s="849">
        <v>15</v>
      </c>
      <c r="I643" s="849">
        <v>5250</v>
      </c>
      <c r="J643" s="832">
        <v>1.1505588428665352</v>
      </c>
      <c r="K643" s="832">
        <v>350</v>
      </c>
      <c r="L643" s="849">
        <v>13</v>
      </c>
      <c r="M643" s="849">
        <v>4563</v>
      </c>
      <c r="N643" s="832">
        <v>1</v>
      </c>
      <c r="O643" s="832">
        <v>351</v>
      </c>
      <c r="P643" s="849">
        <v>1</v>
      </c>
      <c r="Q643" s="849">
        <v>351</v>
      </c>
      <c r="R643" s="837">
        <v>7.6923076923076927E-2</v>
      </c>
      <c r="S643" s="850">
        <v>351</v>
      </c>
    </row>
    <row r="644" spans="1:19" ht="14.4" customHeight="1" x14ac:dyDescent="0.3">
      <c r="A644" s="831" t="s">
        <v>3382</v>
      </c>
      <c r="B644" s="832" t="s">
        <v>3489</v>
      </c>
      <c r="C644" s="832" t="s">
        <v>579</v>
      </c>
      <c r="D644" s="832" t="s">
        <v>1841</v>
      </c>
      <c r="E644" s="832" t="s">
        <v>3377</v>
      </c>
      <c r="F644" s="832" t="s">
        <v>3418</v>
      </c>
      <c r="G644" s="832" t="s">
        <v>3419</v>
      </c>
      <c r="H644" s="849"/>
      <c r="I644" s="849"/>
      <c r="J644" s="832"/>
      <c r="K644" s="832"/>
      <c r="L644" s="849"/>
      <c r="M644" s="849"/>
      <c r="N644" s="832"/>
      <c r="O644" s="832"/>
      <c r="P644" s="849">
        <v>2</v>
      </c>
      <c r="Q644" s="849">
        <v>74</v>
      </c>
      <c r="R644" s="837"/>
      <c r="S644" s="850">
        <v>37</v>
      </c>
    </row>
    <row r="645" spans="1:19" ht="14.4" customHeight="1" x14ac:dyDescent="0.3">
      <c r="A645" s="831" t="s">
        <v>3382</v>
      </c>
      <c r="B645" s="832" t="s">
        <v>3489</v>
      </c>
      <c r="C645" s="832" t="s">
        <v>579</v>
      </c>
      <c r="D645" s="832" t="s">
        <v>1841</v>
      </c>
      <c r="E645" s="832" t="s">
        <v>3377</v>
      </c>
      <c r="F645" s="832" t="s">
        <v>3378</v>
      </c>
      <c r="G645" s="832" t="s">
        <v>3379</v>
      </c>
      <c r="H645" s="849"/>
      <c r="I645" s="849"/>
      <c r="J645" s="832"/>
      <c r="K645" s="832"/>
      <c r="L645" s="849"/>
      <c r="M645" s="849"/>
      <c r="N645" s="832"/>
      <c r="O645" s="832"/>
      <c r="P645" s="849">
        <v>1</v>
      </c>
      <c r="Q645" s="849">
        <v>74</v>
      </c>
      <c r="R645" s="837"/>
      <c r="S645" s="850">
        <v>74</v>
      </c>
    </row>
    <row r="646" spans="1:19" ht="14.4" customHeight="1" x14ac:dyDescent="0.3">
      <c r="A646" s="831" t="s">
        <v>3382</v>
      </c>
      <c r="B646" s="832" t="s">
        <v>3493</v>
      </c>
      <c r="C646" s="832" t="s">
        <v>576</v>
      </c>
      <c r="D646" s="832" t="s">
        <v>3355</v>
      </c>
      <c r="E646" s="832" t="s">
        <v>3384</v>
      </c>
      <c r="F646" s="832" t="s">
        <v>3414</v>
      </c>
      <c r="G646" s="832" t="s">
        <v>1257</v>
      </c>
      <c r="H646" s="849"/>
      <c r="I646" s="849"/>
      <c r="J646" s="832"/>
      <c r="K646" s="832"/>
      <c r="L646" s="849"/>
      <c r="M646" s="849"/>
      <c r="N646" s="832"/>
      <c r="O646" s="832"/>
      <c r="P646" s="849">
        <v>0.33</v>
      </c>
      <c r="Q646" s="849">
        <v>261.89</v>
      </c>
      <c r="R646" s="837"/>
      <c r="S646" s="850">
        <v>793.60606060606051</v>
      </c>
    </row>
    <row r="647" spans="1:19" ht="14.4" customHeight="1" x14ac:dyDescent="0.3">
      <c r="A647" s="831" t="s">
        <v>3382</v>
      </c>
      <c r="B647" s="832" t="s">
        <v>3493</v>
      </c>
      <c r="C647" s="832" t="s">
        <v>576</v>
      </c>
      <c r="D647" s="832" t="s">
        <v>3355</v>
      </c>
      <c r="E647" s="832" t="s">
        <v>3377</v>
      </c>
      <c r="F647" s="832" t="s">
        <v>3378</v>
      </c>
      <c r="G647" s="832" t="s">
        <v>3379</v>
      </c>
      <c r="H647" s="849"/>
      <c r="I647" s="849"/>
      <c r="J647" s="832"/>
      <c r="K647" s="832"/>
      <c r="L647" s="849"/>
      <c r="M647" s="849"/>
      <c r="N647" s="832"/>
      <c r="O647" s="832"/>
      <c r="P647" s="849">
        <v>2</v>
      </c>
      <c r="Q647" s="849">
        <v>148</v>
      </c>
      <c r="R647" s="837"/>
      <c r="S647" s="850">
        <v>74</v>
      </c>
    </row>
    <row r="648" spans="1:19" ht="14.4" customHeight="1" x14ac:dyDescent="0.3">
      <c r="A648" s="831" t="s">
        <v>3382</v>
      </c>
      <c r="B648" s="832" t="s">
        <v>3493</v>
      </c>
      <c r="C648" s="832" t="s">
        <v>576</v>
      </c>
      <c r="D648" s="832" t="s">
        <v>3355</v>
      </c>
      <c r="E648" s="832" t="s">
        <v>3377</v>
      </c>
      <c r="F648" s="832" t="s">
        <v>3447</v>
      </c>
      <c r="G648" s="832" t="s">
        <v>3449</v>
      </c>
      <c r="H648" s="849"/>
      <c r="I648" s="849"/>
      <c r="J648" s="832"/>
      <c r="K648" s="832"/>
      <c r="L648" s="849"/>
      <c r="M648" s="849"/>
      <c r="N648" s="832"/>
      <c r="O648" s="832"/>
      <c r="P648" s="849">
        <v>2</v>
      </c>
      <c r="Q648" s="849">
        <v>64</v>
      </c>
      <c r="R648" s="837"/>
      <c r="S648" s="850">
        <v>32</v>
      </c>
    </row>
    <row r="649" spans="1:19" ht="14.4" customHeight="1" x14ac:dyDescent="0.3">
      <c r="A649" s="831" t="s">
        <v>3382</v>
      </c>
      <c r="B649" s="832" t="s">
        <v>3493</v>
      </c>
      <c r="C649" s="832" t="s">
        <v>576</v>
      </c>
      <c r="D649" s="832" t="s">
        <v>1830</v>
      </c>
      <c r="E649" s="832" t="s">
        <v>3384</v>
      </c>
      <c r="F649" s="832" t="s">
        <v>3412</v>
      </c>
      <c r="G649" s="832" t="s">
        <v>1257</v>
      </c>
      <c r="H649" s="849"/>
      <c r="I649" s="849"/>
      <c r="J649" s="832"/>
      <c r="K649" s="832"/>
      <c r="L649" s="849">
        <v>1.9800000000000002</v>
      </c>
      <c r="M649" s="849">
        <v>1571.3399999999997</v>
      </c>
      <c r="N649" s="832">
        <v>1</v>
      </c>
      <c r="O649" s="832">
        <v>793.6060606060604</v>
      </c>
      <c r="P649" s="849">
        <v>1.33</v>
      </c>
      <c r="Q649" s="849">
        <v>1048.3699999999999</v>
      </c>
      <c r="R649" s="837">
        <v>0.66718215026665151</v>
      </c>
      <c r="S649" s="850">
        <v>788.24812030075179</v>
      </c>
    </row>
    <row r="650" spans="1:19" ht="14.4" customHeight="1" x14ac:dyDescent="0.3">
      <c r="A650" s="831" t="s">
        <v>3382</v>
      </c>
      <c r="B650" s="832" t="s">
        <v>3493</v>
      </c>
      <c r="C650" s="832" t="s">
        <v>576</v>
      </c>
      <c r="D650" s="832" t="s">
        <v>1830</v>
      </c>
      <c r="E650" s="832" t="s">
        <v>3384</v>
      </c>
      <c r="F650" s="832" t="s">
        <v>3414</v>
      </c>
      <c r="G650" s="832" t="s">
        <v>1257</v>
      </c>
      <c r="H650" s="849"/>
      <c r="I650" s="849"/>
      <c r="J650" s="832"/>
      <c r="K650" s="832"/>
      <c r="L650" s="849"/>
      <c r="M650" s="849"/>
      <c r="N650" s="832"/>
      <c r="O650" s="832"/>
      <c r="P650" s="849">
        <v>3</v>
      </c>
      <c r="Q650" s="849">
        <v>2357.84</v>
      </c>
      <c r="R650" s="837"/>
      <c r="S650" s="850">
        <v>785.94666666666672</v>
      </c>
    </row>
    <row r="651" spans="1:19" ht="14.4" customHeight="1" x14ac:dyDescent="0.3">
      <c r="A651" s="831" t="s">
        <v>3382</v>
      </c>
      <c r="B651" s="832" t="s">
        <v>3493</v>
      </c>
      <c r="C651" s="832" t="s">
        <v>576</v>
      </c>
      <c r="D651" s="832" t="s">
        <v>1830</v>
      </c>
      <c r="E651" s="832" t="s">
        <v>3384</v>
      </c>
      <c r="F651" s="832" t="s">
        <v>3415</v>
      </c>
      <c r="G651" s="832" t="s">
        <v>3085</v>
      </c>
      <c r="H651" s="849"/>
      <c r="I651" s="849"/>
      <c r="J651" s="832"/>
      <c r="K651" s="832"/>
      <c r="L651" s="849"/>
      <c r="M651" s="849"/>
      <c r="N651" s="832"/>
      <c r="O651" s="832"/>
      <c r="P651" s="849">
        <v>1</v>
      </c>
      <c r="Q651" s="849">
        <v>180.76</v>
      </c>
      <c r="R651" s="837"/>
      <c r="S651" s="850">
        <v>180.76</v>
      </c>
    </row>
    <row r="652" spans="1:19" ht="14.4" customHeight="1" x14ac:dyDescent="0.3">
      <c r="A652" s="831" t="s">
        <v>3382</v>
      </c>
      <c r="B652" s="832" t="s">
        <v>3493</v>
      </c>
      <c r="C652" s="832" t="s">
        <v>576</v>
      </c>
      <c r="D652" s="832" t="s">
        <v>1830</v>
      </c>
      <c r="E652" s="832" t="s">
        <v>3377</v>
      </c>
      <c r="F652" s="832" t="s">
        <v>3418</v>
      </c>
      <c r="G652" s="832" t="s">
        <v>3419</v>
      </c>
      <c r="H652" s="849">
        <v>6</v>
      </c>
      <c r="I652" s="849">
        <v>222</v>
      </c>
      <c r="J652" s="832">
        <v>0.2608695652173913</v>
      </c>
      <c r="K652" s="832">
        <v>37</v>
      </c>
      <c r="L652" s="849">
        <v>23</v>
      </c>
      <c r="M652" s="849">
        <v>851</v>
      </c>
      <c r="N652" s="832">
        <v>1</v>
      </c>
      <c r="O652" s="832">
        <v>37</v>
      </c>
      <c r="P652" s="849">
        <v>19</v>
      </c>
      <c r="Q652" s="849">
        <v>703</v>
      </c>
      <c r="R652" s="837">
        <v>0.82608695652173914</v>
      </c>
      <c r="S652" s="850">
        <v>37</v>
      </c>
    </row>
    <row r="653" spans="1:19" ht="14.4" customHeight="1" x14ac:dyDescent="0.3">
      <c r="A653" s="831" t="s">
        <v>3382</v>
      </c>
      <c r="B653" s="832" t="s">
        <v>3493</v>
      </c>
      <c r="C653" s="832" t="s">
        <v>576</v>
      </c>
      <c r="D653" s="832" t="s">
        <v>1830</v>
      </c>
      <c r="E653" s="832" t="s">
        <v>3377</v>
      </c>
      <c r="F653" s="832" t="s">
        <v>3418</v>
      </c>
      <c r="G653" s="832" t="s">
        <v>3420</v>
      </c>
      <c r="H653" s="849"/>
      <c r="I653" s="849"/>
      <c r="J653" s="832"/>
      <c r="K653" s="832"/>
      <c r="L653" s="849">
        <v>1</v>
      </c>
      <c r="M653" s="849">
        <v>37</v>
      </c>
      <c r="N653" s="832">
        <v>1</v>
      </c>
      <c r="O653" s="832">
        <v>37</v>
      </c>
      <c r="P653" s="849"/>
      <c r="Q653" s="849"/>
      <c r="R653" s="837"/>
      <c r="S653" s="850"/>
    </row>
    <row r="654" spans="1:19" ht="14.4" customHeight="1" x14ac:dyDescent="0.3">
      <c r="A654" s="831" t="s">
        <v>3382</v>
      </c>
      <c r="B654" s="832" t="s">
        <v>3493</v>
      </c>
      <c r="C654" s="832" t="s">
        <v>576</v>
      </c>
      <c r="D654" s="832" t="s">
        <v>1830</v>
      </c>
      <c r="E654" s="832" t="s">
        <v>3377</v>
      </c>
      <c r="F654" s="832" t="s">
        <v>3442</v>
      </c>
      <c r="G654" s="832" t="s">
        <v>3444</v>
      </c>
      <c r="H654" s="849">
        <v>45</v>
      </c>
      <c r="I654" s="849">
        <v>1499.9899999999998</v>
      </c>
      <c r="J654" s="832">
        <v>0.41284279942311713</v>
      </c>
      <c r="K654" s="832">
        <v>33.333111111111108</v>
      </c>
      <c r="L654" s="849">
        <v>109</v>
      </c>
      <c r="M654" s="849">
        <v>3633.3199999999997</v>
      </c>
      <c r="N654" s="832">
        <v>1</v>
      </c>
      <c r="O654" s="832">
        <v>33.333211009174306</v>
      </c>
      <c r="P654" s="849">
        <v>127</v>
      </c>
      <c r="Q654" s="849">
        <v>4233.34</v>
      </c>
      <c r="R654" s="837">
        <v>1.1651437252980745</v>
      </c>
      <c r="S654" s="850">
        <v>33.333385826771654</v>
      </c>
    </row>
    <row r="655" spans="1:19" ht="14.4" customHeight="1" x14ac:dyDescent="0.3">
      <c r="A655" s="831" t="s">
        <v>3382</v>
      </c>
      <c r="B655" s="832" t="s">
        <v>3493</v>
      </c>
      <c r="C655" s="832" t="s">
        <v>576</v>
      </c>
      <c r="D655" s="832" t="s">
        <v>1830</v>
      </c>
      <c r="E655" s="832" t="s">
        <v>3377</v>
      </c>
      <c r="F655" s="832" t="s">
        <v>3447</v>
      </c>
      <c r="G655" s="832" t="s">
        <v>3449</v>
      </c>
      <c r="H655" s="849">
        <v>2</v>
      </c>
      <c r="I655" s="849">
        <v>64</v>
      </c>
      <c r="J655" s="832">
        <v>0.33333333333333331</v>
      </c>
      <c r="K655" s="832">
        <v>32</v>
      </c>
      <c r="L655" s="849">
        <v>6</v>
      </c>
      <c r="M655" s="849">
        <v>192</v>
      </c>
      <c r="N655" s="832">
        <v>1</v>
      </c>
      <c r="O655" s="832">
        <v>32</v>
      </c>
      <c r="P655" s="849">
        <v>7</v>
      </c>
      <c r="Q655" s="849">
        <v>224</v>
      </c>
      <c r="R655" s="837">
        <v>1.1666666666666667</v>
      </c>
      <c r="S655" s="850">
        <v>32</v>
      </c>
    </row>
    <row r="656" spans="1:19" ht="14.4" customHeight="1" x14ac:dyDescent="0.3">
      <c r="A656" s="831" t="s">
        <v>3382</v>
      </c>
      <c r="B656" s="832" t="s">
        <v>3493</v>
      </c>
      <c r="C656" s="832" t="s">
        <v>576</v>
      </c>
      <c r="D656" s="832" t="s">
        <v>1830</v>
      </c>
      <c r="E656" s="832" t="s">
        <v>3377</v>
      </c>
      <c r="F656" s="832" t="s">
        <v>3494</v>
      </c>
      <c r="G656" s="832" t="s">
        <v>3495</v>
      </c>
      <c r="H656" s="849">
        <v>62</v>
      </c>
      <c r="I656" s="849">
        <v>21700</v>
      </c>
      <c r="J656" s="832">
        <v>0.68692624248179801</v>
      </c>
      <c r="K656" s="832">
        <v>350</v>
      </c>
      <c r="L656" s="849">
        <v>90</v>
      </c>
      <c r="M656" s="849">
        <v>31590</v>
      </c>
      <c r="N656" s="832">
        <v>1</v>
      </c>
      <c r="O656" s="832">
        <v>351</v>
      </c>
      <c r="P656" s="849">
        <v>116</v>
      </c>
      <c r="Q656" s="849">
        <v>40716</v>
      </c>
      <c r="R656" s="837">
        <v>1.288888888888889</v>
      </c>
      <c r="S656" s="850">
        <v>351</v>
      </c>
    </row>
    <row r="657" spans="1:19" ht="14.4" customHeight="1" x14ac:dyDescent="0.3">
      <c r="A657" s="831" t="s">
        <v>3382</v>
      </c>
      <c r="B657" s="832" t="s">
        <v>3493</v>
      </c>
      <c r="C657" s="832" t="s">
        <v>576</v>
      </c>
      <c r="D657" s="832" t="s">
        <v>1830</v>
      </c>
      <c r="E657" s="832" t="s">
        <v>3377</v>
      </c>
      <c r="F657" s="832" t="s">
        <v>3496</v>
      </c>
      <c r="G657" s="832" t="s">
        <v>3497</v>
      </c>
      <c r="H657" s="849">
        <v>25</v>
      </c>
      <c r="I657" s="849">
        <v>34825</v>
      </c>
      <c r="J657" s="832">
        <v>0.80587309668163098</v>
      </c>
      <c r="K657" s="832">
        <v>1393</v>
      </c>
      <c r="L657" s="849">
        <v>31</v>
      </c>
      <c r="M657" s="849">
        <v>43214</v>
      </c>
      <c r="N657" s="832">
        <v>1</v>
      </c>
      <c r="O657" s="832">
        <v>1394</v>
      </c>
      <c r="P657" s="849">
        <v>18</v>
      </c>
      <c r="Q657" s="849">
        <v>25146</v>
      </c>
      <c r="R657" s="837">
        <v>0.58189475632896748</v>
      </c>
      <c r="S657" s="850">
        <v>1397</v>
      </c>
    </row>
    <row r="658" spans="1:19" ht="14.4" customHeight="1" x14ac:dyDescent="0.3">
      <c r="A658" s="831" t="s">
        <v>3382</v>
      </c>
      <c r="B658" s="832" t="s">
        <v>3493</v>
      </c>
      <c r="C658" s="832" t="s">
        <v>576</v>
      </c>
      <c r="D658" s="832" t="s">
        <v>1830</v>
      </c>
      <c r="E658" s="832" t="s">
        <v>3377</v>
      </c>
      <c r="F658" s="832" t="s">
        <v>3498</v>
      </c>
      <c r="G658" s="832" t="s">
        <v>3499</v>
      </c>
      <c r="H658" s="849"/>
      <c r="I658" s="849"/>
      <c r="J658" s="832"/>
      <c r="K658" s="832"/>
      <c r="L658" s="849">
        <v>2</v>
      </c>
      <c r="M658" s="849">
        <v>1402</v>
      </c>
      <c r="N658" s="832">
        <v>1</v>
      </c>
      <c r="O658" s="832">
        <v>701</v>
      </c>
      <c r="P658" s="849">
        <v>2</v>
      </c>
      <c r="Q658" s="849">
        <v>1404</v>
      </c>
      <c r="R658" s="837">
        <v>1.0014265335235377</v>
      </c>
      <c r="S658" s="850">
        <v>702</v>
      </c>
    </row>
    <row r="659" spans="1:19" ht="14.4" customHeight="1" x14ac:dyDescent="0.3">
      <c r="A659" s="831" t="s">
        <v>3382</v>
      </c>
      <c r="B659" s="832" t="s">
        <v>3493</v>
      </c>
      <c r="C659" s="832" t="s">
        <v>576</v>
      </c>
      <c r="D659" s="832" t="s">
        <v>1830</v>
      </c>
      <c r="E659" s="832" t="s">
        <v>3377</v>
      </c>
      <c r="F659" s="832" t="s">
        <v>3500</v>
      </c>
      <c r="G659" s="832" t="s">
        <v>3501</v>
      </c>
      <c r="H659" s="849"/>
      <c r="I659" s="849"/>
      <c r="J659" s="832"/>
      <c r="K659" s="832"/>
      <c r="L659" s="849"/>
      <c r="M659" s="849"/>
      <c r="N659" s="832"/>
      <c r="O659" s="832"/>
      <c r="P659" s="849">
        <v>1</v>
      </c>
      <c r="Q659" s="849">
        <v>1425</v>
      </c>
      <c r="R659" s="837"/>
      <c r="S659" s="850">
        <v>1425</v>
      </c>
    </row>
    <row r="660" spans="1:19" ht="14.4" customHeight="1" x14ac:dyDescent="0.3">
      <c r="A660" s="831" t="s">
        <v>3382</v>
      </c>
      <c r="B660" s="832" t="s">
        <v>3493</v>
      </c>
      <c r="C660" s="832" t="s">
        <v>576</v>
      </c>
      <c r="D660" s="832" t="s">
        <v>1830</v>
      </c>
      <c r="E660" s="832" t="s">
        <v>3377</v>
      </c>
      <c r="F660" s="832" t="s">
        <v>3500</v>
      </c>
      <c r="G660" s="832" t="s">
        <v>3502</v>
      </c>
      <c r="H660" s="849">
        <v>3</v>
      </c>
      <c r="I660" s="849">
        <v>4263</v>
      </c>
      <c r="J660" s="832">
        <v>0.59957805907173001</v>
      </c>
      <c r="K660" s="832">
        <v>1421</v>
      </c>
      <c r="L660" s="849">
        <v>5</v>
      </c>
      <c r="M660" s="849">
        <v>7110</v>
      </c>
      <c r="N660" s="832">
        <v>1</v>
      </c>
      <c r="O660" s="832">
        <v>1422</v>
      </c>
      <c r="P660" s="849">
        <v>3</v>
      </c>
      <c r="Q660" s="849">
        <v>4275</v>
      </c>
      <c r="R660" s="837">
        <v>0.60126582278481011</v>
      </c>
      <c r="S660" s="850">
        <v>1425</v>
      </c>
    </row>
    <row r="661" spans="1:19" ht="14.4" customHeight="1" x14ac:dyDescent="0.3">
      <c r="A661" s="831" t="s">
        <v>3382</v>
      </c>
      <c r="B661" s="832" t="s">
        <v>3493</v>
      </c>
      <c r="C661" s="832" t="s">
        <v>576</v>
      </c>
      <c r="D661" s="832" t="s">
        <v>1830</v>
      </c>
      <c r="E661" s="832" t="s">
        <v>3377</v>
      </c>
      <c r="F661" s="832" t="s">
        <v>3473</v>
      </c>
      <c r="G661" s="832" t="s">
        <v>3474</v>
      </c>
      <c r="H661" s="849">
        <v>5</v>
      </c>
      <c r="I661" s="849">
        <v>0</v>
      </c>
      <c r="J661" s="832"/>
      <c r="K661" s="832">
        <v>0</v>
      </c>
      <c r="L661" s="849">
        <v>0</v>
      </c>
      <c r="M661" s="849">
        <v>0</v>
      </c>
      <c r="N661" s="832"/>
      <c r="O661" s="832"/>
      <c r="P661" s="849"/>
      <c r="Q661" s="849"/>
      <c r="R661" s="837"/>
      <c r="S661" s="850"/>
    </row>
    <row r="662" spans="1:19" ht="14.4" customHeight="1" x14ac:dyDescent="0.3">
      <c r="A662" s="831" t="s">
        <v>3382</v>
      </c>
      <c r="B662" s="832" t="s">
        <v>3493</v>
      </c>
      <c r="C662" s="832" t="s">
        <v>576</v>
      </c>
      <c r="D662" s="832" t="s">
        <v>1830</v>
      </c>
      <c r="E662" s="832" t="s">
        <v>3377</v>
      </c>
      <c r="F662" s="832" t="s">
        <v>3475</v>
      </c>
      <c r="G662" s="832" t="s">
        <v>3476</v>
      </c>
      <c r="H662" s="849"/>
      <c r="I662" s="849"/>
      <c r="J662" s="832"/>
      <c r="K662" s="832"/>
      <c r="L662" s="849">
        <v>22</v>
      </c>
      <c r="M662" s="849">
        <v>0</v>
      </c>
      <c r="N662" s="832"/>
      <c r="O662" s="832">
        <v>0</v>
      </c>
      <c r="P662" s="849">
        <v>34</v>
      </c>
      <c r="Q662" s="849">
        <v>0</v>
      </c>
      <c r="R662" s="837"/>
      <c r="S662" s="850">
        <v>0</v>
      </c>
    </row>
    <row r="663" spans="1:19" ht="14.4" customHeight="1" x14ac:dyDescent="0.3">
      <c r="A663" s="831" t="s">
        <v>3382</v>
      </c>
      <c r="B663" s="832" t="s">
        <v>3493</v>
      </c>
      <c r="C663" s="832" t="s">
        <v>576</v>
      </c>
      <c r="D663" s="832" t="s">
        <v>1834</v>
      </c>
      <c r="E663" s="832" t="s">
        <v>3377</v>
      </c>
      <c r="F663" s="832" t="s">
        <v>3418</v>
      </c>
      <c r="G663" s="832" t="s">
        <v>3419</v>
      </c>
      <c r="H663" s="849"/>
      <c r="I663" s="849"/>
      <c r="J663" s="832"/>
      <c r="K663" s="832"/>
      <c r="L663" s="849">
        <v>2</v>
      </c>
      <c r="M663" s="849">
        <v>74</v>
      </c>
      <c r="N663" s="832">
        <v>1</v>
      </c>
      <c r="O663" s="832">
        <v>37</v>
      </c>
      <c r="P663" s="849"/>
      <c r="Q663" s="849"/>
      <c r="R663" s="837"/>
      <c r="S663" s="850"/>
    </row>
    <row r="664" spans="1:19" ht="14.4" customHeight="1" x14ac:dyDescent="0.3">
      <c r="A664" s="831" t="s">
        <v>3382</v>
      </c>
      <c r="B664" s="832" t="s">
        <v>3493</v>
      </c>
      <c r="C664" s="832" t="s">
        <v>576</v>
      </c>
      <c r="D664" s="832" t="s">
        <v>3369</v>
      </c>
      <c r="E664" s="832" t="s">
        <v>3377</v>
      </c>
      <c r="F664" s="832" t="s">
        <v>3442</v>
      </c>
      <c r="G664" s="832" t="s">
        <v>3444</v>
      </c>
      <c r="H664" s="849"/>
      <c r="I664" s="849"/>
      <c r="J664" s="832"/>
      <c r="K664" s="832"/>
      <c r="L664" s="849">
        <v>1</v>
      </c>
      <c r="M664" s="849">
        <v>33.33</v>
      </c>
      <c r="N664" s="832">
        <v>1</v>
      </c>
      <c r="O664" s="832">
        <v>33.33</v>
      </c>
      <c r="P664" s="849"/>
      <c r="Q664" s="849"/>
      <c r="R664" s="837"/>
      <c r="S664" s="850"/>
    </row>
    <row r="665" spans="1:19" ht="14.4" customHeight="1" x14ac:dyDescent="0.3">
      <c r="A665" s="831" t="s">
        <v>3382</v>
      </c>
      <c r="B665" s="832" t="s">
        <v>3493</v>
      </c>
      <c r="C665" s="832" t="s">
        <v>576</v>
      </c>
      <c r="D665" s="832" t="s">
        <v>3369</v>
      </c>
      <c r="E665" s="832" t="s">
        <v>3377</v>
      </c>
      <c r="F665" s="832" t="s">
        <v>3494</v>
      </c>
      <c r="G665" s="832" t="s">
        <v>3495</v>
      </c>
      <c r="H665" s="849"/>
      <c r="I665" s="849"/>
      <c r="J665" s="832"/>
      <c r="K665" s="832"/>
      <c r="L665" s="849">
        <v>1</v>
      </c>
      <c r="M665" s="849">
        <v>351</v>
      </c>
      <c r="N665" s="832">
        <v>1</v>
      </c>
      <c r="O665" s="832">
        <v>351</v>
      </c>
      <c r="P665" s="849"/>
      <c r="Q665" s="849"/>
      <c r="R665" s="837"/>
      <c r="S665" s="850"/>
    </row>
    <row r="666" spans="1:19" ht="14.4" customHeight="1" x14ac:dyDescent="0.3">
      <c r="A666" s="831" t="s">
        <v>3382</v>
      </c>
      <c r="B666" s="832" t="s">
        <v>3493</v>
      </c>
      <c r="C666" s="832" t="s">
        <v>576</v>
      </c>
      <c r="D666" s="832" t="s">
        <v>1837</v>
      </c>
      <c r="E666" s="832" t="s">
        <v>3384</v>
      </c>
      <c r="F666" s="832" t="s">
        <v>3414</v>
      </c>
      <c r="G666" s="832" t="s">
        <v>1257</v>
      </c>
      <c r="H666" s="849"/>
      <c r="I666" s="849"/>
      <c r="J666" s="832"/>
      <c r="K666" s="832"/>
      <c r="L666" s="849"/>
      <c r="M666" s="849"/>
      <c r="N666" s="832"/>
      <c r="O666" s="832"/>
      <c r="P666" s="849">
        <v>0.33</v>
      </c>
      <c r="Q666" s="849">
        <v>261.89</v>
      </c>
      <c r="R666" s="837"/>
      <c r="S666" s="850">
        <v>793.60606060606051</v>
      </c>
    </row>
    <row r="667" spans="1:19" ht="14.4" customHeight="1" x14ac:dyDescent="0.3">
      <c r="A667" s="831" t="s">
        <v>3382</v>
      </c>
      <c r="B667" s="832" t="s">
        <v>3493</v>
      </c>
      <c r="C667" s="832" t="s">
        <v>576</v>
      </c>
      <c r="D667" s="832" t="s">
        <v>1837</v>
      </c>
      <c r="E667" s="832" t="s">
        <v>3377</v>
      </c>
      <c r="F667" s="832" t="s">
        <v>3418</v>
      </c>
      <c r="G667" s="832" t="s">
        <v>3419</v>
      </c>
      <c r="H667" s="849"/>
      <c r="I667" s="849"/>
      <c r="J667" s="832"/>
      <c r="K667" s="832"/>
      <c r="L667" s="849"/>
      <c r="M667" s="849"/>
      <c r="N667" s="832"/>
      <c r="O667" s="832"/>
      <c r="P667" s="849">
        <v>1</v>
      </c>
      <c r="Q667" s="849">
        <v>37</v>
      </c>
      <c r="R667" s="837"/>
      <c r="S667" s="850">
        <v>37</v>
      </c>
    </row>
    <row r="668" spans="1:19" ht="14.4" customHeight="1" x14ac:dyDescent="0.3">
      <c r="A668" s="831" t="s">
        <v>3382</v>
      </c>
      <c r="B668" s="832" t="s">
        <v>3493</v>
      </c>
      <c r="C668" s="832" t="s">
        <v>576</v>
      </c>
      <c r="D668" s="832" t="s">
        <v>1837</v>
      </c>
      <c r="E668" s="832" t="s">
        <v>3377</v>
      </c>
      <c r="F668" s="832" t="s">
        <v>3447</v>
      </c>
      <c r="G668" s="832" t="s">
        <v>3449</v>
      </c>
      <c r="H668" s="849"/>
      <c r="I668" s="849"/>
      <c r="J668" s="832"/>
      <c r="K668" s="832"/>
      <c r="L668" s="849"/>
      <c r="M668" s="849"/>
      <c r="N668" s="832"/>
      <c r="O668" s="832"/>
      <c r="P668" s="849">
        <v>1</v>
      </c>
      <c r="Q668" s="849">
        <v>32</v>
      </c>
      <c r="R668" s="837"/>
      <c r="S668" s="850">
        <v>32</v>
      </c>
    </row>
    <row r="669" spans="1:19" ht="14.4" customHeight="1" x14ac:dyDescent="0.3">
      <c r="A669" s="831" t="s">
        <v>3382</v>
      </c>
      <c r="B669" s="832" t="s">
        <v>3503</v>
      </c>
      <c r="C669" s="832" t="s">
        <v>585</v>
      </c>
      <c r="D669" s="832" t="s">
        <v>3359</v>
      </c>
      <c r="E669" s="832" t="s">
        <v>3377</v>
      </c>
      <c r="F669" s="832" t="s">
        <v>3431</v>
      </c>
      <c r="G669" s="832" t="s">
        <v>3432</v>
      </c>
      <c r="H669" s="849">
        <v>268</v>
      </c>
      <c r="I669" s="849">
        <v>92728</v>
      </c>
      <c r="J669" s="832">
        <v>1.1669330380176939</v>
      </c>
      <c r="K669" s="832">
        <v>346</v>
      </c>
      <c r="L669" s="849">
        <v>229</v>
      </c>
      <c r="M669" s="849">
        <v>79463</v>
      </c>
      <c r="N669" s="832">
        <v>1</v>
      </c>
      <c r="O669" s="832">
        <v>347</v>
      </c>
      <c r="P669" s="849">
        <v>256</v>
      </c>
      <c r="Q669" s="849">
        <v>88832</v>
      </c>
      <c r="R669" s="837">
        <v>1.1179039301310043</v>
      </c>
      <c r="S669" s="850">
        <v>347</v>
      </c>
    </row>
    <row r="670" spans="1:19" ht="14.4" customHeight="1" x14ac:dyDescent="0.3">
      <c r="A670" s="831" t="s">
        <v>3382</v>
      </c>
      <c r="B670" s="832" t="s">
        <v>3503</v>
      </c>
      <c r="C670" s="832" t="s">
        <v>585</v>
      </c>
      <c r="D670" s="832" t="s">
        <v>3359</v>
      </c>
      <c r="E670" s="832" t="s">
        <v>3377</v>
      </c>
      <c r="F670" s="832" t="s">
        <v>3435</v>
      </c>
      <c r="G670" s="832" t="s">
        <v>3436</v>
      </c>
      <c r="H670" s="849">
        <v>20</v>
      </c>
      <c r="I670" s="849">
        <v>6920</v>
      </c>
      <c r="J670" s="832">
        <v>2.4927953890489913</v>
      </c>
      <c r="K670" s="832">
        <v>346</v>
      </c>
      <c r="L670" s="849">
        <v>8</v>
      </c>
      <c r="M670" s="849">
        <v>2776</v>
      </c>
      <c r="N670" s="832">
        <v>1</v>
      </c>
      <c r="O670" s="832">
        <v>347</v>
      </c>
      <c r="P670" s="849">
        <v>22</v>
      </c>
      <c r="Q670" s="849">
        <v>7634</v>
      </c>
      <c r="R670" s="837">
        <v>2.75</v>
      </c>
      <c r="S670" s="850">
        <v>347</v>
      </c>
    </row>
    <row r="671" spans="1:19" ht="14.4" customHeight="1" x14ac:dyDescent="0.3">
      <c r="A671" s="831" t="s">
        <v>3382</v>
      </c>
      <c r="B671" s="832" t="s">
        <v>3503</v>
      </c>
      <c r="C671" s="832" t="s">
        <v>585</v>
      </c>
      <c r="D671" s="832" t="s">
        <v>3359</v>
      </c>
      <c r="E671" s="832" t="s">
        <v>3377</v>
      </c>
      <c r="F671" s="832" t="s">
        <v>3435</v>
      </c>
      <c r="G671" s="832" t="s">
        <v>3490</v>
      </c>
      <c r="H671" s="849"/>
      <c r="I671" s="849"/>
      <c r="J671" s="832"/>
      <c r="K671" s="832"/>
      <c r="L671" s="849">
        <v>16</v>
      </c>
      <c r="M671" s="849">
        <v>5552</v>
      </c>
      <c r="N671" s="832">
        <v>1</v>
      </c>
      <c r="O671" s="832">
        <v>347</v>
      </c>
      <c r="P671" s="849">
        <v>8</v>
      </c>
      <c r="Q671" s="849">
        <v>2776</v>
      </c>
      <c r="R671" s="837">
        <v>0.5</v>
      </c>
      <c r="S671" s="850">
        <v>347</v>
      </c>
    </row>
    <row r="672" spans="1:19" ht="14.4" customHeight="1" x14ac:dyDescent="0.3">
      <c r="A672" s="831" t="s">
        <v>3382</v>
      </c>
      <c r="B672" s="832" t="s">
        <v>3503</v>
      </c>
      <c r="C672" s="832" t="s">
        <v>585</v>
      </c>
      <c r="D672" s="832" t="s">
        <v>3359</v>
      </c>
      <c r="E672" s="832" t="s">
        <v>3377</v>
      </c>
      <c r="F672" s="832" t="s">
        <v>3510</v>
      </c>
      <c r="G672" s="832" t="s">
        <v>3511</v>
      </c>
      <c r="H672" s="849">
        <v>77</v>
      </c>
      <c r="I672" s="849">
        <v>44737</v>
      </c>
      <c r="J672" s="832">
        <v>1.925</v>
      </c>
      <c r="K672" s="832">
        <v>581</v>
      </c>
      <c r="L672" s="849">
        <v>40</v>
      </c>
      <c r="M672" s="849">
        <v>23240</v>
      </c>
      <c r="N672" s="832">
        <v>1</v>
      </c>
      <c r="O672" s="832">
        <v>581</v>
      </c>
      <c r="P672" s="849">
        <v>36</v>
      </c>
      <c r="Q672" s="849">
        <v>20952</v>
      </c>
      <c r="R672" s="837">
        <v>0.90154905335628233</v>
      </c>
      <c r="S672" s="850">
        <v>582</v>
      </c>
    </row>
    <row r="673" spans="1:19" ht="14.4" customHeight="1" x14ac:dyDescent="0.3">
      <c r="A673" s="831" t="s">
        <v>3382</v>
      </c>
      <c r="B673" s="832" t="s">
        <v>3503</v>
      </c>
      <c r="C673" s="832" t="s">
        <v>585</v>
      </c>
      <c r="D673" s="832" t="s">
        <v>3359</v>
      </c>
      <c r="E673" s="832" t="s">
        <v>3377</v>
      </c>
      <c r="F673" s="832" t="s">
        <v>3510</v>
      </c>
      <c r="G673" s="832" t="s">
        <v>3512</v>
      </c>
      <c r="H673" s="849"/>
      <c r="I673" s="849"/>
      <c r="J673" s="832"/>
      <c r="K673" s="832"/>
      <c r="L673" s="849">
        <v>11</v>
      </c>
      <c r="M673" s="849">
        <v>6391</v>
      </c>
      <c r="N673" s="832">
        <v>1</v>
      </c>
      <c r="O673" s="832">
        <v>581</v>
      </c>
      <c r="P673" s="849">
        <v>17</v>
      </c>
      <c r="Q673" s="849">
        <v>9894</v>
      </c>
      <c r="R673" s="837">
        <v>1.5481145360663433</v>
      </c>
      <c r="S673" s="850">
        <v>582</v>
      </c>
    </row>
    <row r="674" spans="1:19" ht="14.4" customHeight="1" x14ac:dyDescent="0.3">
      <c r="A674" s="831" t="s">
        <v>3382</v>
      </c>
      <c r="B674" s="832" t="s">
        <v>3503</v>
      </c>
      <c r="C674" s="832" t="s">
        <v>585</v>
      </c>
      <c r="D674" s="832" t="s">
        <v>3359</v>
      </c>
      <c r="E674" s="832" t="s">
        <v>3377</v>
      </c>
      <c r="F674" s="832" t="s">
        <v>3513</v>
      </c>
      <c r="G674" s="832" t="s">
        <v>3514</v>
      </c>
      <c r="H674" s="849">
        <v>6</v>
      </c>
      <c r="I674" s="849">
        <v>1740</v>
      </c>
      <c r="J674" s="832"/>
      <c r="K674" s="832">
        <v>290</v>
      </c>
      <c r="L674" s="849"/>
      <c r="M674" s="849"/>
      <c r="N674" s="832"/>
      <c r="O674" s="832"/>
      <c r="P674" s="849"/>
      <c r="Q674" s="849"/>
      <c r="R674" s="837"/>
      <c r="S674" s="850"/>
    </row>
    <row r="675" spans="1:19" ht="14.4" customHeight="1" x14ac:dyDescent="0.3">
      <c r="A675" s="831" t="s">
        <v>3382</v>
      </c>
      <c r="B675" s="832" t="s">
        <v>3503</v>
      </c>
      <c r="C675" s="832" t="s">
        <v>585</v>
      </c>
      <c r="D675" s="832" t="s">
        <v>3359</v>
      </c>
      <c r="E675" s="832" t="s">
        <v>3377</v>
      </c>
      <c r="F675" s="832" t="s">
        <v>3515</v>
      </c>
      <c r="G675" s="832" t="s">
        <v>3516</v>
      </c>
      <c r="H675" s="849">
        <v>108</v>
      </c>
      <c r="I675" s="849">
        <v>62748</v>
      </c>
      <c r="J675" s="832">
        <v>1.2272727272727273</v>
      </c>
      <c r="K675" s="832">
        <v>581</v>
      </c>
      <c r="L675" s="849">
        <v>88</v>
      </c>
      <c r="M675" s="849">
        <v>51128</v>
      </c>
      <c r="N675" s="832">
        <v>1</v>
      </c>
      <c r="O675" s="832">
        <v>581</v>
      </c>
      <c r="P675" s="849">
        <v>32</v>
      </c>
      <c r="Q675" s="849">
        <v>18624</v>
      </c>
      <c r="R675" s="837">
        <v>0.36426224378031608</v>
      </c>
      <c r="S675" s="850">
        <v>582</v>
      </c>
    </row>
    <row r="676" spans="1:19" ht="14.4" customHeight="1" x14ac:dyDescent="0.3">
      <c r="A676" s="831" t="s">
        <v>3382</v>
      </c>
      <c r="B676" s="832" t="s">
        <v>3503</v>
      </c>
      <c r="C676" s="832" t="s">
        <v>585</v>
      </c>
      <c r="D676" s="832" t="s">
        <v>3359</v>
      </c>
      <c r="E676" s="832" t="s">
        <v>3377</v>
      </c>
      <c r="F676" s="832" t="s">
        <v>3523</v>
      </c>
      <c r="G676" s="832" t="s">
        <v>3524</v>
      </c>
      <c r="H676" s="849">
        <v>36</v>
      </c>
      <c r="I676" s="849">
        <v>9828</v>
      </c>
      <c r="J676" s="832">
        <v>2.2417883211678831</v>
      </c>
      <c r="K676" s="832">
        <v>273</v>
      </c>
      <c r="L676" s="849">
        <v>16</v>
      </c>
      <c r="M676" s="849">
        <v>4384</v>
      </c>
      <c r="N676" s="832">
        <v>1</v>
      </c>
      <c r="O676" s="832">
        <v>274</v>
      </c>
      <c r="P676" s="849">
        <v>30</v>
      </c>
      <c r="Q676" s="849">
        <v>8220</v>
      </c>
      <c r="R676" s="837">
        <v>1.875</v>
      </c>
      <c r="S676" s="850">
        <v>274</v>
      </c>
    </row>
    <row r="677" spans="1:19" ht="14.4" customHeight="1" x14ac:dyDescent="0.3">
      <c r="A677" s="831" t="s">
        <v>3382</v>
      </c>
      <c r="B677" s="832" t="s">
        <v>3503</v>
      </c>
      <c r="C677" s="832" t="s">
        <v>585</v>
      </c>
      <c r="D677" s="832" t="s">
        <v>3362</v>
      </c>
      <c r="E677" s="832" t="s">
        <v>3377</v>
      </c>
      <c r="F677" s="832" t="s">
        <v>3431</v>
      </c>
      <c r="G677" s="832" t="s">
        <v>3432</v>
      </c>
      <c r="H677" s="849">
        <v>32</v>
      </c>
      <c r="I677" s="849">
        <v>11072</v>
      </c>
      <c r="J677" s="832">
        <v>2.658981748318924</v>
      </c>
      <c r="K677" s="832">
        <v>346</v>
      </c>
      <c r="L677" s="849">
        <v>12</v>
      </c>
      <c r="M677" s="849">
        <v>4164</v>
      </c>
      <c r="N677" s="832">
        <v>1</v>
      </c>
      <c r="O677" s="832">
        <v>347</v>
      </c>
      <c r="P677" s="849">
        <v>52</v>
      </c>
      <c r="Q677" s="849">
        <v>18044</v>
      </c>
      <c r="R677" s="837">
        <v>4.333333333333333</v>
      </c>
      <c r="S677" s="850">
        <v>347</v>
      </c>
    </row>
    <row r="678" spans="1:19" ht="14.4" customHeight="1" x14ac:dyDescent="0.3">
      <c r="A678" s="831" t="s">
        <v>3382</v>
      </c>
      <c r="B678" s="832" t="s">
        <v>3503</v>
      </c>
      <c r="C678" s="832" t="s">
        <v>585</v>
      </c>
      <c r="D678" s="832" t="s">
        <v>3362</v>
      </c>
      <c r="E678" s="832" t="s">
        <v>3377</v>
      </c>
      <c r="F678" s="832" t="s">
        <v>3442</v>
      </c>
      <c r="G678" s="832" t="s">
        <v>3443</v>
      </c>
      <c r="H678" s="849">
        <v>3</v>
      </c>
      <c r="I678" s="849">
        <v>100</v>
      </c>
      <c r="J678" s="832"/>
      <c r="K678" s="832">
        <v>33.333333333333336</v>
      </c>
      <c r="L678" s="849"/>
      <c r="M678" s="849"/>
      <c r="N678" s="832"/>
      <c r="O678" s="832"/>
      <c r="P678" s="849"/>
      <c r="Q678" s="849"/>
      <c r="R678" s="837"/>
      <c r="S678" s="850"/>
    </row>
    <row r="679" spans="1:19" ht="14.4" customHeight="1" x14ac:dyDescent="0.3">
      <c r="A679" s="831" t="s">
        <v>3382</v>
      </c>
      <c r="B679" s="832" t="s">
        <v>3503</v>
      </c>
      <c r="C679" s="832" t="s">
        <v>585</v>
      </c>
      <c r="D679" s="832" t="s">
        <v>3362</v>
      </c>
      <c r="E679" s="832" t="s">
        <v>3377</v>
      </c>
      <c r="F679" s="832" t="s">
        <v>3442</v>
      </c>
      <c r="G679" s="832" t="s">
        <v>3444</v>
      </c>
      <c r="H679" s="849">
        <v>2</v>
      </c>
      <c r="I679" s="849">
        <v>66.67</v>
      </c>
      <c r="J679" s="832"/>
      <c r="K679" s="832">
        <v>33.335000000000001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3382</v>
      </c>
      <c r="B680" s="832" t="s">
        <v>3503</v>
      </c>
      <c r="C680" s="832" t="s">
        <v>585</v>
      </c>
      <c r="D680" s="832" t="s">
        <v>3362</v>
      </c>
      <c r="E680" s="832" t="s">
        <v>3377</v>
      </c>
      <c r="F680" s="832" t="s">
        <v>3507</v>
      </c>
      <c r="G680" s="832" t="s">
        <v>3509</v>
      </c>
      <c r="H680" s="849">
        <v>4</v>
      </c>
      <c r="I680" s="849">
        <v>2320</v>
      </c>
      <c r="J680" s="832"/>
      <c r="K680" s="832">
        <v>580</v>
      </c>
      <c r="L680" s="849"/>
      <c r="M680" s="849"/>
      <c r="N680" s="832"/>
      <c r="O680" s="832"/>
      <c r="P680" s="849"/>
      <c r="Q680" s="849"/>
      <c r="R680" s="837"/>
      <c r="S680" s="850"/>
    </row>
    <row r="681" spans="1:19" ht="14.4" customHeight="1" x14ac:dyDescent="0.3">
      <c r="A681" s="831" t="s">
        <v>3382</v>
      </c>
      <c r="B681" s="832" t="s">
        <v>3503</v>
      </c>
      <c r="C681" s="832" t="s">
        <v>585</v>
      </c>
      <c r="D681" s="832" t="s">
        <v>3362</v>
      </c>
      <c r="E681" s="832" t="s">
        <v>3377</v>
      </c>
      <c r="F681" s="832" t="s">
        <v>3517</v>
      </c>
      <c r="G681" s="832" t="s">
        <v>3518</v>
      </c>
      <c r="H681" s="849">
        <v>8</v>
      </c>
      <c r="I681" s="849">
        <v>4640</v>
      </c>
      <c r="J681" s="832"/>
      <c r="K681" s="832">
        <v>580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" customHeight="1" x14ac:dyDescent="0.3">
      <c r="A682" s="831" t="s">
        <v>3382</v>
      </c>
      <c r="B682" s="832" t="s">
        <v>3503</v>
      </c>
      <c r="C682" s="832" t="s">
        <v>585</v>
      </c>
      <c r="D682" s="832" t="s">
        <v>3362</v>
      </c>
      <c r="E682" s="832" t="s">
        <v>3377</v>
      </c>
      <c r="F682" s="832" t="s">
        <v>3517</v>
      </c>
      <c r="G682" s="832" t="s">
        <v>3519</v>
      </c>
      <c r="H682" s="849">
        <v>16</v>
      </c>
      <c r="I682" s="849">
        <v>9280</v>
      </c>
      <c r="J682" s="832"/>
      <c r="K682" s="832">
        <v>580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" customHeight="1" x14ac:dyDescent="0.3">
      <c r="A683" s="831" t="s">
        <v>3382</v>
      </c>
      <c r="B683" s="832" t="s">
        <v>3503</v>
      </c>
      <c r="C683" s="832" t="s">
        <v>585</v>
      </c>
      <c r="D683" s="832" t="s">
        <v>3362</v>
      </c>
      <c r="E683" s="832" t="s">
        <v>3377</v>
      </c>
      <c r="F683" s="832" t="s">
        <v>3523</v>
      </c>
      <c r="G683" s="832" t="s">
        <v>3524</v>
      </c>
      <c r="H683" s="849"/>
      <c r="I683" s="849"/>
      <c r="J683" s="832"/>
      <c r="K683" s="832"/>
      <c r="L683" s="849">
        <v>10</v>
      </c>
      <c r="M683" s="849">
        <v>2740</v>
      </c>
      <c r="N683" s="832">
        <v>1</v>
      </c>
      <c r="O683" s="832">
        <v>274</v>
      </c>
      <c r="P683" s="849"/>
      <c r="Q683" s="849"/>
      <c r="R683" s="837"/>
      <c r="S683" s="850"/>
    </row>
    <row r="684" spans="1:19" ht="14.4" customHeight="1" x14ac:dyDescent="0.3">
      <c r="A684" s="831" t="s">
        <v>3382</v>
      </c>
      <c r="B684" s="832" t="s">
        <v>3503</v>
      </c>
      <c r="C684" s="832" t="s">
        <v>585</v>
      </c>
      <c r="D684" s="832" t="s">
        <v>3365</v>
      </c>
      <c r="E684" s="832" t="s">
        <v>3377</v>
      </c>
      <c r="F684" s="832" t="s">
        <v>3378</v>
      </c>
      <c r="G684" s="832" t="s">
        <v>3379</v>
      </c>
      <c r="H684" s="849">
        <v>1</v>
      </c>
      <c r="I684" s="849">
        <v>74</v>
      </c>
      <c r="J684" s="832"/>
      <c r="K684" s="832">
        <v>74</v>
      </c>
      <c r="L684" s="849"/>
      <c r="M684" s="849"/>
      <c r="N684" s="832"/>
      <c r="O684" s="832"/>
      <c r="P684" s="849">
        <v>1</v>
      </c>
      <c r="Q684" s="849">
        <v>74</v>
      </c>
      <c r="R684" s="837"/>
      <c r="S684" s="850">
        <v>74</v>
      </c>
    </row>
    <row r="685" spans="1:19" ht="14.4" customHeight="1" x14ac:dyDescent="0.3">
      <c r="A685" s="831" t="s">
        <v>3382</v>
      </c>
      <c r="B685" s="832" t="s">
        <v>3503</v>
      </c>
      <c r="C685" s="832" t="s">
        <v>585</v>
      </c>
      <c r="D685" s="832" t="s">
        <v>3365</v>
      </c>
      <c r="E685" s="832" t="s">
        <v>3377</v>
      </c>
      <c r="F685" s="832" t="s">
        <v>3431</v>
      </c>
      <c r="G685" s="832" t="s">
        <v>3432</v>
      </c>
      <c r="H685" s="849">
        <v>225</v>
      </c>
      <c r="I685" s="849">
        <v>77850</v>
      </c>
      <c r="J685" s="832">
        <v>0.56228467422157702</v>
      </c>
      <c r="K685" s="832">
        <v>346</v>
      </c>
      <c r="L685" s="849">
        <v>399</v>
      </c>
      <c r="M685" s="849">
        <v>138453</v>
      </c>
      <c r="N685" s="832">
        <v>1</v>
      </c>
      <c r="O685" s="832">
        <v>347</v>
      </c>
      <c r="P685" s="849">
        <v>399</v>
      </c>
      <c r="Q685" s="849">
        <v>138453</v>
      </c>
      <c r="R685" s="837">
        <v>1</v>
      </c>
      <c r="S685" s="850">
        <v>347</v>
      </c>
    </row>
    <row r="686" spans="1:19" ht="14.4" customHeight="1" x14ac:dyDescent="0.3">
      <c r="A686" s="831" t="s">
        <v>3382</v>
      </c>
      <c r="B686" s="832" t="s">
        <v>3503</v>
      </c>
      <c r="C686" s="832" t="s">
        <v>585</v>
      </c>
      <c r="D686" s="832" t="s">
        <v>3365</v>
      </c>
      <c r="E686" s="832" t="s">
        <v>3377</v>
      </c>
      <c r="F686" s="832" t="s">
        <v>3504</v>
      </c>
      <c r="G686" s="832" t="s">
        <v>3506</v>
      </c>
      <c r="H686" s="849"/>
      <c r="I686" s="849"/>
      <c r="J686" s="832"/>
      <c r="K686" s="832"/>
      <c r="L686" s="849">
        <v>4</v>
      </c>
      <c r="M686" s="849">
        <v>1388</v>
      </c>
      <c r="N686" s="832">
        <v>1</v>
      </c>
      <c r="O686" s="832">
        <v>347</v>
      </c>
      <c r="P686" s="849"/>
      <c r="Q686" s="849"/>
      <c r="R686" s="837"/>
      <c r="S686" s="850"/>
    </row>
    <row r="687" spans="1:19" ht="14.4" customHeight="1" x14ac:dyDescent="0.3">
      <c r="A687" s="831" t="s">
        <v>3382</v>
      </c>
      <c r="B687" s="832" t="s">
        <v>3503</v>
      </c>
      <c r="C687" s="832" t="s">
        <v>585</v>
      </c>
      <c r="D687" s="832" t="s">
        <v>3365</v>
      </c>
      <c r="E687" s="832" t="s">
        <v>3377</v>
      </c>
      <c r="F687" s="832" t="s">
        <v>3442</v>
      </c>
      <c r="G687" s="832" t="s">
        <v>3443</v>
      </c>
      <c r="H687" s="849">
        <v>8</v>
      </c>
      <c r="I687" s="849">
        <v>266.67</v>
      </c>
      <c r="J687" s="832">
        <v>1.9999250037498126</v>
      </c>
      <c r="K687" s="832">
        <v>33.333750000000002</v>
      </c>
      <c r="L687" s="849">
        <v>4</v>
      </c>
      <c r="M687" s="849">
        <v>133.34</v>
      </c>
      <c r="N687" s="832">
        <v>1</v>
      </c>
      <c r="O687" s="832">
        <v>33.335000000000001</v>
      </c>
      <c r="P687" s="849">
        <v>2</v>
      </c>
      <c r="Q687" s="849">
        <v>66.67</v>
      </c>
      <c r="R687" s="837">
        <v>0.5</v>
      </c>
      <c r="S687" s="850">
        <v>33.335000000000001</v>
      </c>
    </row>
    <row r="688" spans="1:19" ht="14.4" customHeight="1" x14ac:dyDescent="0.3">
      <c r="A688" s="831" t="s">
        <v>3382</v>
      </c>
      <c r="B688" s="832" t="s">
        <v>3503</v>
      </c>
      <c r="C688" s="832" t="s">
        <v>585</v>
      </c>
      <c r="D688" s="832" t="s">
        <v>3365</v>
      </c>
      <c r="E688" s="832" t="s">
        <v>3377</v>
      </c>
      <c r="F688" s="832" t="s">
        <v>3442</v>
      </c>
      <c r="G688" s="832" t="s">
        <v>3444</v>
      </c>
      <c r="H688" s="849">
        <v>16</v>
      </c>
      <c r="I688" s="849">
        <v>533.34</v>
      </c>
      <c r="J688" s="832">
        <v>0.99998125058591925</v>
      </c>
      <c r="K688" s="832">
        <v>33.333750000000002</v>
      </c>
      <c r="L688" s="849">
        <v>16</v>
      </c>
      <c r="M688" s="849">
        <v>533.35</v>
      </c>
      <c r="N688" s="832">
        <v>1</v>
      </c>
      <c r="O688" s="832">
        <v>33.334375000000001</v>
      </c>
      <c r="P688" s="849">
        <v>15</v>
      </c>
      <c r="Q688" s="849">
        <v>500.01000000000005</v>
      </c>
      <c r="R688" s="837">
        <v>0.93748945345457957</v>
      </c>
      <c r="S688" s="850">
        <v>33.334000000000003</v>
      </c>
    </row>
    <row r="689" spans="1:19" ht="14.4" customHeight="1" x14ac:dyDescent="0.3">
      <c r="A689" s="831" t="s">
        <v>3382</v>
      </c>
      <c r="B689" s="832" t="s">
        <v>3503</v>
      </c>
      <c r="C689" s="832" t="s">
        <v>585</v>
      </c>
      <c r="D689" s="832" t="s">
        <v>3365</v>
      </c>
      <c r="E689" s="832" t="s">
        <v>3377</v>
      </c>
      <c r="F689" s="832" t="s">
        <v>3507</v>
      </c>
      <c r="G689" s="832" t="s">
        <v>3508</v>
      </c>
      <c r="H689" s="849">
        <v>42</v>
      </c>
      <c r="I689" s="849">
        <v>24360</v>
      </c>
      <c r="J689" s="832">
        <v>1.4</v>
      </c>
      <c r="K689" s="832">
        <v>580</v>
      </c>
      <c r="L689" s="849">
        <v>30</v>
      </c>
      <c r="M689" s="849">
        <v>17400</v>
      </c>
      <c r="N689" s="832">
        <v>1</v>
      </c>
      <c r="O689" s="832">
        <v>580</v>
      </c>
      <c r="P689" s="849">
        <v>12</v>
      </c>
      <c r="Q689" s="849">
        <v>6972</v>
      </c>
      <c r="R689" s="837">
        <v>0.40068965517241378</v>
      </c>
      <c r="S689" s="850">
        <v>581</v>
      </c>
    </row>
    <row r="690" spans="1:19" ht="14.4" customHeight="1" x14ac:dyDescent="0.3">
      <c r="A690" s="831" t="s">
        <v>3382</v>
      </c>
      <c r="B690" s="832" t="s">
        <v>3503</v>
      </c>
      <c r="C690" s="832" t="s">
        <v>585</v>
      </c>
      <c r="D690" s="832" t="s">
        <v>3365</v>
      </c>
      <c r="E690" s="832" t="s">
        <v>3377</v>
      </c>
      <c r="F690" s="832" t="s">
        <v>3507</v>
      </c>
      <c r="G690" s="832" t="s">
        <v>3509</v>
      </c>
      <c r="H690" s="849">
        <v>6</v>
      </c>
      <c r="I690" s="849">
        <v>3480</v>
      </c>
      <c r="J690" s="832"/>
      <c r="K690" s="832">
        <v>580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3382</v>
      </c>
      <c r="B691" s="832" t="s">
        <v>3503</v>
      </c>
      <c r="C691" s="832" t="s">
        <v>585</v>
      </c>
      <c r="D691" s="832" t="s">
        <v>3365</v>
      </c>
      <c r="E691" s="832" t="s">
        <v>3377</v>
      </c>
      <c r="F691" s="832" t="s">
        <v>3517</v>
      </c>
      <c r="G691" s="832" t="s">
        <v>3518</v>
      </c>
      <c r="H691" s="849">
        <v>24</v>
      </c>
      <c r="I691" s="849">
        <v>13920</v>
      </c>
      <c r="J691" s="832">
        <v>1.5</v>
      </c>
      <c r="K691" s="832">
        <v>580</v>
      </c>
      <c r="L691" s="849">
        <v>16</v>
      </c>
      <c r="M691" s="849">
        <v>9280</v>
      </c>
      <c r="N691" s="832">
        <v>1</v>
      </c>
      <c r="O691" s="832">
        <v>580</v>
      </c>
      <c r="P691" s="849">
        <v>8</v>
      </c>
      <c r="Q691" s="849">
        <v>4648</v>
      </c>
      <c r="R691" s="837">
        <v>0.50086206896551722</v>
      </c>
      <c r="S691" s="850">
        <v>581</v>
      </c>
    </row>
    <row r="692" spans="1:19" ht="14.4" customHeight="1" x14ac:dyDescent="0.3">
      <c r="A692" s="831" t="s">
        <v>3382</v>
      </c>
      <c r="B692" s="832" t="s">
        <v>3503</v>
      </c>
      <c r="C692" s="832" t="s">
        <v>585</v>
      </c>
      <c r="D692" s="832" t="s">
        <v>3365</v>
      </c>
      <c r="E692" s="832" t="s">
        <v>3377</v>
      </c>
      <c r="F692" s="832" t="s">
        <v>3517</v>
      </c>
      <c r="G692" s="832" t="s">
        <v>3519</v>
      </c>
      <c r="H692" s="849">
        <v>80</v>
      </c>
      <c r="I692" s="849">
        <v>46400</v>
      </c>
      <c r="J692" s="832">
        <v>5</v>
      </c>
      <c r="K692" s="832">
        <v>580</v>
      </c>
      <c r="L692" s="849">
        <v>16</v>
      </c>
      <c r="M692" s="849">
        <v>9280</v>
      </c>
      <c r="N692" s="832">
        <v>1</v>
      </c>
      <c r="O692" s="832">
        <v>580</v>
      </c>
      <c r="P692" s="849">
        <v>48</v>
      </c>
      <c r="Q692" s="849">
        <v>27888</v>
      </c>
      <c r="R692" s="837">
        <v>3.0051724137931033</v>
      </c>
      <c r="S692" s="850">
        <v>581</v>
      </c>
    </row>
    <row r="693" spans="1:19" ht="14.4" customHeight="1" x14ac:dyDescent="0.3">
      <c r="A693" s="831" t="s">
        <v>3382</v>
      </c>
      <c r="B693" s="832" t="s">
        <v>3503</v>
      </c>
      <c r="C693" s="832" t="s">
        <v>585</v>
      </c>
      <c r="D693" s="832" t="s">
        <v>3365</v>
      </c>
      <c r="E693" s="832" t="s">
        <v>3377</v>
      </c>
      <c r="F693" s="832" t="s">
        <v>3520</v>
      </c>
      <c r="G693" s="832" t="s">
        <v>3521</v>
      </c>
      <c r="H693" s="849"/>
      <c r="I693" s="849"/>
      <c r="J693" s="832"/>
      <c r="K693" s="832"/>
      <c r="L693" s="849">
        <v>6</v>
      </c>
      <c r="M693" s="849">
        <v>1746</v>
      </c>
      <c r="N693" s="832">
        <v>1</v>
      </c>
      <c r="O693" s="832">
        <v>291</v>
      </c>
      <c r="P693" s="849"/>
      <c r="Q693" s="849"/>
      <c r="R693" s="837"/>
      <c r="S693" s="850"/>
    </row>
    <row r="694" spans="1:19" ht="14.4" customHeight="1" x14ac:dyDescent="0.3">
      <c r="A694" s="831" t="s">
        <v>3382</v>
      </c>
      <c r="B694" s="832" t="s">
        <v>3503</v>
      </c>
      <c r="C694" s="832" t="s">
        <v>585</v>
      </c>
      <c r="D694" s="832" t="s">
        <v>3365</v>
      </c>
      <c r="E694" s="832" t="s">
        <v>3377</v>
      </c>
      <c r="F694" s="832" t="s">
        <v>3523</v>
      </c>
      <c r="G694" s="832" t="s">
        <v>3524</v>
      </c>
      <c r="H694" s="849">
        <v>2</v>
      </c>
      <c r="I694" s="849">
        <v>546</v>
      </c>
      <c r="J694" s="832"/>
      <c r="K694" s="832">
        <v>273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 t="s">
        <v>3382</v>
      </c>
      <c r="B695" s="832" t="s">
        <v>3503</v>
      </c>
      <c r="C695" s="832" t="s">
        <v>585</v>
      </c>
      <c r="D695" s="832" t="s">
        <v>3367</v>
      </c>
      <c r="E695" s="832" t="s">
        <v>3377</v>
      </c>
      <c r="F695" s="832" t="s">
        <v>3378</v>
      </c>
      <c r="G695" s="832" t="s">
        <v>3379</v>
      </c>
      <c r="H695" s="849"/>
      <c r="I695" s="849"/>
      <c r="J695" s="832"/>
      <c r="K695" s="832"/>
      <c r="L695" s="849"/>
      <c r="M695" s="849"/>
      <c r="N695" s="832"/>
      <c r="O695" s="832"/>
      <c r="P695" s="849">
        <v>12</v>
      </c>
      <c r="Q695" s="849">
        <v>888</v>
      </c>
      <c r="R695" s="837"/>
      <c r="S695" s="850">
        <v>74</v>
      </c>
    </row>
    <row r="696" spans="1:19" ht="14.4" customHeight="1" x14ac:dyDescent="0.3">
      <c r="A696" s="831" t="s">
        <v>3382</v>
      </c>
      <c r="B696" s="832" t="s">
        <v>3503</v>
      </c>
      <c r="C696" s="832" t="s">
        <v>585</v>
      </c>
      <c r="D696" s="832" t="s">
        <v>3367</v>
      </c>
      <c r="E696" s="832" t="s">
        <v>3377</v>
      </c>
      <c r="F696" s="832" t="s">
        <v>3431</v>
      </c>
      <c r="G696" s="832" t="s">
        <v>3432</v>
      </c>
      <c r="H696" s="849">
        <v>232</v>
      </c>
      <c r="I696" s="849">
        <v>80272</v>
      </c>
      <c r="J696" s="832">
        <v>1.7009662654687234</v>
      </c>
      <c r="K696" s="832">
        <v>346</v>
      </c>
      <c r="L696" s="849">
        <v>136</v>
      </c>
      <c r="M696" s="849">
        <v>47192</v>
      </c>
      <c r="N696" s="832">
        <v>1</v>
      </c>
      <c r="O696" s="832">
        <v>347</v>
      </c>
      <c r="P696" s="849">
        <v>229</v>
      </c>
      <c r="Q696" s="849">
        <v>79463</v>
      </c>
      <c r="R696" s="837">
        <v>1.6838235294117647</v>
      </c>
      <c r="S696" s="850">
        <v>347</v>
      </c>
    </row>
    <row r="697" spans="1:19" ht="14.4" customHeight="1" x14ac:dyDescent="0.3">
      <c r="A697" s="831" t="s">
        <v>3382</v>
      </c>
      <c r="B697" s="832" t="s">
        <v>3503</v>
      </c>
      <c r="C697" s="832" t="s">
        <v>585</v>
      </c>
      <c r="D697" s="832" t="s">
        <v>3367</v>
      </c>
      <c r="E697" s="832" t="s">
        <v>3377</v>
      </c>
      <c r="F697" s="832" t="s">
        <v>3442</v>
      </c>
      <c r="G697" s="832" t="s">
        <v>3443</v>
      </c>
      <c r="H697" s="849">
        <v>2</v>
      </c>
      <c r="I697" s="849">
        <v>66.67</v>
      </c>
      <c r="J697" s="832">
        <v>2.0003000300030003</v>
      </c>
      <c r="K697" s="832">
        <v>33.335000000000001</v>
      </c>
      <c r="L697" s="849">
        <v>1</v>
      </c>
      <c r="M697" s="849">
        <v>33.33</v>
      </c>
      <c r="N697" s="832">
        <v>1</v>
      </c>
      <c r="O697" s="832">
        <v>33.33</v>
      </c>
      <c r="P697" s="849">
        <v>6</v>
      </c>
      <c r="Q697" s="849">
        <v>200.01</v>
      </c>
      <c r="R697" s="837">
        <v>6.0009000900090008</v>
      </c>
      <c r="S697" s="850">
        <v>33.335000000000001</v>
      </c>
    </row>
    <row r="698" spans="1:19" ht="14.4" customHeight="1" x14ac:dyDescent="0.3">
      <c r="A698" s="831" t="s">
        <v>3382</v>
      </c>
      <c r="B698" s="832" t="s">
        <v>3503</v>
      </c>
      <c r="C698" s="832" t="s">
        <v>585</v>
      </c>
      <c r="D698" s="832" t="s">
        <v>3367</v>
      </c>
      <c r="E698" s="832" t="s">
        <v>3377</v>
      </c>
      <c r="F698" s="832" t="s">
        <v>3442</v>
      </c>
      <c r="G698" s="832" t="s">
        <v>3444</v>
      </c>
      <c r="H698" s="849">
        <v>2</v>
      </c>
      <c r="I698" s="849">
        <v>66.67</v>
      </c>
      <c r="J698" s="832">
        <v>8.3336458294271318E-2</v>
      </c>
      <c r="K698" s="832">
        <v>33.335000000000001</v>
      </c>
      <c r="L698" s="849">
        <v>24</v>
      </c>
      <c r="M698" s="849">
        <v>800.01</v>
      </c>
      <c r="N698" s="832">
        <v>1</v>
      </c>
      <c r="O698" s="832">
        <v>33.333750000000002</v>
      </c>
      <c r="P698" s="849">
        <v>20</v>
      </c>
      <c r="Q698" s="849">
        <v>666.65000000000009</v>
      </c>
      <c r="R698" s="837">
        <v>0.83330208372395353</v>
      </c>
      <c r="S698" s="850">
        <v>33.332500000000003</v>
      </c>
    </row>
    <row r="699" spans="1:19" ht="14.4" customHeight="1" x14ac:dyDescent="0.3">
      <c r="A699" s="831" t="s">
        <v>3382</v>
      </c>
      <c r="B699" s="832" t="s">
        <v>3503</v>
      </c>
      <c r="C699" s="832" t="s">
        <v>585</v>
      </c>
      <c r="D699" s="832" t="s">
        <v>3367</v>
      </c>
      <c r="E699" s="832" t="s">
        <v>3377</v>
      </c>
      <c r="F699" s="832" t="s">
        <v>3507</v>
      </c>
      <c r="G699" s="832" t="s">
        <v>3508</v>
      </c>
      <c r="H699" s="849"/>
      <c r="I699" s="849"/>
      <c r="J699" s="832"/>
      <c r="K699" s="832"/>
      <c r="L699" s="849">
        <v>16</v>
      </c>
      <c r="M699" s="849">
        <v>9280</v>
      </c>
      <c r="N699" s="832">
        <v>1</v>
      </c>
      <c r="O699" s="832">
        <v>580</v>
      </c>
      <c r="P699" s="849">
        <v>38</v>
      </c>
      <c r="Q699" s="849">
        <v>22078</v>
      </c>
      <c r="R699" s="837">
        <v>2.3790948275862069</v>
      </c>
      <c r="S699" s="850">
        <v>581</v>
      </c>
    </row>
    <row r="700" spans="1:19" ht="14.4" customHeight="1" x14ac:dyDescent="0.3">
      <c r="A700" s="831" t="s">
        <v>3382</v>
      </c>
      <c r="B700" s="832" t="s">
        <v>3503</v>
      </c>
      <c r="C700" s="832" t="s">
        <v>585</v>
      </c>
      <c r="D700" s="832" t="s">
        <v>3367</v>
      </c>
      <c r="E700" s="832" t="s">
        <v>3377</v>
      </c>
      <c r="F700" s="832" t="s">
        <v>3507</v>
      </c>
      <c r="G700" s="832" t="s">
        <v>3509</v>
      </c>
      <c r="H700" s="849"/>
      <c r="I700" s="849"/>
      <c r="J700" s="832"/>
      <c r="K700" s="832"/>
      <c r="L700" s="849"/>
      <c r="M700" s="849"/>
      <c r="N700" s="832"/>
      <c r="O700" s="832"/>
      <c r="P700" s="849">
        <v>18</v>
      </c>
      <c r="Q700" s="849">
        <v>10458</v>
      </c>
      <c r="R700" s="837"/>
      <c r="S700" s="850">
        <v>581</v>
      </c>
    </row>
    <row r="701" spans="1:19" ht="14.4" customHeight="1" x14ac:dyDescent="0.3">
      <c r="A701" s="831" t="s">
        <v>3382</v>
      </c>
      <c r="B701" s="832" t="s">
        <v>3503</v>
      </c>
      <c r="C701" s="832" t="s">
        <v>585</v>
      </c>
      <c r="D701" s="832" t="s">
        <v>3367</v>
      </c>
      <c r="E701" s="832" t="s">
        <v>3377</v>
      </c>
      <c r="F701" s="832" t="s">
        <v>3517</v>
      </c>
      <c r="G701" s="832" t="s">
        <v>3518</v>
      </c>
      <c r="H701" s="849">
        <v>6</v>
      </c>
      <c r="I701" s="849">
        <v>3480</v>
      </c>
      <c r="J701" s="832">
        <v>1.5</v>
      </c>
      <c r="K701" s="832">
        <v>580</v>
      </c>
      <c r="L701" s="849">
        <v>4</v>
      </c>
      <c r="M701" s="849">
        <v>2320</v>
      </c>
      <c r="N701" s="832">
        <v>1</v>
      </c>
      <c r="O701" s="832">
        <v>580</v>
      </c>
      <c r="P701" s="849">
        <v>6</v>
      </c>
      <c r="Q701" s="849">
        <v>3486</v>
      </c>
      <c r="R701" s="837">
        <v>1.5025862068965516</v>
      </c>
      <c r="S701" s="850">
        <v>581</v>
      </c>
    </row>
    <row r="702" spans="1:19" ht="14.4" customHeight="1" x14ac:dyDescent="0.3">
      <c r="A702" s="831" t="s">
        <v>3382</v>
      </c>
      <c r="B702" s="832" t="s">
        <v>3503</v>
      </c>
      <c r="C702" s="832" t="s">
        <v>585</v>
      </c>
      <c r="D702" s="832" t="s">
        <v>3367</v>
      </c>
      <c r="E702" s="832" t="s">
        <v>3377</v>
      </c>
      <c r="F702" s="832" t="s">
        <v>3517</v>
      </c>
      <c r="G702" s="832" t="s">
        <v>3519</v>
      </c>
      <c r="H702" s="849">
        <v>19</v>
      </c>
      <c r="I702" s="849">
        <v>11020</v>
      </c>
      <c r="J702" s="832">
        <v>0.32758620689655171</v>
      </c>
      <c r="K702" s="832">
        <v>580</v>
      </c>
      <c r="L702" s="849">
        <v>58</v>
      </c>
      <c r="M702" s="849">
        <v>33640</v>
      </c>
      <c r="N702" s="832">
        <v>1</v>
      </c>
      <c r="O702" s="832">
        <v>580</v>
      </c>
      <c r="P702" s="849">
        <v>31</v>
      </c>
      <c r="Q702" s="849">
        <v>18011</v>
      </c>
      <c r="R702" s="837">
        <v>0.53540428061831158</v>
      </c>
      <c r="S702" s="850">
        <v>581</v>
      </c>
    </row>
    <row r="703" spans="1:19" ht="14.4" customHeight="1" x14ac:dyDescent="0.3">
      <c r="A703" s="831" t="s">
        <v>3382</v>
      </c>
      <c r="B703" s="832" t="s">
        <v>3503</v>
      </c>
      <c r="C703" s="832" t="s">
        <v>585</v>
      </c>
      <c r="D703" s="832" t="s">
        <v>3370</v>
      </c>
      <c r="E703" s="832" t="s">
        <v>3377</v>
      </c>
      <c r="F703" s="832" t="s">
        <v>3431</v>
      </c>
      <c r="G703" s="832" t="s">
        <v>3432</v>
      </c>
      <c r="H703" s="849">
        <v>368</v>
      </c>
      <c r="I703" s="849">
        <v>127328</v>
      </c>
      <c r="J703" s="832">
        <v>0.74279247220245248</v>
      </c>
      <c r="K703" s="832">
        <v>346</v>
      </c>
      <c r="L703" s="849">
        <v>494</v>
      </c>
      <c r="M703" s="849">
        <v>171418</v>
      </c>
      <c r="N703" s="832">
        <v>1</v>
      </c>
      <c r="O703" s="832">
        <v>347</v>
      </c>
      <c r="P703" s="849">
        <v>600</v>
      </c>
      <c r="Q703" s="849">
        <v>208200</v>
      </c>
      <c r="R703" s="837">
        <v>1.214574898785425</v>
      </c>
      <c r="S703" s="850">
        <v>347</v>
      </c>
    </row>
    <row r="704" spans="1:19" ht="14.4" customHeight="1" x14ac:dyDescent="0.3">
      <c r="A704" s="831" t="s">
        <v>3382</v>
      </c>
      <c r="B704" s="832" t="s">
        <v>3503</v>
      </c>
      <c r="C704" s="832" t="s">
        <v>585</v>
      </c>
      <c r="D704" s="832" t="s">
        <v>3370</v>
      </c>
      <c r="E704" s="832" t="s">
        <v>3377</v>
      </c>
      <c r="F704" s="832" t="s">
        <v>3504</v>
      </c>
      <c r="G704" s="832" t="s">
        <v>3505</v>
      </c>
      <c r="H704" s="849">
        <v>4</v>
      </c>
      <c r="I704" s="849">
        <v>1384</v>
      </c>
      <c r="J704" s="832"/>
      <c r="K704" s="832">
        <v>346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3382</v>
      </c>
      <c r="B705" s="832" t="s">
        <v>3503</v>
      </c>
      <c r="C705" s="832" t="s">
        <v>585</v>
      </c>
      <c r="D705" s="832" t="s">
        <v>3370</v>
      </c>
      <c r="E705" s="832" t="s">
        <v>3377</v>
      </c>
      <c r="F705" s="832" t="s">
        <v>3504</v>
      </c>
      <c r="G705" s="832" t="s">
        <v>3506</v>
      </c>
      <c r="H705" s="849">
        <v>23</v>
      </c>
      <c r="I705" s="849">
        <v>7958</v>
      </c>
      <c r="J705" s="832"/>
      <c r="K705" s="832">
        <v>346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3382</v>
      </c>
      <c r="B706" s="832" t="s">
        <v>3503</v>
      </c>
      <c r="C706" s="832" t="s">
        <v>585</v>
      </c>
      <c r="D706" s="832" t="s">
        <v>3370</v>
      </c>
      <c r="E706" s="832" t="s">
        <v>3377</v>
      </c>
      <c r="F706" s="832" t="s">
        <v>3442</v>
      </c>
      <c r="G706" s="832" t="s">
        <v>3443</v>
      </c>
      <c r="H706" s="849">
        <v>5</v>
      </c>
      <c r="I706" s="849">
        <v>166.67000000000002</v>
      </c>
      <c r="J706" s="832"/>
      <c r="K706" s="832">
        <v>33.334000000000003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" customHeight="1" x14ac:dyDescent="0.3">
      <c r="A707" s="831" t="s">
        <v>3382</v>
      </c>
      <c r="B707" s="832" t="s">
        <v>3503</v>
      </c>
      <c r="C707" s="832" t="s">
        <v>585</v>
      </c>
      <c r="D707" s="832" t="s">
        <v>3370</v>
      </c>
      <c r="E707" s="832" t="s">
        <v>3377</v>
      </c>
      <c r="F707" s="832" t="s">
        <v>3442</v>
      </c>
      <c r="G707" s="832" t="s">
        <v>3444</v>
      </c>
      <c r="H707" s="849">
        <v>10</v>
      </c>
      <c r="I707" s="849">
        <v>333.35</v>
      </c>
      <c r="J707" s="832">
        <v>1.2500468744140698</v>
      </c>
      <c r="K707" s="832">
        <v>33.335000000000001</v>
      </c>
      <c r="L707" s="849">
        <v>8</v>
      </c>
      <c r="M707" s="849">
        <v>266.67</v>
      </c>
      <c r="N707" s="832">
        <v>1</v>
      </c>
      <c r="O707" s="832">
        <v>33.333750000000002</v>
      </c>
      <c r="P707" s="849">
        <v>2</v>
      </c>
      <c r="Q707" s="849">
        <v>66.67</v>
      </c>
      <c r="R707" s="837">
        <v>0.25000937488281394</v>
      </c>
      <c r="S707" s="850">
        <v>33.335000000000001</v>
      </c>
    </row>
    <row r="708" spans="1:19" ht="14.4" customHeight="1" x14ac:dyDescent="0.3">
      <c r="A708" s="831" t="s">
        <v>3382</v>
      </c>
      <c r="B708" s="832" t="s">
        <v>3503</v>
      </c>
      <c r="C708" s="832" t="s">
        <v>585</v>
      </c>
      <c r="D708" s="832" t="s">
        <v>3370</v>
      </c>
      <c r="E708" s="832" t="s">
        <v>3377</v>
      </c>
      <c r="F708" s="832" t="s">
        <v>3507</v>
      </c>
      <c r="G708" s="832" t="s">
        <v>3508</v>
      </c>
      <c r="H708" s="849">
        <v>24</v>
      </c>
      <c r="I708" s="849">
        <v>13920</v>
      </c>
      <c r="J708" s="832">
        <v>4</v>
      </c>
      <c r="K708" s="832">
        <v>580</v>
      </c>
      <c r="L708" s="849">
        <v>6</v>
      </c>
      <c r="M708" s="849">
        <v>3480</v>
      </c>
      <c r="N708" s="832">
        <v>1</v>
      </c>
      <c r="O708" s="832">
        <v>580</v>
      </c>
      <c r="P708" s="849"/>
      <c r="Q708" s="849"/>
      <c r="R708" s="837"/>
      <c r="S708" s="850"/>
    </row>
    <row r="709" spans="1:19" ht="14.4" customHeight="1" x14ac:dyDescent="0.3">
      <c r="A709" s="831" t="s">
        <v>3382</v>
      </c>
      <c r="B709" s="832" t="s">
        <v>3503</v>
      </c>
      <c r="C709" s="832" t="s">
        <v>585</v>
      </c>
      <c r="D709" s="832" t="s">
        <v>3370</v>
      </c>
      <c r="E709" s="832" t="s">
        <v>3377</v>
      </c>
      <c r="F709" s="832" t="s">
        <v>3517</v>
      </c>
      <c r="G709" s="832" t="s">
        <v>3518</v>
      </c>
      <c r="H709" s="849">
        <v>8</v>
      </c>
      <c r="I709" s="849">
        <v>4640</v>
      </c>
      <c r="J709" s="832"/>
      <c r="K709" s="832">
        <v>580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" customHeight="1" x14ac:dyDescent="0.3">
      <c r="A710" s="831" t="s">
        <v>3382</v>
      </c>
      <c r="B710" s="832" t="s">
        <v>3503</v>
      </c>
      <c r="C710" s="832" t="s">
        <v>585</v>
      </c>
      <c r="D710" s="832" t="s">
        <v>3370</v>
      </c>
      <c r="E710" s="832" t="s">
        <v>3377</v>
      </c>
      <c r="F710" s="832" t="s">
        <v>3517</v>
      </c>
      <c r="G710" s="832" t="s">
        <v>3519</v>
      </c>
      <c r="H710" s="849">
        <v>16</v>
      </c>
      <c r="I710" s="849">
        <v>9280</v>
      </c>
      <c r="J710" s="832">
        <v>0.66666666666666663</v>
      </c>
      <c r="K710" s="832">
        <v>580</v>
      </c>
      <c r="L710" s="849">
        <v>24</v>
      </c>
      <c r="M710" s="849">
        <v>13920</v>
      </c>
      <c r="N710" s="832">
        <v>1</v>
      </c>
      <c r="O710" s="832">
        <v>580</v>
      </c>
      <c r="P710" s="849"/>
      <c r="Q710" s="849"/>
      <c r="R710" s="837"/>
      <c r="S710" s="850"/>
    </row>
    <row r="711" spans="1:19" ht="14.4" customHeight="1" x14ac:dyDescent="0.3">
      <c r="A711" s="831" t="s">
        <v>3382</v>
      </c>
      <c r="B711" s="832" t="s">
        <v>3503</v>
      </c>
      <c r="C711" s="832" t="s">
        <v>585</v>
      </c>
      <c r="D711" s="832" t="s">
        <v>3370</v>
      </c>
      <c r="E711" s="832" t="s">
        <v>3377</v>
      </c>
      <c r="F711" s="832" t="s">
        <v>3520</v>
      </c>
      <c r="G711" s="832" t="s">
        <v>3521</v>
      </c>
      <c r="H711" s="849">
        <v>48</v>
      </c>
      <c r="I711" s="849">
        <v>13920</v>
      </c>
      <c r="J711" s="832"/>
      <c r="K711" s="832">
        <v>290</v>
      </c>
      <c r="L711" s="849"/>
      <c r="M711" s="849"/>
      <c r="N711" s="832"/>
      <c r="O711" s="832"/>
      <c r="P711" s="849">
        <v>12</v>
      </c>
      <c r="Q711" s="849">
        <v>3492</v>
      </c>
      <c r="R711" s="837"/>
      <c r="S711" s="850">
        <v>291</v>
      </c>
    </row>
    <row r="712" spans="1:19" ht="14.4" customHeight="1" x14ac:dyDescent="0.3">
      <c r="A712" s="831" t="s">
        <v>3382</v>
      </c>
      <c r="B712" s="832" t="s">
        <v>3503</v>
      </c>
      <c r="C712" s="832" t="s">
        <v>585</v>
      </c>
      <c r="D712" s="832" t="s">
        <v>3370</v>
      </c>
      <c r="E712" s="832" t="s">
        <v>3377</v>
      </c>
      <c r="F712" s="832" t="s">
        <v>3520</v>
      </c>
      <c r="G712" s="832" t="s">
        <v>3522</v>
      </c>
      <c r="H712" s="849">
        <v>12</v>
      </c>
      <c r="I712" s="849">
        <v>3480</v>
      </c>
      <c r="J712" s="832"/>
      <c r="K712" s="832">
        <v>290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3382</v>
      </c>
      <c r="B713" s="832" t="s">
        <v>3503</v>
      </c>
      <c r="C713" s="832" t="s">
        <v>585</v>
      </c>
      <c r="D713" s="832" t="s">
        <v>3370</v>
      </c>
      <c r="E713" s="832" t="s">
        <v>3377</v>
      </c>
      <c r="F713" s="832" t="s">
        <v>3523</v>
      </c>
      <c r="G713" s="832" t="s">
        <v>3524</v>
      </c>
      <c r="H713" s="849">
        <v>188</v>
      </c>
      <c r="I713" s="849">
        <v>51324</v>
      </c>
      <c r="J713" s="832">
        <v>1.7671119680484781</v>
      </c>
      <c r="K713" s="832">
        <v>273</v>
      </c>
      <c r="L713" s="849">
        <v>106</v>
      </c>
      <c r="M713" s="849">
        <v>29044</v>
      </c>
      <c r="N713" s="832">
        <v>1</v>
      </c>
      <c r="O713" s="832">
        <v>274</v>
      </c>
      <c r="P713" s="849">
        <v>80</v>
      </c>
      <c r="Q713" s="849">
        <v>21920</v>
      </c>
      <c r="R713" s="837">
        <v>0.75471698113207553</v>
      </c>
      <c r="S713" s="850">
        <v>274</v>
      </c>
    </row>
    <row r="714" spans="1:19" ht="14.4" customHeight="1" x14ac:dyDescent="0.3">
      <c r="A714" s="831" t="s">
        <v>3382</v>
      </c>
      <c r="B714" s="832" t="s">
        <v>3503</v>
      </c>
      <c r="C714" s="832" t="s">
        <v>585</v>
      </c>
      <c r="D714" s="832" t="s">
        <v>3370</v>
      </c>
      <c r="E714" s="832" t="s">
        <v>3377</v>
      </c>
      <c r="F714" s="832" t="s">
        <v>3523</v>
      </c>
      <c r="G714" s="832" t="s">
        <v>3525</v>
      </c>
      <c r="H714" s="849">
        <v>4</v>
      </c>
      <c r="I714" s="849">
        <v>1092</v>
      </c>
      <c r="J714" s="832">
        <v>0.4981751824817518</v>
      </c>
      <c r="K714" s="832">
        <v>273</v>
      </c>
      <c r="L714" s="849">
        <v>8</v>
      </c>
      <c r="M714" s="849">
        <v>2192</v>
      </c>
      <c r="N714" s="832">
        <v>1</v>
      </c>
      <c r="O714" s="832">
        <v>274</v>
      </c>
      <c r="P714" s="849"/>
      <c r="Q714" s="849"/>
      <c r="R714" s="837"/>
      <c r="S714" s="850"/>
    </row>
    <row r="715" spans="1:19" ht="14.4" customHeight="1" x14ac:dyDescent="0.3">
      <c r="A715" s="831" t="s">
        <v>3382</v>
      </c>
      <c r="B715" s="832" t="s">
        <v>3503</v>
      </c>
      <c r="C715" s="832" t="s">
        <v>585</v>
      </c>
      <c r="D715" s="832" t="s">
        <v>3371</v>
      </c>
      <c r="E715" s="832" t="s">
        <v>3377</v>
      </c>
      <c r="F715" s="832" t="s">
        <v>3431</v>
      </c>
      <c r="G715" s="832" t="s">
        <v>3432</v>
      </c>
      <c r="H715" s="849">
        <v>76</v>
      </c>
      <c r="I715" s="849">
        <v>26296</v>
      </c>
      <c r="J715" s="832">
        <v>1.263016330451489</v>
      </c>
      <c r="K715" s="832">
        <v>346</v>
      </c>
      <c r="L715" s="849">
        <v>60</v>
      </c>
      <c r="M715" s="849">
        <v>20820</v>
      </c>
      <c r="N715" s="832">
        <v>1</v>
      </c>
      <c r="O715" s="832">
        <v>347</v>
      </c>
      <c r="P715" s="849">
        <v>36</v>
      </c>
      <c r="Q715" s="849">
        <v>12492</v>
      </c>
      <c r="R715" s="837">
        <v>0.6</v>
      </c>
      <c r="S715" s="850">
        <v>347</v>
      </c>
    </row>
    <row r="716" spans="1:19" ht="14.4" customHeight="1" x14ac:dyDescent="0.3">
      <c r="A716" s="831" t="s">
        <v>3382</v>
      </c>
      <c r="B716" s="832" t="s">
        <v>3503</v>
      </c>
      <c r="C716" s="832" t="s">
        <v>585</v>
      </c>
      <c r="D716" s="832" t="s">
        <v>3372</v>
      </c>
      <c r="E716" s="832" t="s">
        <v>3377</v>
      </c>
      <c r="F716" s="832" t="s">
        <v>3442</v>
      </c>
      <c r="G716" s="832" t="s">
        <v>3444</v>
      </c>
      <c r="H716" s="849">
        <v>2</v>
      </c>
      <c r="I716" s="849">
        <v>66.67</v>
      </c>
      <c r="J716" s="832"/>
      <c r="K716" s="832">
        <v>33.335000000000001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" customHeight="1" x14ac:dyDescent="0.3">
      <c r="A717" s="831" t="s">
        <v>3382</v>
      </c>
      <c r="B717" s="832" t="s">
        <v>3503</v>
      </c>
      <c r="C717" s="832" t="s">
        <v>585</v>
      </c>
      <c r="D717" s="832" t="s">
        <v>3372</v>
      </c>
      <c r="E717" s="832" t="s">
        <v>3377</v>
      </c>
      <c r="F717" s="832" t="s">
        <v>3517</v>
      </c>
      <c r="G717" s="832" t="s">
        <v>3519</v>
      </c>
      <c r="H717" s="849">
        <v>8</v>
      </c>
      <c r="I717" s="849">
        <v>4640</v>
      </c>
      <c r="J717" s="832"/>
      <c r="K717" s="832">
        <v>580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" customHeight="1" x14ac:dyDescent="0.3">
      <c r="A718" s="831" t="s">
        <v>3382</v>
      </c>
      <c r="B718" s="832" t="s">
        <v>3503</v>
      </c>
      <c r="C718" s="832" t="s">
        <v>585</v>
      </c>
      <c r="D718" s="832" t="s">
        <v>3374</v>
      </c>
      <c r="E718" s="832" t="s">
        <v>3377</v>
      </c>
      <c r="F718" s="832" t="s">
        <v>3431</v>
      </c>
      <c r="G718" s="832" t="s">
        <v>3432</v>
      </c>
      <c r="H718" s="849"/>
      <c r="I718" s="849"/>
      <c r="J718" s="832"/>
      <c r="K718" s="832"/>
      <c r="L718" s="849"/>
      <c r="M718" s="849"/>
      <c r="N718" s="832"/>
      <c r="O718" s="832"/>
      <c r="P718" s="849">
        <v>104</v>
      </c>
      <c r="Q718" s="849">
        <v>36088</v>
      </c>
      <c r="R718" s="837"/>
      <c r="S718" s="850">
        <v>347</v>
      </c>
    </row>
    <row r="719" spans="1:19" ht="14.4" customHeight="1" x14ac:dyDescent="0.3">
      <c r="A719" s="831" t="s">
        <v>3382</v>
      </c>
      <c r="B719" s="832" t="s">
        <v>3503</v>
      </c>
      <c r="C719" s="832" t="s">
        <v>585</v>
      </c>
      <c r="D719" s="832" t="s">
        <v>3374</v>
      </c>
      <c r="E719" s="832" t="s">
        <v>3377</v>
      </c>
      <c r="F719" s="832" t="s">
        <v>3510</v>
      </c>
      <c r="G719" s="832" t="s">
        <v>3511</v>
      </c>
      <c r="H719" s="849"/>
      <c r="I719" s="849"/>
      <c r="J719" s="832"/>
      <c r="K719" s="832"/>
      <c r="L719" s="849"/>
      <c r="M719" s="849"/>
      <c r="N719" s="832"/>
      <c r="O719" s="832"/>
      <c r="P719" s="849">
        <v>6</v>
      </c>
      <c r="Q719" s="849">
        <v>3492</v>
      </c>
      <c r="R719" s="837"/>
      <c r="S719" s="850">
        <v>582</v>
      </c>
    </row>
    <row r="720" spans="1:19" ht="14.4" customHeight="1" x14ac:dyDescent="0.3">
      <c r="A720" s="831" t="s">
        <v>3382</v>
      </c>
      <c r="B720" s="832" t="s">
        <v>3503</v>
      </c>
      <c r="C720" s="832" t="s">
        <v>585</v>
      </c>
      <c r="D720" s="832" t="s">
        <v>3374</v>
      </c>
      <c r="E720" s="832" t="s">
        <v>3377</v>
      </c>
      <c r="F720" s="832" t="s">
        <v>3510</v>
      </c>
      <c r="G720" s="832" t="s">
        <v>3512</v>
      </c>
      <c r="H720" s="849"/>
      <c r="I720" s="849"/>
      <c r="J720" s="832"/>
      <c r="K720" s="832"/>
      <c r="L720" s="849"/>
      <c r="M720" s="849"/>
      <c r="N720" s="832"/>
      <c r="O720" s="832"/>
      <c r="P720" s="849">
        <v>12</v>
      </c>
      <c r="Q720" s="849">
        <v>6984</v>
      </c>
      <c r="R720" s="837"/>
      <c r="S720" s="850">
        <v>582</v>
      </c>
    </row>
    <row r="721" spans="1:19" ht="14.4" customHeight="1" x14ac:dyDescent="0.3">
      <c r="A721" s="831" t="s">
        <v>3382</v>
      </c>
      <c r="B721" s="832" t="s">
        <v>3503</v>
      </c>
      <c r="C721" s="832" t="s">
        <v>585</v>
      </c>
      <c r="D721" s="832" t="s">
        <v>3374</v>
      </c>
      <c r="E721" s="832" t="s">
        <v>3377</v>
      </c>
      <c r="F721" s="832" t="s">
        <v>3515</v>
      </c>
      <c r="G721" s="832" t="s">
        <v>3516</v>
      </c>
      <c r="H721" s="849"/>
      <c r="I721" s="849"/>
      <c r="J721" s="832"/>
      <c r="K721" s="832"/>
      <c r="L721" s="849"/>
      <c r="M721" s="849"/>
      <c r="N721" s="832"/>
      <c r="O721" s="832"/>
      <c r="P721" s="849">
        <v>80</v>
      </c>
      <c r="Q721" s="849">
        <v>46560</v>
      </c>
      <c r="R721" s="837"/>
      <c r="S721" s="850">
        <v>582</v>
      </c>
    </row>
    <row r="722" spans="1:19" ht="14.4" customHeight="1" x14ac:dyDescent="0.3">
      <c r="A722" s="831" t="s">
        <v>3382</v>
      </c>
      <c r="B722" s="832" t="s">
        <v>3503</v>
      </c>
      <c r="C722" s="832" t="s">
        <v>585</v>
      </c>
      <c r="D722" s="832" t="s">
        <v>3374</v>
      </c>
      <c r="E722" s="832" t="s">
        <v>3377</v>
      </c>
      <c r="F722" s="832" t="s">
        <v>3523</v>
      </c>
      <c r="G722" s="832" t="s">
        <v>3524</v>
      </c>
      <c r="H722" s="849"/>
      <c r="I722" s="849"/>
      <c r="J722" s="832"/>
      <c r="K722" s="832"/>
      <c r="L722" s="849"/>
      <c r="M722" s="849"/>
      <c r="N722" s="832"/>
      <c r="O722" s="832"/>
      <c r="P722" s="849">
        <v>4</v>
      </c>
      <c r="Q722" s="849">
        <v>1096</v>
      </c>
      <c r="R722" s="837"/>
      <c r="S722" s="850">
        <v>274</v>
      </c>
    </row>
    <row r="723" spans="1:19" ht="14.4" customHeight="1" thickBot="1" x14ac:dyDescent="0.35">
      <c r="A723" s="839" t="s">
        <v>3526</v>
      </c>
      <c r="B723" s="840" t="s">
        <v>3527</v>
      </c>
      <c r="C723" s="840" t="s">
        <v>594</v>
      </c>
      <c r="D723" s="840" t="s">
        <v>3366</v>
      </c>
      <c r="E723" s="840" t="s">
        <v>3377</v>
      </c>
      <c r="F723" s="840" t="s">
        <v>3528</v>
      </c>
      <c r="G723" s="840" t="s">
        <v>3529</v>
      </c>
      <c r="H723" s="851">
        <v>14</v>
      </c>
      <c r="I723" s="851">
        <v>308</v>
      </c>
      <c r="J723" s="840"/>
      <c r="K723" s="840">
        <v>22</v>
      </c>
      <c r="L723" s="851"/>
      <c r="M723" s="851"/>
      <c r="N723" s="840"/>
      <c r="O723" s="840"/>
      <c r="P723" s="851"/>
      <c r="Q723" s="851"/>
      <c r="R723" s="845"/>
      <c r="S723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13045624.33</v>
      </c>
      <c r="C3" s="344">
        <f t="shared" ref="C3:R3" si="0">SUBTOTAL(9,C6:C1048576)</f>
        <v>33.572655995000616</v>
      </c>
      <c r="D3" s="344">
        <f t="shared" si="0"/>
        <v>12015646.300000001</v>
      </c>
      <c r="E3" s="344">
        <f t="shared" si="0"/>
        <v>23</v>
      </c>
      <c r="F3" s="344">
        <f t="shared" si="0"/>
        <v>12821243.610000001</v>
      </c>
      <c r="G3" s="347">
        <f>IF(D3&lt;&gt;0,F3/D3,"")</f>
        <v>1.0670456910836332</v>
      </c>
      <c r="H3" s="343">
        <f t="shared" si="0"/>
        <v>0</v>
      </c>
      <c r="I3" s="344">
        <f t="shared" si="0"/>
        <v>0</v>
      </c>
      <c r="J3" s="344">
        <f t="shared" si="0"/>
        <v>0</v>
      </c>
      <c r="K3" s="344">
        <f t="shared" si="0"/>
        <v>0</v>
      </c>
      <c r="L3" s="344">
        <f t="shared" si="0"/>
        <v>0</v>
      </c>
      <c r="M3" s="345" t="str">
        <f>IF(J3&lt;&gt;0,L3/J3,"")</f>
        <v/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3532</v>
      </c>
      <c r="B6" s="887">
        <v>2952</v>
      </c>
      <c r="C6" s="825">
        <v>0.38100154878678366</v>
      </c>
      <c r="D6" s="887">
        <v>7748</v>
      </c>
      <c r="E6" s="825">
        <v>1</v>
      </c>
      <c r="F6" s="887">
        <v>5690</v>
      </c>
      <c r="G6" s="830">
        <v>0.7343830665978317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3533</v>
      </c>
      <c r="B7" s="889">
        <v>13393</v>
      </c>
      <c r="C7" s="832">
        <v>0.61432031898971295</v>
      </c>
      <c r="D7" s="889">
        <v>21801.33</v>
      </c>
      <c r="E7" s="832">
        <v>1</v>
      </c>
      <c r="F7" s="889">
        <v>14188</v>
      </c>
      <c r="G7" s="837">
        <v>0.65078598415784716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3534</v>
      </c>
      <c r="B8" s="889">
        <v>30217</v>
      </c>
      <c r="C8" s="832">
        <v>1.1775456919060052</v>
      </c>
      <c r="D8" s="889">
        <v>25661</v>
      </c>
      <c r="E8" s="832">
        <v>1</v>
      </c>
      <c r="F8" s="889">
        <v>31369</v>
      </c>
      <c r="G8" s="837">
        <v>1.2224387202369353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3535</v>
      </c>
      <c r="B9" s="889">
        <v>7009</v>
      </c>
      <c r="C9" s="832">
        <v>1.4283676380680661</v>
      </c>
      <c r="D9" s="889">
        <v>4907</v>
      </c>
      <c r="E9" s="832">
        <v>1</v>
      </c>
      <c r="F9" s="889">
        <v>1404</v>
      </c>
      <c r="G9" s="837">
        <v>0.28612186672101081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3536</v>
      </c>
      <c r="B10" s="889">
        <v>1402</v>
      </c>
      <c r="C10" s="832">
        <v>2</v>
      </c>
      <c r="D10" s="889">
        <v>701</v>
      </c>
      <c r="E10" s="832">
        <v>1</v>
      </c>
      <c r="F10" s="889">
        <v>702</v>
      </c>
      <c r="G10" s="837">
        <v>1.0014265335235377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3537</v>
      </c>
      <c r="B11" s="889">
        <v>3505</v>
      </c>
      <c r="C11" s="832">
        <v>1</v>
      </c>
      <c r="D11" s="889">
        <v>3505</v>
      </c>
      <c r="E11" s="832">
        <v>1</v>
      </c>
      <c r="F11" s="889">
        <v>2180</v>
      </c>
      <c r="G11" s="837">
        <v>0.62196861626248212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3538</v>
      </c>
      <c r="B12" s="889">
        <v>701</v>
      </c>
      <c r="C12" s="832">
        <v>0.5</v>
      </c>
      <c r="D12" s="889">
        <v>1402</v>
      </c>
      <c r="E12" s="832">
        <v>1</v>
      </c>
      <c r="F12" s="889">
        <v>702</v>
      </c>
      <c r="G12" s="837">
        <v>0.50071326676176886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3539</v>
      </c>
      <c r="B13" s="889">
        <v>1384</v>
      </c>
      <c r="C13" s="832">
        <v>0.28204605665375992</v>
      </c>
      <c r="D13" s="889">
        <v>4907</v>
      </c>
      <c r="E13" s="832">
        <v>1</v>
      </c>
      <c r="F13" s="889">
        <v>7057</v>
      </c>
      <c r="G13" s="837">
        <v>1.4381495822294681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3540</v>
      </c>
      <c r="B14" s="889">
        <v>15757</v>
      </c>
      <c r="C14" s="832">
        <v>0.98382867132867136</v>
      </c>
      <c r="D14" s="889">
        <v>16016</v>
      </c>
      <c r="E14" s="832">
        <v>1</v>
      </c>
      <c r="F14" s="889">
        <v>9096</v>
      </c>
      <c r="G14" s="837">
        <v>0.56793206793206796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3541</v>
      </c>
      <c r="B15" s="889">
        <v>2103</v>
      </c>
      <c r="C15" s="832">
        <v>1.4614315496872827</v>
      </c>
      <c r="D15" s="889">
        <v>1439</v>
      </c>
      <c r="E15" s="832">
        <v>1</v>
      </c>
      <c r="F15" s="889">
        <v>1404</v>
      </c>
      <c r="G15" s="837">
        <v>0.97567755385684507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3542</v>
      </c>
      <c r="B16" s="889">
        <v>775</v>
      </c>
      <c r="C16" s="832"/>
      <c r="D16" s="889">
        <v>0</v>
      </c>
      <c r="E16" s="832"/>
      <c r="F16" s="889">
        <v>1404</v>
      </c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3543</v>
      </c>
      <c r="B17" s="889">
        <v>1476</v>
      </c>
      <c r="C17" s="832">
        <v>1.025712300208478</v>
      </c>
      <c r="D17" s="889">
        <v>1439</v>
      </c>
      <c r="E17" s="832">
        <v>1</v>
      </c>
      <c r="F17" s="889">
        <v>2106</v>
      </c>
      <c r="G17" s="837">
        <v>1.4635163307852674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3544</v>
      </c>
      <c r="B18" s="889">
        <v>775</v>
      </c>
      <c r="C18" s="832">
        <v>0.55278174037089867</v>
      </c>
      <c r="D18" s="889">
        <v>1402</v>
      </c>
      <c r="E18" s="832">
        <v>1</v>
      </c>
      <c r="F18" s="889">
        <v>1404</v>
      </c>
      <c r="G18" s="837">
        <v>1.0014265335235377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3545</v>
      </c>
      <c r="B19" s="889">
        <v>14869</v>
      </c>
      <c r="C19" s="832">
        <v>1.7521800612773981</v>
      </c>
      <c r="D19" s="889">
        <v>8486</v>
      </c>
      <c r="E19" s="832">
        <v>1</v>
      </c>
      <c r="F19" s="889">
        <v>10678</v>
      </c>
      <c r="G19" s="837">
        <v>1.2583078010841386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3546</v>
      </c>
      <c r="B20" s="889">
        <v>23870</v>
      </c>
      <c r="C20" s="832">
        <v>1.6803942273847237</v>
      </c>
      <c r="D20" s="889">
        <v>14205</v>
      </c>
      <c r="E20" s="832">
        <v>1</v>
      </c>
      <c r="F20" s="889">
        <v>20465.330000000002</v>
      </c>
      <c r="G20" s="837">
        <v>1.4407131291798663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1801</v>
      </c>
      <c r="B21" s="889">
        <v>12895439.33</v>
      </c>
      <c r="C21" s="832">
        <v>1.0850430813983856</v>
      </c>
      <c r="D21" s="889">
        <v>11884725.640000001</v>
      </c>
      <c r="E21" s="832">
        <v>1</v>
      </c>
      <c r="F21" s="889">
        <v>12684237.280000001</v>
      </c>
      <c r="G21" s="837">
        <v>1.0672721999832384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3547</v>
      </c>
      <c r="B22" s="889">
        <v>3727</v>
      </c>
      <c r="C22" s="832">
        <v>2.6583452211126963</v>
      </c>
      <c r="D22" s="889">
        <v>1402</v>
      </c>
      <c r="E22" s="832">
        <v>1</v>
      </c>
      <c r="F22" s="889">
        <v>1441</v>
      </c>
      <c r="G22" s="837">
        <v>1.0278174037089871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3548</v>
      </c>
      <c r="B23" s="889">
        <v>1402</v>
      </c>
      <c r="C23" s="832">
        <v>0.94986449864498645</v>
      </c>
      <c r="D23" s="889">
        <v>1476</v>
      </c>
      <c r="E23" s="832">
        <v>1</v>
      </c>
      <c r="F23" s="889">
        <v>702</v>
      </c>
      <c r="G23" s="837">
        <v>0.47560975609756095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3549</v>
      </c>
      <c r="B24" s="889"/>
      <c r="C24" s="832"/>
      <c r="D24" s="889">
        <v>701</v>
      </c>
      <c r="E24" s="832">
        <v>1</v>
      </c>
      <c r="F24" s="889">
        <v>2106</v>
      </c>
      <c r="G24" s="837">
        <v>3.0042796005706136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3550</v>
      </c>
      <c r="B25" s="889">
        <v>2103</v>
      </c>
      <c r="C25" s="832">
        <v>3</v>
      </c>
      <c r="D25" s="889">
        <v>701</v>
      </c>
      <c r="E25" s="832">
        <v>1</v>
      </c>
      <c r="F25" s="889">
        <v>776</v>
      </c>
      <c r="G25" s="837">
        <v>1.1069900142653353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3551</v>
      </c>
      <c r="B26" s="889">
        <v>5055</v>
      </c>
      <c r="C26" s="832">
        <v>1.0224514563106797</v>
      </c>
      <c r="D26" s="889">
        <v>4944</v>
      </c>
      <c r="E26" s="832">
        <v>1</v>
      </c>
      <c r="F26" s="889">
        <v>8498</v>
      </c>
      <c r="G26" s="837">
        <v>1.7188511326860842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3552</v>
      </c>
      <c r="B27" s="889">
        <v>8412</v>
      </c>
      <c r="C27" s="832">
        <v>1.9654205607476636</v>
      </c>
      <c r="D27" s="889">
        <v>4280</v>
      </c>
      <c r="E27" s="832">
        <v>1</v>
      </c>
      <c r="F27" s="889">
        <v>6466</v>
      </c>
      <c r="G27" s="837">
        <v>1.5107476635514019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3553</v>
      </c>
      <c r="B28" s="889">
        <v>6494</v>
      </c>
      <c r="C28" s="832">
        <v>7.3295711060948081</v>
      </c>
      <c r="D28" s="889">
        <v>886</v>
      </c>
      <c r="E28" s="832">
        <v>1</v>
      </c>
      <c r="F28" s="889">
        <v>2956</v>
      </c>
      <c r="G28" s="837">
        <v>3.3363431151241536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3554</v>
      </c>
      <c r="B29" s="889">
        <v>701</v>
      </c>
      <c r="C29" s="832"/>
      <c r="D29" s="889"/>
      <c r="E29" s="832"/>
      <c r="F29" s="889">
        <v>702</v>
      </c>
      <c r="G29" s="837"/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3555</v>
      </c>
      <c r="B30" s="891">
        <v>2103</v>
      </c>
      <c r="C30" s="840">
        <v>0.72235026602961538</v>
      </c>
      <c r="D30" s="891">
        <v>2911.33</v>
      </c>
      <c r="E30" s="840">
        <v>1</v>
      </c>
      <c r="F30" s="891">
        <v>3510</v>
      </c>
      <c r="G30" s="845">
        <v>1.2056345381664051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3607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29517</v>
      </c>
      <c r="G3" s="208">
        <f t="shared" si="0"/>
        <v>13045624.33</v>
      </c>
      <c r="H3" s="208"/>
      <c r="I3" s="208"/>
      <c r="J3" s="208">
        <f t="shared" si="0"/>
        <v>24684</v>
      </c>
      <c r="K3" s="208">
        <f t="shared" si="0"/>
        <v>12015646.299999999</v>
      </c>
      <c r="L3" s="208"/>
      <c r="M3" s="208"/>
      <c r="N3" s="208">
        <f t="shared" si="0"/>
        <v>27585</v>
      </c>
      <c r="O3" s="208">
        <f t="shared" si="0"/>
        <v>12821243.609999999</v>
      </c>
      <c r="P3" s="79">
        <f>IF(K3=0,0,O3/K3)</f>
        <v>1.0670456910836332</v>
      </c>
      <c r="Q3" s="209">
        <f>IF(N3=0,0,O3/N3)</f>
        <v>464.79041544317562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3556</v>
      </c>
      <c r="B6" s="825" t="s">
        <v>3383</v>
      </c>
      <c r="C6" s="825" t="s">
        <v>3377</v>
      </c>
      <c r="D6" s="825" t="s">
        <v>3418</v>
      </c>
      <c r="E6" s="825" t="s">
        <v>3419</v>
      </c>
      <c r="F6" s="225">
        <v>2</v>
      </c>
      <c r="G6" s="225">
        <v>74</v>
      </c>
      <c r="H6" s="225">
        <v>2</v>
      </c>
      <c r="I6" s="225">
        <v>37</v>
      </c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3556</v>
      </c>
      <c r="B7" s="832" t="s">
        <v>3383</v>
      </c>
      <c r="C7" s="832" t="s">
        <v>3377</v>
      </c>
      <c r="D7" s="832" t="s">
        <v>3378</v>
      </c>
      <c r="E7" s="832" t="s">
        <v>3379</v>
      </c>
      <c r="F7" s="849">
        <v>1</v>
      </c>
      <c r="G7" s="849">
        <v>74</v>
      </c>
      <c r="H7" s="849"/>
      <c r="I7" s="849">
        <v>74</v>
      </c>
      <c r="J7" s="849"/>
      <c r="K7" s="849"/>
      <c r="L7" s="849"/>
      <c r="M7" s="849"/>
      <c r="N7" s="849">
        <v>1</v>
      </c>
      <c r="O7" s="849">
        <v>74</v>
      </c>
      <c r="P7" s="837"/>
      <c r="Q7" s="850">
        <v>74</v>
      </c>
    </row>
    <row r="8" spans="1:17" ht="14.4" customHeight="1" x14ac:dyDescent="0.3">
      <c r="A8" s="831" t="s">
        <v>3556</v>
      </c>
      <c r="B8" s="832" t="s">
        <v>3383</v>
      </c>
      <c r="C8" s="832" t="s">
        <v>3377</v>
      </c>
      <c r="D8" s="832" t="s">
        <v>3380</v>
      </c>
      <c r="E8" s="832" t="s">
        <v>3381</v>
      </c>
      <c r="F8" s="849">
        <v>3</v>
      </c>
      <c r="G8" s="849">
        <v>2103</v>
      </c>
      <c r="H8" s="849">
        <v>0.33333333333333331</v>
      </c>
      <c r="I8" s="849">
        <v>701</v>
      </c>
      <c r="J8" s="849">
        <v>9</v>
      </c>
      <c r="K8" s="849">
        <v>6309</v>
      </c>
      <c r="L8" s="849">
        <v>1</v>
      </c>
      <c r="M8" s="849">
        <v>701</v>
      </c>
      <c r="N8" s="849">
        <v>8</v>
      </c>
      <c r="O8" s="849">
        <v>5616</v>
      </c>
      <c r="P8" s="837">
        <v>0.89015691868758917</v>
      </c>
      <c r="Q8" s="850">
        <v>702</v>
      </c>
    </row>
    <row r="9" spans="1:17" ht="14.4" customHeight="1" x14ac:dyDescent="0.3">
      <c r="A9" s="831" t="s">
        <v>3556</v>
      </c>
      <c r="B9" s="832" t="s">
        <v>3383</v>
      </c>
      <c r="C9" s="832" t="s">
        <v>3377</v>
      </c>
      <c r="D9" s="832" t="s">
        <v>3380</v>
      </c>
      <c r="E9" s="832" t="s">
        <v>3457</v>
      </c>
      <c r="F9" s="849">
        <v>1</v>
      </c>
      <c r="G9" s="849">
        <v>701</v>
      </c>
      <c r="H9" s="849">
        <v>0.5</v>
      </c>
      <c r="I9" s="849">
        <v>701</v>
      </c>
      <c r="J9" s="849">
        <v>2</v>
      </c>
      <c r="K9" s="849">
        <v>1402</v>
      </c>
      <c r="L9" s="849">
        <v>1</v>
      </c>
      <c r="M9" s="849">
        <v>701</v>
      </c>
      <c r="N9" s="849"/>
      <c r="O9" s="849"/>
      <c r="P9" s="837"/>
      <c r="Q9" s="850"/>
    </row>
    <row r="10" spans="1:17" ht="14.4" customHeight="1" x14ac:dyDescent="0.3">
      <c r="A10" s="831" t="s">
        <v>3557</v>
      </c>
      <c r="B10" s="832" t="s">
        <v>3383</v>
      </c>
      <c r="C10" s="832" t="s">
        <v>3377</v>
      </c>
      <c r="D10" s="832" t="s">
        <v>3418</v>
      </c>
      <c r="E10" s="832" t="s">
        <v>3419</v>
      </c>
      <c r="F10" s="849"/>
      <c r="G10" s="849"/>
      <c r="H10" s="849"/>
      <c r="I10" s="849"/>
      <c r="J10" s="849">
        <v>1</v>
      </c>
      <c r="K10" s="849">
        <v>37</v>
      </c>
      <c r="L10" s="849">
        <v>1</v>
      </c>
      <c r="M10" s="849">
        <v>37</v>
      </c>
      <c r="N10" s="849"/>
      <c r="O10" s="849"/>
      <c r="P10" s="837"/>
      <c r="Q10" s="850"/>
    </row>
    <row r="11" spans="1:17" ht="14.4" customHeight="1" x14ac:dyDescent="0.3">
      <c r="A11" s="831" t="s">
        <v>3557</v>
      </c>
      <c r="B11" s="832" t="s">
        <v>3383</v>
      </c>
      <c r="C11" s="832" t="s">
        <v>3377</v>
      </c>
      <c r="D11" s="832" t="s">
        <v>3378</v>
      </c>
      <c r="E11" s="832" t="s">
        <v>3379</v>
      </c>
      <c r="F11" s="849">
        <v>1</v>
      </c>
      <c r="G11" s="849">
        <v>74</v>
      </c>
      <c r="H11" s="849"/>
      <c r="I11" s="849">
        <v>74</v>
      </c>
      <c r="J11" s="849"/>
      <c r="K11" s="849"/>
      <c r="L11" s="849"/>
      <c r="M11" s="849"/>
      <c r="N11" s="849">
        <v>2</v>
      </c>
      <c r="O11" s="849">
        <v>148</v>
      </c>
      <c r="P11" s="837"/>
      <c r="Q11" s="850">
        <v>74</v>
      </c>
    </row>
    <row r="12" spans="1:17" ht="14.4" customHeight="1" x14ac:dyDescent="0.3">
      <c r="A12" s="831" t="s">
        <v>3557</v>
      </c>
      <c r="B12" s="832" t="s">
        <v>3383</v>
      </c>
      <c r="C12" s="832" t="s">
        <v>3377</v>
      </c>
      <c r="D12" s="832" t="s">
        <v>3442</v>
      </c>
      <c r="E12" s="832" t="s">
        <v>3444</v>
      </c>
      <c r="F12" s="849"/>
      <c r="G12" s="849"/>
      <c r="H12" s="849"/>
      <c r="I12" s="849"/>
      <c r="J12" s="849">
        <v>1</v>
      </c>
      <c r="K12" s="849">
        <v>33.33</v>
      </c>
      <c r="L12" s="849">
        <v>1</v>
      </c>
      <c r="M12" s="849">
        <v>33.33</v>
      </c>
      <c r="N12" s="849"/>
      <c r="O12" s="849"/>
      <c r="P12" s="837"/>
      <c r="Q12" s="850"/>
    </row>
    <row r="13" spans="1:17" ht="14.4" customHeight="1" x14ac:dyDescent="0.3">
      <c r="A13" s="831" t="s">
        <v>3557</v>
      </c>
      <c r="B13" s="832" t="s">
        <v>3383</v>
      </c>
      <c r="C13" s="832" t="s">
        <v>3377</v>
      </c>
      <c r="D13" s="832" t="s">
        <v>3380</v>
      </c>
      <c r="E13" s="832" t="s">
        <v>3381</v>
      </c>
      <c r="F13" s="849">
        <v>16</v>
      </c>
      <c r="G13" s="849">
        <v>11216</v>
      </c>
      <c r="H13" s="849">
        <v>0.55172413793103448</v>
      </c>
      <c r="I13" s="849">
        <v>701</v>
      </c>
      <c r="J13" s="849">
        <v>29</v>
      </c>
      <c r="K13" s="849">
        <v>20329</v>
      </c>
      <c r="L13" s="849">
        <v>1</v>
      </c>
      <c r="M13" s="849">
        <v>701</v>
      </c>
      <c r="N13" s="849">
        <v>16</v>
      </c>
      <c r="O13" s="849">
        <v>11232</v>
      </c>
      <c r="P13" s="837">
        <v>0.55251119090953815</v>
      </c>
      <c r="Q13" s="850">
        <v>702</v>
      </c>
    </row>
    <row r="14" spans="1:17" ht="14.4" customHeight="1" x14ac:dyDescent="0.3">
      <c r="A14" s="831" t="s">
        <v>3557</v>
      </c>
      <c r="B14" s="832" t="s">
        <v>3383</v>
      </c>
      <c r="C14" s="832" t="s">
        <v>3377</v>
      </c>
      <c r="D14" s="832" t="s">
        <v>3380</v>
      </c>
      <c r="E14" s="832" t="s">
        <v>3457</v>
      </c>
      <c r="F14" s="849">
        <v>3</v>
      </c>
      <c r="G14" s="849">
        <v>2103</v>
      </c>
      <c r="H14" s="849">
        <v>1.5</v>
      </c>
      <c r="I14" s="849">
        <v>701</v>
      </c>
      <c r="J14" s="849">
        <v>2</v>
      </c>
      <c r="K14" s="849">
        <v>1402</v>
      </c>
      <c r="L14" s="849">
        <v>1</v>
      </c>
      <c r="M14" s="849">
        <v>701</v>
      </c>
      <c r="N14" s="849">
        <v>4</v>
      </c>
      <c r="O14" s="849">
        <v>2808</v>
      </c>
      <c r="P14" s="837">
        <v>2.0028530670470754</v>
      </c>
      <c r="Q14" s="850">
        <v>702</v>
      </c>
    </row>
    <row r="15" spans="1:17" ht="14.4" customHeight="1" x14ac:dyDescent="0.3">
      <c r="A15" s="831" t="s">
        <v>3558</v>
      </c>
      <c r="B15" s="832" t="s">
        <v>3383</v>
      </c>
      <c r="C15" s="832" t="s">
        <v>3377</v>
      </c>
      <c r="D15" s="832" t="s">
        <v>3418</v>
      </c>
      <c r="E15" s="832" t="s">
        <v>3419</v>
      </c>
      <c r="F15" s="849">
        <v>2</v>
      </c>
      <c r="G15" s="849">
        <v>74</v>
      </c>
      <c r="H15" s="849"/>
      <c r="I15" s="849">
        <v>37</v>
      </c>
      <c r="J15" s="849"/>
      <c r="K15" s="849"/>
      <c r="L15" s="849"/>
      <c r="M15" s="849"/>
      <c r="N15" s="849">
        <v>1</v>
      </c>
      <c r="O15" s="849">
        <v>37</v>
      </c>
      <c r="P15" s="837"/>
      <c r="Q15" s="850">
        <v>37</v>
      </c>
    </row>
    <row r="16" spans="1:17" ht="14.4" customHeight="1" x14ac:dyDescent="0.3">
      <c r="A16" s="831" t="s">
        <v>3558</v>
      </c>
      <c r="B16" s="832" t="s">
        <v>3383</v>
      </c>
      <c r="C16" s="832" t="s">
        <v>3377</v>
      </c>
      <c r="D16" s="832" t="s">
        <v>3378</v>
      </c>
      <c r="E16" s="832" t="s">
        <v>3379</v>
      </c>
      <c r="F16" s="849"/>
      <c r="G16" s="849"/>
      <c r="H16" s="849"/>
      <c r="I16" s="849"/>
      <c r="J16" s="849">
        <v>1</v>
      </c>
      <c r="K16" s="849">
        <v>74</v>
      </c>
      <c r="L16" s="849">
        <v>1</v>
      </c>
      <c r="M16" s="849">
        <v>74</v>
      </c>
      <c r="N16" s="849">
        <v>6</v>
      </c>
      <c r="O16" s="849">
        <v>444</v>
      </c>
      <c r="P16" s="837">
        <v>6</v>
      </c>
      <c r="Q16" s="850">
        <v>74</v>
      </c>
    </row>
    <row r="17" spans="1:17" ht="14.4" customHeight="1" x14ac:dyDescent="0.3">
      <c r="A17" s="831" t="s">
        <v>3558</v>
      </c>
      <c r="B17" s="832" t="s">
        <v>3383</v>
      </c>
      <c r="C17" s="832" t="s">
        <v>3377</v>
      </c>
      <c r="D17" s="832" t="s">
        <v>3380</v>
      </c>
      <c r="E17" s="832" t="s">
        <v>3381</v>
      </c>
      <c r="F17" s="849">
        <v>32</v>
      </c>
      <c r="G17" s="849">
        <v>22432</v>
      </c>
      <c r="H17" s="849">
        <v>1.1428571428571428</v>
      </c>
      <c r="I17" s="849">
        <v>701</v>
      </c>
      <c r="J17" s="849">
        <v>28</v>
      </c>
      <c r="K17" s="849">
        <v>19628</v>
      </c>
      <c r="L17" s="849">
        <v>1</v>
      </c>
      <c r="M17" s="849">
        <v>701</v>
      </c>
      <c r="N17" s="849">
        <v>39</v>
      </c>
      <c r="O17" s="849">
        <v>27378</v>
      </c>
      <c r="P17" s="837">
        <v>1.3948441002649277</v>
      </c>
      <c r="Q17" s="850">
        <v>702</v>
      </c>
    </row>
    <row r="18" spans="1:17" ht="14.4" customHeight="1" x14ac:dyDescent="0.3">
      <c r="A18" s="831" t="s">
        <v>3558</v>
      </c>
      <c r="B18" s="832" t="s">
        <v>3383</v>
      </c>
      <c r="C18" s="832" t="s">
        <v>3377</v>
      </c>
      <c r="D18" s="832" t="s">
        <v>3380</v>
      </c>
      <c r="E18" s="832" t="s">
        <v>3457</v>
      </c>
      <c r="F18" s="849">
        <v>11</v>
      </c>
      <c r="G18" s="849">
        <v>7711</v>
      </c>
      <c r="H18" s="849">
        <v>1.375</v>
      </c>
      <c r="I18" s="849">
        <v>701</v>
      </c>
      <c r="J18" s="849">
        <v>8</v>
      </c>
      <c r="K18" s="849">
        <v>5608</v>
      </c>
      <c r="L18" s="849">
        <v>1</v>
      </c>
      <c r="M18" s="849">
        <v>701</v>
      </c>
      <c r="N18" s="849">
        <v>5</v>
      </c>
      <c r="O18" s="849">
        <v>3510</v>
      </c>
      <c r="P18" s="837">
        <v>0.62589158345221108</v>
      </c>
      <c r="Q18" s="850">
        <v>702</v>
      </c>
    </row>
    <row r="19" spans="1:17" ht="14.4" customHeight="1" x14ac:dyDescent="0.3">
      <c r="A19" s="831" t="s">
        <v>3558</v>
      </c>
      <c r="B19" s="832" t="s">
        <v>3383</v>
      </c>
      <c r="C19" s="832" t="s">
        <v>3377</v>
      </c>
      <c r="D19" s="832" t="s">
        <v>3463</v>
      </c>
      <c r="E19" s="832" t="s">
        <v>3465</v>
      </c>
      <c r="F19" s="849"/>
      <c r="G19" s="849"/>
      <c r="H19" s="849"/>
      <c r="I19" s="849"/>
      <c r="J19" s="849">
        <v>1</v>
      </c>
      <c r="K19" s="849">
        <v>351</v>
      </c>
      <c r="L19" s="849">
        <v>1</v>
      </c>
      <c r="M19" s="849">
        <v>351</v>
      </c>
      <c r="N19" s="849"/>
      <c r="O19" s="849"/>
      <c r="P19" s="837"/>
      <c r="Q19" s="850"/>
    </row>
    <row r="20" spans="1:17" ht="14.4" customHeight="1" x14ac:dyDescent="0.3">
      <c r="A20" s="831" t="s">
        <v>3559</v>
      </c>
      <c r="B20" s="832" t="s">
        <v>3383</v>
      </c>
      <c r="C20" s="832" t="s">
        <v>3377</v>
      </c>
      <c r="D20" s="832" t="s">
        <v>3380</v>
      </c>
      <c r="E20" s="832" t="s">
        <v>3381</v>
      </c>
      <c r="F20" s="849">
        <v>8</v>
      </c>
      <c r="G20" s="849">
        <v>5608</v>
      </c>
      <c r="H20" s="849">
        <v>1.6</v>
      </c>
      <c r="I20" s="849">
        <v>701</v>
      </c>
      <c r="J20" s="849">
        <v>5</v>
      </c>
      <c r="K20" s="849">
        <v>3505</v>
      </c>
      <c r="L20" s="849">
        <v>1</v>
      </c>
      <c r="M20" s="849">
        <v>701</v>
      </c>
      <c r="N20" s="849">
        <v>2</v>
      </c>
      <c r="O20" s="849">
        <v>1404</v>
      </c>
      <c r="P20" s="837">
        <v>0.40057061340941513</v>
      </c>
      <c r="Q20" s="850">
        <v>702</v>
      </c>
    </row>
    <row r="21" spans="1:17" ht="14.4" customHeight="1" x14ac:dyDescent="0.3">
      <c r="A21" s="831" t="s">
        <v>3559</v>
      </c>
      <c r="B21" s="832" t="s">
        <v>3383</v>
      </c>
      <c r="C21" s="832" t="s">
        <v>3377</v>
      </c>
      <c r="D21" s="832" t="s">
        <v>3380</v>
      </c>
      <c r="E21" s="832" t="s">
        <v>3457</v>
      </c>
      <c r="F21" s="849">
        <v>1</v>
      </c>
      <c r="G21" s="849">
        <v>701</v>
      </c>
      <c r="H21" s="849">
        <v>0.5</v>
      </c>
      <c r="I21" s="849">
        <v>701</v>
      </c>
      <c r="J21" s="849">
        <v>2</v>
      </c>
      <c r="K21" s="849">
        <v>1402</v>
      </c>
      <c r="L21" s="849">
        <v>1</v>
      </c>
      <c r="M21" s="849">
        <v>701</v>
      </c>
      <c r="N21" s="849"/>
      <c r="O21" s="849"/>
      <c r="P21" s="837"/>
      <c r="Q21" s="850"/>
    </row>
    <row r="22" spans="1:17" ht="14.4" customHeight="1" x14ac:dyDescent="0.3">
      <c r="A22" s="831" t="s">
        <v>3559</v>
      </c>
      <c r="B22" s="832" t="s">
        <v>3383</v>
      </c>
      <c r="C22" s="832" t="s">
        <v>3377</v>
      </c>
      <c r="D22" s="832" t="s">
        <v>3463</v>
      </c>
      <c r="E22" s="832" t="s">
        <v>3464</v>
      </c>
      <c r="F22" s="849">
        <v>1</v>
      </c>
      <c r="G22" s="849">
        <v>350</v>
      </c>
      <c r="H22" s="849"/>
      <c r="I22" s="849">
        <v>350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3559</v>
      </c>
      <c r="B23" s="832" t="s">
        <v>3383</v>
      </c>
      <c r="C23" s="832" t="s">
        <v>3377</v>
      </c>
      <c r="D23" s="832" t="s">
        <v>3463</v>
      </c>
      <c r="E23" s="832" t="s">
        <v>3465</v>
      </c>
      <c r="F23" s="849">
        <v>1</v>
      </c>
      <c r="G23" s="849">
        <v>350</v>
      </c>
      <c r="H23" s="849"/>
      <c r="I23" s="849">
        <v>350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3560</v>
      </c>
      <c r="B24" s="832" t="s">
        <v>3383</v>
      </c>
      <c r="C24" s="832" t="s">
        <v>3377</v>
      </c>
      <c r="D24" s="832" t="s">
        <v>3380</v>
      </c>
      <c r="E24" s="832" t="s">
        <v>3381</v>
      </c>
      <c r="F24" s="849">
        <v>2</v>
      </c>
      <c r="G24" s="849">
        <v>1402</v>
      </c>
      <c r="H24" s="849">
        <v>2</v>
      </c>
      <c r="I24" s="849">
        <v>701</v>
      </c>
      <c r="J24" s="849">
        <v>1</v>
      </c>
      <c r="K24" s="849">
        <v>701</v>
      </c>
      <c r="L24" s="849">
        <v>1</v>
      </c>
      <c r="M24" s="849">
        <v>701</v>
      </c>
      <c r="N24" s="849">
        <v>1</v>
      </c>
      <c r="O24" s="849">
        <v>702</v>
      </c>
      <c r="P24" s="837">
        <v>1.0014265335235377</v>
      </c>
      <c r="Q24" s="850">
        <v>702</v>
      </c>
    </row>
    <row r="25" spans="1:17" ht="14.4" customHeight="1" x14ac:dyDescent="0.3">
      <c r="A25" s="831" t="s">
        <v>3382</v>
      </c>
      <c r="B25" s="832" t="s">
        <v>3383</v>
      </c>
      <c r="C25" s="832" t="s">
        <v>3377</v>
      </c>
      <c r="D25" s="832" t="s">
        <v>3378</v>
      </c>
      <c r="E25" s="832" t="s">
        <v>3379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74</v>
      </c>
      <c r="P25" s="837"/>
      <c r="Q25" s="850">
        <v>74</v>
      </c>
    </row>
    <row r="26" spans="1:17" ht="14.4" customHeight="1" x14ac:dyDescent="0.3">
      <c r="A26" s="831" t="s">
        <v>3382</v>
      </c>
      <c r="B26" s="832" t="s">
        <v>3383</v>
      </c>
      <c r="C26" s="832" t="s">
        <v>3377</v>
      </c>
      <c r="D26" s="832" t="s">
        <v>3380</v>
      </c>
      <c r="E26" s="832" t="s">
        <v>3381</v>
      </c>
      <c r="F26" s="849">
        <v>5</v>
      </c>
      <c r="G26" s="849">
        <v>3505</v>
      </c>
      <c r="H26" s="849">
        <v>1.25</v>
      </c>
      <c r="I26" s="849">
        <v>701</v>
      </c>
      <c r="J26" s="849">
        <v>4</v>
      </c>
      <c r="K26" s="849">
        <v>2804</v>
      </c>
      <c r="L26" s="849">
        <v>1</v>
      </c>
      <c r="M26" s="849">
        <v>701</v>
      </c>
      <c r="N26" s="849">
        <v>3</v>
      </c>
      <c r="O26" s="849">
        <v>2106</v>
      </c>
      <c r="P26" s="837">
        <v>0.7510699001426534</v>
      </c>
      <c r="Q26" s="850">
        <v>702</v>
      </c>
    </row>
    <row r="27" spans="1:17" ht="14.4" customHeight="1" x14ac:dyDescent="0.3">
      <c r="A27" s="831" t="s">
        <v>3382</v>
      </c>
      <c r="B27" s="832" t="s">
        <v>3383</v>
      </c>
      <c r="C27" s="832" t="s">
        <v>3377</v>
      </c>
      <c r="D27" s="832" t="s">
        <v>3380</v>
      </c>
      <c r="E27" s="832" t="s">
        <v>3457</v>
      </c>
      <c r="F27" s="849"/>
      <c r="G27" s="849"/>
      <c r="H27" s="849"/>
      <c r="I27" s="849"/>
      <c r="J27" s="849">
        <v>1</v>
      </c>
      <c r="K27" s="849">
        <v>701</v>
      </c>
      <c r="L27" s="849">
        <v>1</v>
      </c>
      <c r="M27" s="849">
        <v>701</v>
      </c>
      <c r="N27" s="849"/>
      <c r="O27" s="849"/>
      <c r="P27" s="837"/>
      <c r="Q27" s="850"/>
    </row>
    <row r="28" spans="1:17" ht="14.4" customHeight="1" x14ac:dyDescent="0.3">
      <c r="A28" s="831" t="s">
        <v>3561</v>
      </c>
      <c r="B28" s="832" t="s">
        <v>3383</v>
      </c>
      <c r="C28" s="832" t="s">
        <v>3377</v>
      </c>
      <c r="D28" s="832" t="s">
        <v>3380</v>
      </c>
      <c r="E28" s="832" t="s">
        <v>3381</v>
      </c>
      <c r="F28" s="849">
        <v>1</v>
      </c>
      <c r="G28" s="849">
        <v>701</v>
      </c>
      <c r="H28" s="849">
        <v>0.5</v>
      </c>
      <c r="I28" s="849">
        <v>701</v>
      </c>
      <c r="J28" s="849">
        <v>2</v>
      </c>
      <c r="K28" s="849">
        <v>1402</v>
      </c>
      <c r="L28" s="849">
        <v>1</v>
      </c>
      <c r="M28" s="849">
        <v>701</v>
      </c>
      <c r="N28" s="849">
        <v>1</v>
      </c>
      <c r="O28" s="849">
        <v>702</v>
      </c>
      <c r="P28" s="837">
        <v>0.50071326676176886</v>
      </c>
      <c r="Q28" s="850">
        <v>702</v>
      </c>
    </row>
    <row r="29" spans="1:17" ht="14.4" customHeight="1" x14ac:dyDescent="0.3">
      <c r="A29" s="831" t="s">
        <v>3562</v>
      </c>
      <c r="B29" s="832" t="s">
        <v>3383</v>
      </c>
      <c r="C29" s="832" t="s">
        <v>3377</v>
      </c>
      <c r="D29" s="832" t="s">
        <v>3418</v>
      </c>
      <c r="E29" s="832" t="s">
        <v>3419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37</v>
      </c>
      <c r="P29" s="837"/>
      <c r="Q29" s="850">
        <v>37</v>
      </c>
    </row>
    <row r="30" spans="1:17" ht="14.4" customHeight="1" x14ac:dyDescent="0.3">
      <c r="A30" s="831" t="s">
        <v>3562</v>
      </c>
      <c r="B30" s="832" t="s">
        <v>3383</v>
      </c>
      <c r="C30" s="832" t="s">
        <v>3377</v>
      </c>
      <c r="D30" s="832" t="s">
        <v>3380</v>
      </c>
      <c r="E30" s="832" t="s">
        <v>3381</v>
      </c>
      <c r="F30" s="849"/>
      <c r="G30" s="849"/>
      <c r="H30" s="849"/>
      <c r="I30" s="849"/>
      <c r="J30" s="849">
        <v>7</v>
      </c>
      <c r="K30" s="849">
        <v>4907</v>
      </c>
      <c r="L30" s="849">
        <v>1</v>
      </c>
      <c r="M30" s="849">
        <v>701</v>
      </c>
      <c r="N30" s="849">
        <v>7</v>
      </c>
      <c r="O30" s="849">
        <v>4914</v>
      </c>
      <c r="P30" s="837">
        <v>1.0014265335235377</v>
      </c>
      <c r="Q30" s="850">
        <v>702</v>
      </c>
    </row>
    <row r="31" spans="1:17" ht="14.4" customHeight="1" x14ac:dyDescent="0.3">
      <c r="A31" s="831" t="s">
        <v>3562</v>
      </c>
      <c r="B31" s="832" t="s">
        <v>3383</v>
      </c>
      <c r="C31" s="832" t="s">
        <v>3377</v>
      </c>
      <c r="D31" s="832" t="s">
        <v>3380</v>
      </c>
      <c r="E31" s="832" t="s">
        <v>3457</v>
      </c>
      <c r="F31" s="849"/>
      <c r="G31" s="849"/>
      <c r="H31" s="849"/>
      <c r="I31" s="849"/>
      <c r="J31" s="849"/>
      <c r="K31" s="849"/>
      <c r="L31" s="849"/>
      <c r="M31" s="849"/>
      <c r="N31" s="849">
        <v>3</v>
      </c>
      <c r="O31" s="849">
        <v>2106</v>
      </c>
      <c r="P31" s="837"/>
      <c r="Q31" s="850">
        <v>702</v>
      </c>
    </row>
    <row r="32" spans="1:17" ht="14.4" customHeight="1" x14ac:dyDescent="0.3">
      <c r="A32" s="831" t="s">
        <v>3562</v>
      </c>
      <c r="B32" s="832" t="s">
        <v>3503</v>
      </c>
      <c r="C32" s="832" t="s">
        <v>3377</v>
      </c>
      <c r="D32" s="832" t="s">
        <v>3504</v>
      </c>
      <c r="E32" s="832" t="s">
        <v>3506</v>
      </c>
      <c r="F32" s="849">
        <v>4</v>
      </c>
      <c r="G32" s="849">
        <v>1384</v>
      </c>
      <c r="H32" s="849"/>
      <c r="I32" s="849">
        <v>346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3563</v>
      </c>
      <c r="B33" s="832" t="s">
        <v>3383</v>
      </c>
      <c r="C33" s="832" t="s">
        <v>3377</v>
      </c>
      <c r="D33" s="832" t="s">
        <v>3418</v>
      </c>
      <c r="E33" s="832" t="s">
        <v>3419</v>
      </c>
      <c r="F33" s="849">
        <v>1</v>
      </c>
      <c r="G33" s="849">
        <v>37</v>
      </c>
      <c r="H33" s="849">
        <v>0.5</v>
      </c>
      <c r="I33" s="849">
        <v>37</v>
      </c>
      <c r="J33" s="849">
        <v>2</v>
      </c>
      <c r="K33" s="849">
        <v>74</v>
      </c>
      <c r="L33" s="849">
        <v>1</v>
      </c>
      <c r="M33" s="849">
        <v>37</v>
      </c>
      <c r="N33" s="849"/>
      <c r="O33" s="849"/>
      <c r="P33" s="837"/>
      <c r="Q33" s="850"/>
    </row>
    <row r="34" spans="1:17" ht="14.4" customHeight="1" x14ac:dyDescent="0.3">
      <c r="A34" s="831" t="s">
        <v>3563</v>
      </c>
      <c r="B34" s="832" t="s">
        <v>3383</v>
      </c>
      <c r="C34" s="832" t="s">
        <v>3377</v>
      </c>
      <c r="D34" s="832" t="s">
        <v>3378</v>
      </c>
      <c r="E34" s="832" t="s">
        <v>3379</v>
      </c>
      <c r="F34" s="849">
        <v>1</v>
      </c>
      <c r="G34" s="849">
        <v>74</v>
      </c>
      <c r="H34" s="849">
        <v>1</v>
      </c>
      <c r="I34" s="849">
        <v>74</v>
      </c>
      <c r="J34" s="849">
        <v>1</v>
      </c>
      <c r="K34" s="849">
        <v>74</v>
      </c>
      <c r="L34" s="849">
        <v>1</v>
      </c>
      <c r="M34" s="849">
        <v>74</v>
      </c>
      <c r="N34" s="849">
        <v>10</v>
      </c>
      <c r="O34" s="849">
        <v>740</v>
      </c>
      <c r="P34" s="837">
        <v>10</v>
      </c>
      <c r="Q34" s="850">
        <v>74</v>
      </c>
    </row>
    <row r="35" spans="1:17" ht="14.4" customHeight="1" x14ac:dyDescent="0.3">
      <c r="A35" s="831" t="s">
        <v>3563</v>
      </c>
      <c r="B35" s="832" t="s">
        <v>3383</v>
      </c>
      <c r="C35" s="832" t="s">
        <v>3377</v>
      </c>
      <c r="D35" s="832" t="s">
        <v>3380</v>
      </c>
      <c r="E35" s="832" t="s">
        <v>3381</v>
      </c>
      <c r="F35" s="849">
        <v>5</v>
      </c>
      <c r="G35" s="849">
        <v>3505</v>
      </c>
      <c r="H35" s="849">
        <v>0.41666666666666669</v>
      </c>
      <c r="I35" s="849">
        <v>701</v>
      </c>
      <c r="J35" s="849">
        <v>12</v>
      </c>
      <c r="K35" s="849">
        <v>8412</v>
      </c>
      <c r="L35" s="849">
        <v>1</v>
      </c>
      <c r="M35" s="849">
        <v>701</v>
      </c>
      <c r="N35" s="849">
        <v>7</v>
      </c>
      <c r="O35" s="849">
        <v>4914</v>
      </c>
      <c r="P35" s="837">
        <v>0.58416547788873041</v>
      </c>
      <c r="Q35" s="850">
        <v>702</v>
      </c>
    </row>
    <row r="36" spans="1:17" ht="14.4" customHeight="1" x14ac:dyDescent="0.3">
      <c r="A36" s="831" t="s">
        <v>3563</v>
      </c>
      <c r="B36" s="832" t="s">
        <v>3383</v>
      </c>
      <c r="C36" s="832" t="s">
        <v>3377</v>
      </c>
      <c r="D36" s="832" t="s">
        <v>3380</v>
      </c>
      <c r="E36" s="832" t="s">
        <v>3457</v>
      </c>
      <c r="F36" s="849">
        <v>1</v>
      </c>
      <c r="G36" s="849">
        <v>701</v>
      </c>
      <c r="H36" s="849">
        <v>0.25</v>
      </c>
      <c r="I36" s="849">
        <v>701</v>
      </c>
      <c r="J36" s="849">
        <v>4</v>
      </c>
      <c r="K36" s="849">
        <v>2804</v>
      </c>
      <c r="L36" s="849">
        <v>1</v>
      </c>
      <c r="M36" s="849">
        <v>701</v>
      </c>
      <c r="N36" s="849">
        <v>1</v>
      </c>
      <c r="O36" s="849">
        <v>702</v>
      </c>
      <c r="P36" s="837">
        <v>0.25035663338088443</v>
      </c>
      <c r="Q36" s="850">
        <v>702</v>
      </c>
    </row>
    <row r="37" spans="1:17" ht="14.4" customHeight="1" x14ac:dyDescent="0.3">
      <c r="A37" s="831" t="s">
        <v>3563</v>
      </c>
      <c r="B37" s="832" t="s">
        <v>3383</v>
      </c>
      <c r="C37" s="832" t="s">
        <v>3377</v>
      </c>
      <c r="D37" s="832" t="s">
        <v>3463</v>
      </c>
      <c r="E37" s="832" t="s">
        <v>3464</v>
      </c>
      <c r="F37" s="849">
        <v>1</v>
      </c>
      <c r="G37" s="849">
        <v>350</v>
      </c>
      <c r="H37" s="849"/>
      <c r="I37" s="849">
        <v>350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3563</v>
      </c>
      <c r="B38" s="832" t="s">
        <v>3479</v>
      </c>
      <c r="C38" s="832" t="s">
        <v>3377</v>
      </c>
      <c r="D38" s="832" t="s">
        <v>3378</v>
      </c>
      <c r="E38" s="832" t="s">
        <v>3379</v>
      </c>
      <c r="F38" s="849"/>
      <c r="G38" s="849"/>
      <c r="H38" s="849"/>
      <c r="I38" s="849"/>
      <c r="J38" s="849">
        <v>3</v>
      </c>
      <c r="K38" s="849">
        <v>222</v>
      </c>
      <c r="L38" s="849">
        <v>1</v>
      </c>
      <c r="M38" s="849">
        <v>74</v>
      </c>
      <c r="N38" s="849">
        <v>7</v>
      </c>
      <c r="O38" s="849">
        <v>518</v>
      </c>
      <c r="P38" s="837">
        <v>2.3333333333333335</v>
      </c>
      <c r="Q38" s="850">
        <v>74</v>
      </c>
    </row>
    <row r="39" spans="1:17" ht="14.4" customHeight="1" x14ac:dyDescent="0.3">
      <c r="A39" s="831" t="s">
        <v>3563</v>
      </c>
      <c r="B39" s="832" t="s">
        <v>3479</v>
      </c>
      <c r="C39" s="832" t="s">
        <v>3377</v>
      </c>
      <c r="D39" s="832" t="s">
        <v>3483</v>
      </c>
      <c r="E39" s="832" t="s">
        <v>3485</v>
      </c>
      <c r="F39" s="849">
        <v>2</v>
      </c>
      <c r="G39" s="849">
        <v>1402</v>
      </c>
      <c r="H39" s="849">
        <v>0.5</v>
      </c>
      <c r="I39" s="849">
        <v>701</v>
      </c>
      <c r="J39" s="849">
        <v>4</v>
      </c>
      <c r="K39" s="849">
        <v>2804</v>
      </c>
      <c r="L39" s="849">
        <v>1</v>
      </c>
      <c r="M39" s="849">
        <v>701</v>
      </c>
      <c r="N39" s="849">
        <v>3</v>
      </c>
      <c r="O39" s="849">
        <v>2106</v>
      </c>
      <c r="P39" s="837">
        <v>0.7510699001426534</v>
      </c>
      <c r="Q39" s="850">
        <v>702</v>
      </c>
    </row>
    <row r="40" spans="1:17" ht="14.4" customHeight="1" x14ac:dyDescent="0.3">
      <c r="A40" s="831" t="s">
        <v>3563</v>
      </c>
      <c r="B40" s="832" t="s">
        <v>3479</v>
      </c>
      <c r="C40" s="832" t="s">
        <v>3377</v>
      </c>
      <c r="D40" s="832" t="s">
        <v>3486</v>
      </c>
      <c r="E40" s="832" t="s">
        <v>3487</v>
      </c>
      <c r="F40" s="849"/>
      <c r="G40" s="849"/>
      <c r="H40" s="849"/>
      <c r="I40" s="849"/>
      <c r="J40" s="849">
        <v>1</v>
      </c>
      <c r="K40" s="849">
        <v>1626</v>
      </c>
      <c r="L40" s="849">
        <v>1</v>
      </c>
      <c r="M40" s="849">
        <v>1626</v>
      </c>
      <c r="N40" s="849"/>
      <c r="O40" s="849"/>
      <c r="P40" s="837"/>
      <c r="Q40" s="850"/>
    </row>
    <row r="41" spans="1:17" ht="14.4" customHeight="1" x14ac:dyDescent="0.3">
      <c r="A41" s="831" t="s">
        <v>3563</v>
      </c>
      <c r="B41" s="832" t="s">
        <v>3479</v>
      </c>
      <c r="C41" s="832" t="s">
        <v>3377</v>
      </c>
      <c r="D41" s="832" t="s">
        <v>3564</v>
      </c>
      <c r="E41" s="832" t="s">
        <v>3565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116</v>
      </c>
      <c r="P41" s="837"/>
      <c r="Q41" s="850">
        <v>116</v>
      </c>
    </row>
    <row r="42" spans="1:17" ht="14.4" customHeight="1" x14ac:dyDescent="0.3">
      <c r="A42" s="831" t="s">
        <v>3563</v>
      </c>
      <c r="B42" s="832" t="s">
        <v>3503</v>
      </c>
      <c r="C42" s="832" t="s">
        <v>3377</v>
      </c>
      <c r="D42" s="832" t="s">
        <v>3431</v>
      </c>
      <c r="E42" s="832" t="s">
        <v>3432</v>
      </c>
      <c r="F42" s="849">
        <v>28</v>
      </c>
      <c r="G42" s="849">
        <v>9688</v>
      </c>
      <c r="H42" s="849"/>
      <c r="I42" s="849">
        <v>346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3526</v>
      </c>
      <c r="B43" s="832" t="s">
        <v>3383</v>
      </c>
      <c r="C43" s="832" t="s">
        <v>3377</v>
      </c>
      <c r="D43" s="832" t="s">
        <v>3418</v>
      </c>
      <c r="E43" s="832" t="s">
        <v>3419</v>
      </c>
      <c r="F43" s="849"/>
      <c r="G43" s="849"/>
      <c r="H43" s="849"/>
      <c r="I43" s="849"/>
      <c r="J43" s="849">
        <v>1</v>
      </c>
      <c r="K43" s="849">
        <v>37</v>
      </c>
      <c r="L43" s="849">
        <v>1</v>
      </c>
      <c r="M43" s="849">
        <v>37</v>
      </c>
      <c r="N43" s="849"/>
      <c r="O43" s="849"/>
      <c r="P43" s="837"/>
      <c r="Q43" s="850"/>
    </row>
    <row r="44" spans="1:17" ht="14.4" customHeight="1" x14ac:dyDescent="0.3">
      <c r="A44" s="831" t="s">
        <v>3526</v>
      </c>
      <c r="B44" s="832" t="s">
        <v>3383</v>
      </c>
      <c r="C44" s="832" t="s">
        <v>3377</v>
      </c>
      <c r="D44" s="832" t="s">
        <v>3380</v>
      </c>
      <c r="E44" s="832" t="s">
        <v>3381</v>
      </c>
      <c r="F44" s="849">
        <v>3</v>
      </c>
      <c r="G44" s="849">
        <v>2103</v>
      </c>
      <c r="H44" s="849">
        <v>3</v>
      </c>
      <c r="I44" s="849">
        <v>701</v>
      </c>
      <c r="J44" s="849">
        <v>1</v>
      </c>
      <c r="K44" s="849">
        <v>701</v>
      </c>
      <c r="L44" s="849">
        <v>1</v>
      </c>
      <c r="M44" s="849">
        <v>701</v>
      </c>
      <c r="N44" s="849">
        <v>2</v>
      </c>
      <c r="O44" s="849">
        <v>1404</v>
      </c>
      <c r="P44" s="837">
        <v>2.0028530670470754</v>
      </c>
      <c r="Q44" s="850">
        <v>702</v>
      </c>
    </row>
    <row r="45" spans="1:17" ht="14.4" customHeight="1" x14ac:dyDescent="0.3">
      <c r="A45" s="831" t="s">
        <v>3526</v>
      </c>
      <c r="B45" s="832" t="s">
        <v>3383</v>
      </c>
      <c r="C45" s="832" t="s">
        <v>3377</v>
      </c>
      <c r="D45" s="832" t="s">
        <v>3380</v>
      </c>
      <c r="E45" s="832" t="s">
        <v>3457</v>
      </c>
      <c r="F45" s="849"/>
      <c r="G45" s="849"/>
      <c r="H45" s="849"/>
      <c r="I45" s="849"/>
      <c r="J45" s="849">
        <v>1</v>
      </c>
      <c r="K45" s="849">
        <v>701</v>
      </c>
      <c r="L45" s="849">
        <v>1</v>
      </c>
      <c r="M45" s="849">
        <v>701</v>
      </c>
      <c r="N45" s="849"/>
      <c r="O45" s="849"/>
      <c r="P45" s="837"/>
      <c r="Q45" s="850"/>
    </row>
    <row r="46" spans="1:17" ht="14.4" customHeight="1" x14ac:dyDescent="0.3">
      <c r="A46" s="831" t="s">
        <v>3566</v>
      </c>
      <c r="B46" s="832" t="s">
        <v>3383</v>
      </c>
      <c r="C46" s="832" t="s">
        <v>3377</v>
      </c>
      <c r="D46" s="832" t="s">
        <v>3418</v>
      </c>
      <c r="E46" s="832" t="s">
        <v>3419</v>
      </c>
      <c r="F46" s="849"/>
      <c r="G46" s="849"/>
      <c r="H46" s="849"/>
      <c r="I46" s="849"/>
      <c r="J46" s="849">
        <v>0</v>
      </c>
      <c r="K46" s="849">
        <v>0</v>
      </c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3566</v>
      </c>
      <c r="B47" s="832" t="s">
        <v>3383</v>
      </c>
      <c r="C47" s="832" t="s">
        <v>3377</v>
      </c>
      <c r="D47" s="832" t="s">
        <v>3378</v>
      </c>
      <c r="E47" s="832" t="s">
        <v>3379</v>
      </c>
      <c r="F47" s="849">
        <v>1</v>
      </c>
      <c r="G47" s="849">
        <v>74</v>
      </c>
      <c r="H47" s="849"/>
      <c r="I47" s="849">
        <v>74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3566</v>
      </c>
      <c r="B48" s="832" t="s">
        <v>3383</v>
      </c>
      <c r="C48" s="832" t="s">
        <v>3377</v>
      </c>
      <c r="D48" s="832" t="s">
        <v>3380</v>
      </c>
      <c r="E48" s="832" t="s">
        <v>3381</v>
      </c>
      <c r="F48" s="849">
        <v>1</v>
      </c>
      <c r="G48" s="849">
        <v>701</v>
      </c>
      <c r="H48" s="849"/>
      <c r="I48" s="849">
        <v>701</v>
      </c>
      <c r="J48" s="849"/>
      <c r="K48" s="849"/>
      <c r="L48" s="849"/>
      <c r="M48" s="849"/>
      <c r="N48" s="849">
        <v>2</v>
      </c>
      <c r="O48" s="849">
        <v>1404</v>
      </c>
      <c r="P48" s="837"/>
      <c r="Q48" s="850">
        <v>702</v>
      </c>
    </row>
    <row r="49" spans="1:17" ht="14.4" customHeight="1" x14ac:dyDescent="0.3">
      <c r="A49" s="831" t="s">
        <v>3567</v>
      </c>
      <c r="B49" s="832" t="s">
        <v>3383</v>
      </c>
      <c r="C49" s="832" t="s">
        <v>3377</v>
      </c>
      <c r="D49" s="832" t="s">
        <v>3418</v>
      </c>
      <c r="E49" s="832" t="s">
        <v>3419</v>
      </c>
      <c r="F49" s="849"/>
      <c r="G49" s="849"/>
      <c r="H49" s="849"/>
      <c r="I49" s="849"/>
      <c r="J49" s="849">
        <v>1</v>
      </c>
      <c r="K49" s="849">
        <v>37</v>
      </c>
      <c r="L49" s="849">
        <v>1</v>
      </c>
      <c r="M49" s="849">
        <v>37</v>
      </c>
      <c r="N49" s="849"/>
      <c r="O49" s="849"/>
      <c r="P49" s="837"/>
      <c r="Q49" s="850"/>
    </row>
    <row r="50" spans="1:17" ht="14.4" customHeight="1" x14ac:dyDescent="0.3">
      <c r="A50" s="831" t="s">
        <v>3567</v>
      </c>
      <c r="B50" s="832" t="s">
        <v>3383</v>
      </c>
      <c r="C50" s="832" t="s">
        <v>3377</v>
      </c>
      <c r="D50" s="832" t="s">
        <v>3378</v>
      </c>
      <c r="E50" s="832" t="s">
        <v>3379</v>
      </c>
      <c r="F50" s="849">
        <v>1</v>
      </c>
      <c r="G50" s="849">
        <v>74</v>
      </c>
      <c r="H50" s="849"/>
      <c r="I50" s="849">
        <v>74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3567</v>
      </c>
      <c r="B51" s="832" t="s">
        <v>3383</v>
      </c>
      <c r="C51" s="832" t="s">
        <v>3377</v>
      </c>
      <c r="D51" s="832" t="s">
        <v>3380</v>
      </c>
      <c r="E51" s="832" t="s">
        <v>3381</v>
      </c>
      <c r="F51" s="849">
        <v>1</v>
      </c>
      <c r="G51" s="849">
        <v>701</v>
      </c>
      <c r="H51" s="849">
        <v>1</v>
      </c>
      <c r="I51" s="849">
        <v>701</v>
      </c>
      <c r="J51" s="849">
        <v>1</v>
      </c>
      <c r="K51" s="849">
        <v>701</v>
      </c>
      <c r="L51" s="849">
        <v>1</v>
      </c>
      <c r="M51" s="849">
        <v>701</v>
      </c>
      <c r="N51" s="849">
        <v>3</v>
      </c>
      <c r="O51" s="849">
        <v>2106</v>
      </c>
      <c r="P51" s="837">
        <v>3.0042796005706136</v>
      </c>
      <c r="Q51" s="850">
        <v>702</v>
      </c>
    </row>
    <row r="52" spans="1:17" ht="14.4" customHeight="1" x14ac:dyDescent="0.3">
      <c r="A52" s="831" t="s">
        <v>3567</v>
      </c>
      <c r="B52" s="832" t="s">
        <v>3383</v>
      </c>
      <c r="C52" s="832" t="s">
        <v>3377</v>
      </c>
      <c r="D52" s="832" t="s">
        <v>3380</v>
      </c>
      <c r="E52" s="832" t="s">
        <v>3457</v>
      </c>
      <c r="F52" s="849">
        <v>1</v>
      </c>
      <c r="G52" s="849">
        <v>701</v>
      </c>
      <c r="H52" s="849">
        <v>1</v>
      </c>
      <c r="I52" s="849">
        <v>701</v>
      </c>
      <c r="J52" s="849">
        <v>1</v>
      </c>
      <c r="K52" s="849">
        <v>701</v>
      </c>
      <c r="L52" s="849">
        <v>1</v>
      </c>
      <c r="M52" s="849">
        <v>701</v>
      </c>
      <c r="N52" s="849"/>
      <c r="O52" s="849"/>
      <c r="P52" s="837"/>
      <c r="Q52" s="850"/>
    </row>
    <row r="53" spans="1:17" ht="14.4" customHeight="1" x14ac:dyDescent="0.3">
      <c r="A53" s="831" t="s">
        <v>3568</v>
      </c>
      <c r="B53" s="832" t="s">
        <v>3383</v>
      </c>
      <c r="C53" s="832" t="s">
        <v>3377</v>
      </c>
      <c r="D53" s="832" t="s">
        <v>3378</v>
      </c>
      <c r="E53" s="832" t="s">
        <v>3379</v>
      </c>
      <c r="F53" s="849">
        <v>1</v>
      </c>
      <c r="G53" s="849">
        <v>74</v>
      </c>
      <c r="H53" s="849"/>
      <c r="I53" s="849">
        <v>74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3568</v>
      </c>
      <c r="B54" s="832" t="s">
        <v>3383</v>
      </c>
      <c r="C54" s="832" t="s">
        <v>3377</v>
      </c>
      <c r="D54" s="832" t="s">
        <v>3380</v>
      </c>
      <c r="E54" s="832" t="s">
        <v>3381</v>
      </c>
      <c r="F54" s="849">
        <v>1</v>
      </c>
      <c r="G54" s="849">
        <v>701</v>
      </c>
      <c r="H54" s="849"/>
      <c r="I54" s="849">
        <v>701</v>
      </c>
      <c r="J54" s="849"/>
      <c r="K54" s="849"/>
      <c r="L54" s="849"/>
      <c r="M54" s="849"/>
      <c r="N54" s="849">
        <v>1</v>
      </c>
      <c r="O54" s="849">
        <v>702</v>
      </c>
      <c r="P54" s="837"/>
      <c r="Q54" s="850">
        <v>702</v>
      </c>
    </row>
    <row r="55" spans="1:17" ht="14.4" customHeight="1" x14ac:dyDescent="0.3">
      <c r="A55" s="831" t="s">
        <v>3568</v>
      </c>
      <c r="B55" s="832" t="s">
        <v>3383</v>
      </c>
      <c r="C55" s="832" t="s">
        <v>3377</v>
      </c>
      <c r="D55" s="832" t="s">
        <v>3380</v>
      </c>
      <c r="E55" s="832" t="s">
        <v>3457</v>
      </c>
      <c r="F55" s="849"/>
      <c r="G55" s="849"/>
      <c r="H55" s="849"/>
      <c r="I55" s="849"/>
      <c r="J55" s="849">
        <v>2</v>
      </c>
      <c r="K55" s="849">
        <v>1402</v>
      </c>
      <c r="L55" s="849">
        <v>1</v>
      </c>
      <c r="M55" s="849">
        <v>701</v>
      </c>
      <c r="N55" s="849">
        <v>1</v>
      </c>
      <c r="O55" s="849">
        <v>702</v>
      </c>
      <c r="P55" s="837">
        <v>0.50071326676176886</v>
      </c>
      <c r="Q55" s="850">
        <v>702</v>
      </c>
    </row>
    <row r="56" spans="1:17" ht="14.4" customHeight="1" x14ac:dyDescent="0.3">
      <c r="A56" s="831" t="s">
        <v>3569</v>
      </c>
      <c r="B56" s="832" t="s">
        <v>3383</v>
      </c>
      <c r="C56" s="832" t="s">
        <v>3377</v>
      </c>
      <c r="D56" s="832" t="s">
        <v>3378</v>
      </c>
      <c r="E56" s="832" t="s">
        <v>3379</v>
      </c>
      <c r="F56" s="849">
        <v>2</v>
      </c>
      <c r="G56" s="849">
        <v>148</v>
      </c>
      <c r="H56" s="849">
        <v>2</v>
      </c>
      <c r="I56" s="849">
        <v>74</v>
      </c>
      <c r="J56" s="849">
        <v>1</v>
      </c>
      <c r="K56" s="849">
        <v>74</v>
      </c>
      <c r="L56" s="849">
        <v>1</v>
      </c>
      <c r="M56" s="849">
        <v>74</v>
      </c>
      <c r="N56" s="849">
        <v>2</v>
      </c>
      <c r="O56" s="849">
        <v>148</v>
      </c>
      <c r="P56" s="837">
        <v>2</v>
      </c>
      <c r="Q56" s="850">
        <v>74</v>
      </c>
    </row>
    <row r="57" spans="1:17" ht="14.4" customHeight="1" x14ac:dyDescent="0.3">
      <c r="A57" s="831" t="s">
        <v>3569</v>
      </c>
      <c r="B57" s="832" t="s">
        <v>3383</v>
      </c>
      <c r="C57" s="832" t="s">
        <v>3377</v>
      </c>
      <c r="D57" s="832" t="s">
        <v>3380</v>
      </c>
      <c r="E57" s="832" t="s">
        <v>3381</v>
      </c>
      <c r="F57" s="849">
        <v>19</v>
      </c>
      <c r="G57" s="849">
        <v>13319</v>
      </c>
      <c r="H57" s="849">
        <v>1.5833333333333333</v>
      </c>
      <c r="I57" s="849">
        <v>701</v>
      </c>
      <c r="J57" s="849">
        <v>12</v>
      </c>
      <c r="K57" s="849">
        <v>8412</v>
      </c>
      <c r="L57" s="849">
        <v>1</v>
      </c>
      <c r="M57" s="849">
        <v>701</v>
      </c>
      <c r="N57" s="849">
        <v>12</v>
      </c>
      <c r="O57" s="849">
        <v>8424</v>
      </c>
      <c r="P57" s="837">
        <v>1.0014265335235377</v>
      </c>
      <c r="Q57" s="850">
        <v>702</v>
      </c>
    </row>
    <row r="58" spans="1:17" ht="14.4" customHeight="1" x14ac:dyDescent="0.3">
      <c r="A58" s="831" t="s">
        <v>3569</v>
      </c>
      <c r="B58" s="832" t="s">
        <v>3383</v>
      </c>
      <c r="C58" s="832" t="s">
        <v>3377</v>
      </c>
      <c r="D58" s="832" t="s">
        <v>3380</v>
      </c>
      <c r="E58" s="832" t="s">
        <v>3457</v>
      </c>
      <c r="F58" s="849">
        <v>2</v>
      </c>
      <c r="G58" s="849">
        <v>1402</v>
      </c>
      <c r="H58" s="849"/>
      <c r="I58" s="849">
        <v>701</v>
      </c>
      <c r="J58" s="849"/>
      <c r="K58" s="849"/>
      <c r="L58" s="849"/>
      <c r="M58" s="849"/>
      <c r="N58" s="849">
        <v>3</v>
      </c>
      <c r="O58" s="849">
        <v>2106</v>
      </c>
      <c r="P58" s="837"/>
      <c r="Q58" s="850">
        <v>702</v>
      </c>
    </row>
    <row r="59" spans="1:17" ht="14.4" customHeight="1" x14ac:dyDescent="0.3">
      <c r="A59" s="831" t="s">
        <v>3570</v>
      </c>
      <c r="B59" s="832" t="s">
        <v>3383</v>
      </c>
      <c r="C59" s="832" t="s">
        <v>3377</v>
      </c>
      <c r="D59" s="832" t="s">
        <v>3418</v>
      </c>
      <c r="E59" s="832" t="s">
        <v>3419</v>
      </c>
      <c r="F59" s="849">
        <v>1</v>
      </c>
      <c r="G59" s="849">
        <v>37</v>
      </c>
      <c r="H59" s="849">
        <v>1</v>
      </c>
      <c r="I59" s="849">
        <v>37</v>
      </c>
      <c r="J59" s="849">
        <v>1</v>
      </c>
      <c r="K59" s="849">
        <v>37</v>
      </c>
      <c r="L59" s="849">
        <v>1</v>
      </c>
      <c r="M59" s="849">
        <v>37</v>
      </c>
      <c r="N59" s="849"/>
      <c r="O59" s="849"/>
      <c r="P59" s="837"/>
      <c r="Q59" s="850"/>
    </row>
    <row r="60" spans="1:17" ht="14.4" customHeight="1" x14ac:dyDescent="0.3">
      <c r="A60" s="831" t="s">
        <v>3570</v>
      </c>
      <c r="B60" s="832" t="s">
        <v>3383</v>
      </c>
      <c r="C60" s="832" t="s">
        <v>3377</v>
      </c>
      <c r="D60" s="832" t="s">
        <v>3378</v>
      </c>
      <c r="E60" s="832" t="s">
        <v>3379</v>
      </c>
      <c r="F60" s="849"/>
      <c r="G60" s="849"/>
      <c r="H60" s="849"/>
      <c r="I60" s="849"/>
      <c r="J60" s="849">
        <v>2</v>
      </c>
      <c r="K60" s="849">
        <v>148</v>
      </c>
      <c r="L60" s="849">
        <v>1</v>
      </c>
      <c r="M60" s="849">
        <v>74</v>
      </c>
      <c r="N60" s="849">
        <v>1</v>
      </c>
      <c r="O60" s="849">
        <v>74</v>
      </c>
      <c r="P60" s="837">
        <v>0.5</v>
      </c>
      <c r="Q60" s="850">
        <v>74</v>
      </c>
    </row>
    <row r="61" spans="1:17" ht="14.4" customHeight="1" x14ac:dyDescent="0.3">
      <c r="A61" s="831" t="s">
        <v>3570</v>
      </c>
      <c r="B61" s="832" t="s">
        <v>3383</v>
      </c>
      <c r="C61" s="832" t="s">
        <v>3377</v>
      </c>
      <c r="D61" s="832" t="s">
        <v>3442</v>
      </c>
      <c r="E61" s="832" t="s">
        <v>3444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33.33</v>
      </c>
      <c r="P61" s="837"/>
      <c r="Q61" s="850">
        <v>33.33</v>
      </c>
    </row>
    <row r="62" spans="1:17" ht="14.4" customHeight="1" x14ac:dyDescent="0.3">
      <c r="A62" s="831" t="s">
        <v>3570</v>
      </c>
      <c r="B62" s="832" t="s">
        <v>3383</v>
      </c>
      <c r="C62" s="832" t="s">
        <v>3377</v>
      </c>
      <c r="D62" s="832" t="s">
        <v>3380</v>
      </c>
      <c r="E62" s="832" t="s">
        <v>3381</v>
      </c>
      <c r="F62" s="849">
        <v>30</v>
      </c>
      <c r="G62" s="849">
        <v>21030</v>
      </c>
      <c r="H62" s="849">
        <v>2.1428571428571428</v>
      </c>
      <c r="I62" s="849">
        <v>701</v>
      </c>
      <c r="J62" s="849">
        <v>14</v>
      </c>
      <c r="K62" s="849">
        <v>9814</v>
      </c>
      <c r="L62" s="849">
        <v>1</v>
      </c>
      <c r="M62" s="849">
        <v>701</v>
      </c>
      <c r="N62" s="849">
        <v>25</v>
      </c>
      <c r="O62" s="849">
        <v>17550</v>
      </c>
      <c r="P62" s="837">
        <v>1.7882616670063176</v>
      </c>
      <c r="Q62" s="850">
        <v>702</v>
      </c>
    </row>
    <row r="63" spans="1:17" ht="14.4" customHeight="1" x14ac:dyDescent="0.3">
      <c r="A63" s="831" t="s">
        <v>3570</v>
      </c>
      <c r="B63" s="832" t="s">
        <v>3383</v>
      </c>
      <c r="C63" s="832" t="s">
        <v>3377</v>
      </c>
      <c r="D63" s="832" t="s">
        <v>3380</v>
      </c>
      <c r="E63" s="832" t="s">
        <v>3457</v>
      </c>
      <c r="F63" s="849">
        <v>3</v>
      </c>
      <c r="G63" s="849">
        <v>2103</v>
      </c>
      <c r="H63" s="849">
        <v>0.5</v>
      </c>
      <c r="I63" s="849">
        <v>701</v>
      </c>
      <c r="J63" s="849">
        <v>6</v>
      </c>
      <c r="K63" s="849">
        <v>4206</v>
      </c>
      <c r="L63" s="849">
        <v>1</v>
      </c>
      <c r="M63" s="849">
        <v>701</v>
      </c>
      <c r="N63" s="849">
        <v>4</v>
      </c>
      <c r="O63" s="849">
        <v>2808</v>
      </c>
      <c r="P63" s="837">
        <v>0.66761768901569185</v>
      </c>
      <c r="Q63" s="850">
        <v>702</v>
      </c>
    </row>
    <row r="64" spans="1:17" ht="14.4" customHeight="1" x14ac:dyDescent="0.3">
      <c r="A64" s="831" t="s">
        <v>3570</v>
      </c>
      <c r="B64" s="832" t="s">
        <v>3383</v>
      </c>
      <c r="C64" s="832" t="s">
        <v>3377</v>
      </c>
      <c r="D64" s="832" t="s">
        <v>3463</v>
      </c>
      <c r="E64" s="832" t="s">
        <v>3464</v>
      </c>
      <c r="F64" s="849">
        <v>2</v>
      </c>
      <c r="G64" s="849">
        <v>700</v>
      </c>
      <c r="H64" s="849"/>
      <c r="I64" s="849">
        <v>350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554</v>
      </c>
      <c r="B65" s="832" t="s">
        <v>3383</v>
      </c>
      <c r="C65" s="832" t="s">
        <v>3377</v>
      </c>
      <c r="D65" s="832" t="s">
        <v>3418</v>
      </c>
      <c r="E65" s="832" t="s">
        <v>3419</v>
      </c>
      <c r="F65" s="849">
        <v>25</v>
      </c>
      <c r="G65" s="849">
        <v>925</v>
      </c>
      <c r="H65" s="849">
        <v>1.4705882352941178</v>
      </c>
      <c r="I65" s="849">
        <v>37</v>
      </c>
      <c r="J65" s="849">
        <v>17</v>
      </c>
      <c r="K65" s="849">
        <v>629</v>
      </c>
      <c r="L65" s="849">
        <v>1</v>
      </c>
      <c r="M65" s="849">
        <v>37</v>
      </c>
      <c r="N65" s="849">
        <v>51</v>
      </c>
      <c r="O65" s="849">
        <v>1887</v>
      </c>
      <c r="P65" s="837">
        <v>3</v>
      </c>
      <c r="Q65" s="850">
        <v>37</v>
      </c>
    </row>
    <row r="66" spans="1:17" ht="14.4" customHeight="1" x14ac:dyDescent="0.3">
      <c r="A66" s="831" t="s">
        <v>554</v>
      </c>
      <c r="B66" s="832" t="s">
        <v>3383</v>
      </c>
      <c r="C66" s="832" t="s">
        <v>3377</v>
      </c>
      <c r="D66" s="832" t="s">
        <v>3418</v>
      </c>
      <c r="E66" s="832" t="s">
        <v>3420</v>
      </c>
      <c r="F66" s="849">
        <v>4</v>
      </c>
      <c r="G66" s="849">
        <v>148</v>
      </c>
      <c r="H66" s="849">
        <v>1.3333333333333333</v>
      </c>
      <c r="I66" s="849">
        <v>37</v>
      </c>
      <c r="J66" s="849">
        <v>3</v>
      </c>
      <c r="K66" s="849">
        <v>111</v>
      </c>
      <c r="L66" s="849">
        <v>1</v>
      </c>
      <c r="M66" s="849">
        <v>37</v>
      </c>
      <c r="N66" s="849">
        <v>5</v>
      </c>
      <c r="O66" s="849">
        <v>185</v>
      </c>
      <c r="P66" s="837">
        <v>1.6666666666666667</v>
      </c>
      <c r="Q66" s="850">
        <v>37</v>
      </c>
    </row>
    <row r="67" spans="1:17" ht="14.4" customHeight="1" x14ac:dyDescent="0.3">
      <c r="A67" s="831" t="s">
        <v>554</v>
      </c>
      <c r="B67" s="832" t="s">
        <v>3383</v>
      </c>
      <c r="C67" s="832" t="s">
        <v>3377</v>
      </c>
      <c r="D67" s="832" t="s">
        <v>3421</v>
      </c>
      <c r="E67" s="832" t="s">
        <v>3422</v>
      </c>
      <c r="F67" s="849">
        <v>1</v>
      </c>
      <c r="G67" s="849">
        <v>5</v>
      </c>
      <c r="H67" s="849"/>
      <c r="I67" s="849">
        <v>5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" customHeight="1" x14ac:dyDescent="0.3">
      <c r="A68" s="831" t="s">
        <v>554</v>
      </c>
      <c r="B68" s="832" t="s">
        <v>3383</v>
      </c>
      <c r="C68" s="832" t="s">
        <v>3377</v>
      </c>
      <c r="D68" s="832" t="s">
        <v>3425</v>
      </c>
      <c r="E68" s="832" t="s">
        <v>3426</v>
      </c>
      <c r="F68" s="849"/>
      <c r="G68" s="849"/>
      <c r="H68" s="849"/>
      <c r="I68" s="849"/>
      <c r="J68" s="849">
        <v>1</v>
      </c>
      <c r="K68" s="849">
        <v>347</v>
      </c>
      <c r="L68" s="849">
        <v>1</v>
      </c>
      <c r="M68" s="849">
        <v>347</v>
      </c>
      <c r="N68" s="849">
        <v>3</v>
      </c>
      <c r="O68" s="849">
        <v>1041</v>
      </c>
      <c r="P68" s="837">
        <v>3</v>
      </c>
      <c r="Q68" s="850">
        <v>347</v>
      </c>
    </row>
    <row r="69" spans="1:17" ht="14.4" customHeight="1" x14ac:dyDescent="0.3">
      <c r="A69" s="831" t="s">
        <v>554</v>
      </c>
      <c r="B69" s="832" t="s">
        <v>3383</v>
      </c>
      <c r="C69" s="832" t="s">
        <v>3377</v>
      </c>
      <c r="D69" s="832" t="s">
        <v>3427</v>
      </c>
      <c r="E69" s="832" t="s">
        <v>3428</v>
      </c>
      <c r="F69" s="849"/>
      <c r="G69" s="849"/>
      <c r="H69" s="849"/>
      <c r="I69" s="849"/>
      <c r="J69" s="849">
        <v>1</v>
      </c>
      <c r="K69" s="849">
        <v>404</v>
      </c>
      <c r="L69" s="849">
        <v>1</v>
      </c>
      <c r="M69" s="849">
        <v>404</v>
      </c>
      <c r="N69" s="849">
        <v>2</v>
      </c>
      <c r="O69" s="849">
        <v>808</v>
      </c>
      <c r="P69" s="837">
        <v>2</v>
      </c>
      <c r="Q69" s="850">
        <v>404</v>
      </c>
    </row>
    <row r="70" spans="1:17" ht="14.4" customHeight="1" x14ac:dyDescent="0.3">
      <c r="A70" s="831" t="s">
        <v>554</v>
      </c>
      <c r="B70" s="832" t="s">
        <v>3383</v>
      </c>
      <c r="C70" s="832" t="s">
        <v>3377</v>
      </c>
      <c r="D70" s="832" t="s">
        <v>3429</v>
      </c>
      <c r="E70" s="832" t="s">
        <v>3430</v>
      </c>
      <c r="F70" s="849"/>
      <c r="G70" s="849"/>
      <c r="H70" s="849"/>
      <c r="I70" s="849"/>
      <c r="J70" s="849">
        <v>1</v>
      </c>
      <c r="K70" s="849">
        <v>568</v>
      </c>
      <c r="L70" s="849">
        <v>1</v>
      </c>
      <c r="M70" s="849">
        <v>568</v>
      </c>
      <c r="N70" s="849">
        <v>3</v>
      </c>
      <c r="O70" s="849">
        <v>1707</v>
      </c>
      <c r="P70" s="837">
        <v>3.005281690140845</v>
      </c>
      <c r="Q70" s="850">
        <v>569</v>
      </c>
    </row>
    <row r="71" spans="1:17" ht="14.4" customHeight="1" x14ac:dyDescent="0.3">
      <c r="A71" s="831" t="s">
        <v>554</v>
      </c>
      <c r="B71" s="832" t="s">
        <v>3383</v>
      </c>
      <c r="C71" s="832" t="s">
        <v>3377</v>
      </c>
      <c r="D71" s="832" t="s">
        <v>3378</v>
      </c>
      <c r="E71" s="832" t="s">
        <v>3379</v>
      </c>
      <c r="F71" s="849">
        <v>11</v>
      </c>
      <c r="G71" s="849">
        <v>814</v>
      </c>
      <c r="H71" s="849">
        <v>2.75</v>
      </c>
      <c r="I71" s="849">
        <v>74</v>
      </c>
      <c r="J71" s="849">
        <v>4</v>
      </c>
      <c r="K71" s="849">
        <v>296</v>
      </c>
      <c r="L71" s="849">
        <v>1</v>
      </c>
      <c r="M71" s="849">
        <v>74</v>
      </c>
      <c r="N71" s="849">
        <v>1</v>
      </c>
      <c r="O71" s="849">
        <v>74</v>
      </c>
      <c r="P71" s="837">
        <v>0.25</v>
      </c>
      <c r="Q71" s="850">
        <v>74</v>
      </c>
    </row>
    <row r="72" spans="1:17" ht="14.4" customHeight="1" x14ac:dyDescent="0.3">
      <c r="A72" s="831" t="s">
        <v>554</v>
      </c>
      <c r="B72" s="832" t="s">
        <v>3383</v>
      </c>
      <c r="C72" s="832" t="s">
        <v>3377</v>
      </c>
      <c r="D72" s="832" t="s">
        <v>3431</v>
      </c>
      <c r="E72" s="832" t="s">
        <v>3432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347</v>
      </c>
      <c r="P72" s="837"/>
      <c r="Q72" s="850">
        <v>347</v>
      </c>
    </row>
    <row r="73" spans="1:17" ht="14.4" customHeight="1" x14ac:dyDescent="0.3">
      <c r="A73" s="831" t="s">
        <v>554</v>
      </c>
      <c r="B73" s="832" t="s">
        <v>3383</v>
      </c>
      <c r="C73" s="832" t="s">
        <v>3377</v>
      </c>
      <c r="D73" s="832" t="s">
        <v>3433</v>
      </c>
      <c r="E73" s="832" t="s">
        <v>3434</v>
      </c>
      <c r="F73" s="849">
        <v>1</v>
      </c>
      <c r="G73" s="849">
        <v>231</v>
      </c>
      <c r="H73" s="849"/>
      <c r="I73" s="849">
        <v>231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554</v>
      </c>
      <c r="B74" s="832" t="s">
        <v>3383</v>
      </c>
      <c r="C74" s="832" t="s">
        <v>3377</v>
      </c>
      <c r="D74" s="832" t="s">
        <v>3437</v>
      </c>
      <c r="E74" s="832" t="s">
        <v>3438</v>
      </c>
      <c r="F74" s="849"/>
      <c r="G74" s="849"/>
      <c r="H74" s="849"/>
      <c r="I74" s="849"/>
      <c r="J74" s="849">
        <v>3</v>
      </c>
      <c r="K74" s="849">
        <v>249</v>
      </c>
      <c r="L74" s="849">
        <v>1</v>
      </c>
      <c r="M74" s="849">
        <v>83</v>
      </c>
      <c r="N74" s="849">
        <v>4</v>
      </c>
      <c r="O74" s="849">
        <v>332</v>
      </c>
      <c r="P74" s="837">
        <v>1.3333333333333333</v>
      </c>
      <c r="Q74" s="850">
        <v>83</v>
      </c>
    </row>
    <row r="75" spans="1:17" ht="14.4" customHeight="1" x14ac:dyDescent="0.3">
      <c r="A75" s="831" t="s">
        <v>554</v>
      </c>
      <c r="B75" s="832" t="s">
        <v>3383</v>
      </c>
      <c r="C75" s="832" t="s">
        <v>3377</v>
      </c>
      <c r="D75" s="832" t="s">
        <v>3437</v>
      </c>
      <c r="E75" s="832" t="s">
        <v>3439</v>
      </c>
      <c r="F75" s="849"/>
      <c r="G75" s="849"/>
      <c r="H75" s="849"/>
      <c r="I75" s="849"/>
      <c r="J75" s="849"/>
      <c r="K75" s="849"/>
      <c r="L75" s="849"/>
      <c r="M75" s="849"/>
      <c r="N75" s="849">
        <v>2</v>
      </c>
      <c r="O75" s="849">
        <v>166</v>
      </c>
      <c r="P75" s="837"/>
      <c r="Q75" s="850">
        <v>83</v>
      </c>
    </row>
    <row r="76" spans="1:17" ht="14.4" customHeight="1" x14ac:dyDescent="0.3">
      <c r="A76" s="831" t="s">
        <v>554</v>
      </c>
      <c r="B76" s="832" t="s">
        <v>3383</v>
      </c>
      <c r="C76" s="832" t="s">
        <v>3377</v>
      </c>
      <c r="D76" s="832" t="s">
        <v>3442</v>
      </c>
      <c r="E76" s="832" t="s">
        <v>3443</v>
      </c>
      <c r="F76" s="849"/>
      <c r="G76" s="849"/>
      <c r="H76" s="849"/>
      <c r="I76" s="849"/>
      <c r="J76" s="849">
        <v>1</v>
      </c>
      <c r="K76" s="849">
        <v>33.33</v>
      </c>
      <c r="L76" s="849">
        <v>1</v>
      </c>
      <c r="M76" s="849">
        <v>33.33</v>
      </c>
      <c r="N76" s="849">
        <v>19</v>
      </c>
      <c r="O76" s="849">
        <v>633.29000000000008</v>
      </c>
      <c r="P76" s="837">
        <v>19.000600060006004</v>
      </c>
      <c r="Q76" s="850">
        <v>33.331052631578949</v>
      </c>
    </row>
    <row r="77" spans="1:17" ht="14.4" customHeight="1" x14ac:dyDescent="0.3">
      <c r="A77" s="831" t="s">
        <v>554</v>
      </c>
      <c r="B77" s="832" t="s">
        <v>3383</v>
      </c>
      <c r="C77" s="832" t="s">
        <v>3377</v>
      </c>
      <c r="D77" s="832" t="s">
        <v>3442</v>
      </c>
      <c r="E77" s="832" t="s">
        <v>3444</v>
      </c>
      <c r="F77" s="849">
        <v>1</v>
      </c>
      <c r="G77" s="849">
        <v>33.33</v>
      </c>
      <c r="H77" s="849">
        <v>7.6919526436038874E-2</v>
      </c>
      <c r="I77" s="849">
        <v>33.33</v>
      </c>
      <c r="J77" s="849">
        <v>13</v>
      </c>
      <c r="K77" s="849">
        <v>433.30999999999995</v>
      </c>
      <c r="L77" s="849">
        <v>1</v>
      </c>
      <c r="M77" s="849">
        <v>33.331538461538457</v>
      </c>
      <c r="N77" s="849">
        <v>6</v>
      </c>
      <c r="O77" s="849">
        <v>199.98999999999995</v>
      </c>
      <c r="P77" s="837">
        <v>0.46154023678198053</v>
      </c>
      <c r="Q77" s="850">
        <v>33.331666666666656</v>
      </c>
    </row>
    <row r="78" spans="1:17" ht="14.4" customHeight="1" x14ac:dyDescent="0.3">
      <c r="A78" s="831" t="s">
        <v>554</v>
      </c>
      <c r="B78" s="832" t="s">
        <v>3383</v>
      </c>
      <c r="C78" s="832" t="s">
        <v>3377</v>
      </c>
      <c r="D78" s="832" t="s">
        <v>3452</v>
      </c>
      <c r="E78" s="832" t="s">
        <v>3453</v>
      </c>
      <c r="F78" s="849"/>
      <c r="G78" s="849"/>
      <c r="H78" s="849"/>
      <c r="I78" s="849"/>
      <c r="J78" s="849">
        <v>1</v>
      </c>
      <c r="K78" s="849">
        <v>712</v>
      </c>
      <c r="L78" s="849">
        <v>1</v>
      </c>
      <c r="M78" s="849">
        <v>712</v>
      </c>
      <c r="N78" s="849">
        <v>3</v>
      </c>
      <c r="O78" s="849">
        <v>2139</v>
      </c>
      <c r="P78" s="837">
        <v>3.0042134831460676</v>
      </c>
      <c r="Q78" s="850">
        <v>713</v>
      </c>
    </row>
    <row r="79" spans="1:17" ht="14.4" customHeight="1" x14ac:dyDescent="0.3">
      <c r="A79" s="831" t="s">
        <v>554</v>
      </c>
      <c r="B79" s="832" t="s">
        <v>3383</v>
      </c>
      <c r="C79" s="832" t="s">
        <v>3377</v>
      </c>
      <c r="D79" s="832" t="s">
        <v>3380</v>
      </c>
      <c r="E79" s="832" t="s">
        <v>3381</v>
      </c>
      <c r="F79" s="849">
        <v>25</v>
      </c>
      <c r="G79" s="849">
        <v>17525</v>
      </c>
      <c r="H79" s="849">
        <v>0.59523809523809523</v>
      </c>
      <c r="I79" s="849">
        <v>701</v>
      </c>
      <c r="J79" s="849">
        <v>42</v>
      </c>
      <c r="K79" s="849">
        <v>29442</v>
      </c>
      <c r="L79" s="849">
        <v>1</v>
      </c>
      <c r="M79" s="849">
        <v>701</v>
      </c>
      <c r="N79" s="849">
        <v>58</v>
      </c>
      <c r="O79" s="849">
        <v>40716</v>
      </c>
      <c r="P79" s="837">
        <v>1.3829223558182189</v>
      </c>
      <c r="Q79" s="850">
        <v>702</v>
      </c>
    </row>
    <row r="80" spans="1:17" ht="14.4" customHeight="1" x14ac:dyDescent="0.3">
      <c r="A80" s="831" t="s">
        <v>554</v>
      </c>
      <c r="B80" s="832" t="s">
        <v>3383</v>
      </c>
      <c r="C80" s="832" t="s">
        <v>3377</v>
      </c>
      <c r="D80" s="832" t="s">
        <v>3380</v>
      </c>
      <c r="E80" s="832" t="s">
        <v>3457</v>
      </c>
      <c r="F80" s="849">
        <v>7</v>
      </c>
      <c r="G80" s="849">
        <v>4907</v>
      </c>
      <c r="H80" s="849">
        <v>0.875</v>
      </c>
      <c r="I80" s="849">
        <v>701</v>
      </c>
      <c r="J80" s="849">
        <v>8</v>
      </c>
      <c r="K80" s="849">
        <v>5608</v>
      </c>
      <c r="L80" s="849">
        <v>1</v>
      </c>
      <c r="M80" s="849">
        <v>701</v>
      </c>
      <c r="N80" s="849">
        <v>10</v>
      </c>
      <c r="O80" s="849">
        <v>7020</v>
      </c>
      <c r="P80" s="837">
        <v>1.2517831669044222</v>
      </c>
      <c r="Q80" s="850">
        <v>702</v>
      </c>
    </row>
    <row r="81" spans="1:17" ht="14.4" customHeight="1" x14ac:dyDescent="0.3">
      <c r="A81" s="831" t="s">
        <v>554</v>
      </c>
      <c r="B81" s="832" t="s">
        <v>3383</v>
      </c>
      <c r="C81" s="832" t="s">
        <v>3377</v>
      </c>
      <c r="D81" s="832" t="s">
        <v>3460</v>
      </c>
      <c r="E81" s="832" t="s">
        <v>3461</v>
      </c>
      <c r="F81" s="849">
        <v>4</v>
      </c>
      <c r="G81" s="849">
        <v>5572</v>
      </c>
      <c r="H81" s="849">
        <v>1.3323768531802964</v>
      </c>
      <c r="I81" s="849">
        <v>1393</v>
      </c>
      <c r="J81" s="849">
        <v>3</v>
      </c>
      <c r="K81" s="849">
        <v>4182</v>
      </c>
      <c r="L81" s="849">
        <v>1</v>
      </c>
      <c r="M81" s="849">
        <v>1394</v>
      </c>
      <c r="N81" s="849">
        <v>1</v>
      </c>
      <c r="O81" s="849">
        <v>1397</v>
      </c>
      <c r="P81" s="837">
        <v>0.33405069344811095</v>
      </c>
      <c r="Q81" s="850">
        <v>1397</v>
      </c>
    </row>
    <row r="82" spans="1:17" ht="14.4" customHeight="1" x14ac:dyDescent="0.3">
      <c r="A82" s="831" t="s">
        <v>554</v>
      </c>
      <c r="B82" s="832" t="s">
        <v>3383</v>
      </c>
      <c r="C82" s="832" t="s">
        <v>3377</v>
      </c>
      <c r="D82" s="832" t="s">
        <v>3460</v>
      </c>
      <c r="E82" s="832" t="s">
        <v>3462</v>
      </c>
      <c r="F82" s="849"/>
      <c r="G82" s="849"/>
      <c r="H82" s="849"/>
      <c r="I82" s="849"/>
      <c r="J82" s="849">
        <v>1</v>
      </c>
      <c r="K82" s="849">
        <v>1394</v>
      </c>
      <c r="L82" s="849">
        <v>1</v>
      </c>
      <c r="M82" s="849">
        <v>1394</v>
      </c>
      <c r="N82" s="849">
        <v>1</v>
      </c>
      <c r="O82" s="849">
        <v>1397</v>
      </c>
      <c r="P82" s="837">
        <v>1.0021520803443329</v>
      </c>
      <c r="Q82" s="850">
        <v>1397</v>
      </c>
    </row>
    <row r="83" spans="1:17" ht="14.4" customHeight="1" x14ac:dyDescent="0.3">
      <c r="A83" s="831" t="s">
        <v>554</v>
      </c>
      <c r="B83" s="832" t="s">
        <v>3383</v>
      </c>
      <c r="C83" s="832" t="s">
        <v>3377</v>
      </c>
      <c r="D83" s="832" t="s">
        <v>3463</v>
      </c>
      <c r="E83" s="832" t="s">
        <v>3464</v>
      </c>
      <c r="F83" s="849">
        <v>7</v>
      </c>
      <c r="G83" s="849">
        <v>2450</v>
      </c>
      <c r="H83" s="849">
        <v>0.69800569800569801</v>
      </c>
      <c r="I83" s="849">
        <v>350</v>
      </c>
      <c r="J83" s="849">
        <v>10</v>
      </c>
      <c r="K83" s="849">
        <v>3510</v>
      </c>
      <c r="L83" s="849">
        <v>1</v>
      </c>
      <c r="M83" s="849">
        <v>351</v>
      </c>
      <c r="N83" s="849">
        <v>5</v>
      </c>
      <c r="O83" s="849">
        <v>1755</v>
      </c>
      <c r="P83" s="837">
        <v>0.5</v>
      </c>
      <c r="Q83" s="850">
        <v>351</v>
      </c>
    </row>
    <row r="84" spans="1:17" ht="14.4" customHeight="1" x14ac:dyDescent="0.3">
      <c r="A84" s="831" t="s">
        <v>554</v>
      </c>
      <c r="B84" s="832" t="s">
        <v>3383</v>
      </c>
      <c r="C84" s="832" t="s">
        <v>3377</v>
      </c>
      <c r="D84" s="832" t="s">
        <v>3463</v>
      </c>
      <c r="E84" s="832" t="s">
        <v>3465</v>
      </c>
      <c r="F84" s="849"/>
      <c r="G84" s="849"/>
      <c r="H84" s="849"/>
      <c r="I84" s="849"/>
      <c r="J84" s="849">
        <v>2</v>
      </c>
      <c r="K84" s="849">
        <v>702</v>
      </c>
      <c r="L84" s="849">
        <v>1</v>
      </c>
      <c r="M84" s="849">
        <v>351</v>
      </c>
      <c r="N84" s="849"/>
      <c r="O84" s="849"/>
      <c r="P84" s="837"/>
      <c r="Q84" s="850"/>
    </row>
    <row r="85" spans="1:17" ht="14.4" customHeight="1" x14ac:dyDescent="0.3">
      <c r="A85" s="831" t="s">
        <v>554</v>
      </c>
      <c r="B85" s="832" t="s">
        <v>3383</v>
      </c>
      <c r="C85" s="832" t="s">
        <v>3377</v>
      </c>
      <c r="D85" s="832" t="s">
        <v>3466</v>
      </c>
      <c r="E85" s="832" t="s">
        <v>3467</v>
      </c>
      <c r="F85" s="849"/>
      <c r="G85" s="849"/>
      <c r="H85" s="849"/>
      <c r="I85" s="849"/>
      <c r="J85" s="849">
        <v>1</v>
      </c>
      <c r="K85" s="849">
        <v>594</v>
      </c>
      <c r="L85" s="849">
        <v>1</v>
      </c>
      <c r="M85" s="849">
        <v>594</v>
      </c>
      <c r="N85" s="849">
        <v>3</v>
      </c>
      <c r="O85" s="849">
        <v>1785</v>
      </c>
      <c r="P85" s="837">
        <v>3.0050505050505052</v>
      </c>
      <c r="Q85" s="850">
        <v>595</v>
      </c>
    </row>
    <row r="86" spans="1:17" ht="14.4" customHeight="1" x14ac:dyDescent="0.3">
      <c r="A86" s="831" t="s">
        <v>554</v>
      </c>
      <c r="B86" s="832" t="s">
        <v>3479</v>
      </c>
      <c r="C86" s="832" t="s">
        <v>3377</v>
      </c>
      <c r="D86" s="832" t="s">
        <v>3378</v>
      </c>
      <c r="E86" s="832" t="s">
        <v>3379</v>
      </c>
      <c r="F86" s="849"/>
      <c r="G86" s="849"/>
      <c r="H86" s="849"/>
      <c r="I86" s="849"/>
      <c r="J86" s="849">
        <v>2</v>
      </c>
      <c r="K86" s="849">
        <v>148</v>
      </c>
      <c r="L86" s="849">
        <v>1</v>
      </c>
      <c r="M86" s="849">
        <v>74</v>
      </c>
      <c r="N86" s="849">
        <v>2</v>
      </c>
      <c r="O86" s="849">
        <v>148</v>
      </c>
      <c r="P86" s="837">
        <v>1</v>
      </c>
      <c r="Q86" s="850">
        <v>74</v>
      </c>
    </row>
    <row r="87" spans="1:17" ht="14.4" customHeight="1" x14ac:dyDescent="0.3">
      <c r="A87" s="831" t="s">
        <v>554</v>
      </c>
      <c r="B87" s="832" t="s">
        <v>3479</v>
      </c>
      <c r="C87" s="832" t="s">
        <v>3377</v>
      </c>
      <c r="D87" s="832" t="s">
        <v>3480</v>
      </c>
      <c r="E87" s="832" t="s">
        <v>3481</v>
      </c>
      <c r="F87" s="849"/>
      <c r="G87" s="849"/>
      <c r="H87" s="849"/>
      <c r="I87" s="849"/>
      <c r="J87" s="849">
        <v>1</v>
      </c>
      <c r="K87" s="849">
        <v>408</v>
      </c>
      <c r="L87" s="849">
        <v>1</v>
      </c>
      <c r="M87" s="849">
        <v>408</v>
      </c>
      <c r="N87" s="849"/>
      <c r="O87" s="849"/>
      <c r="P87" s="837"/>
      <c r="Q87" s="850"/>
    </row>
    <row r="88" spans="1:17" ht="14.4" customHeight="1" x14ac:dyDescent="0.3">
      <c r="A88" s="831" t="s">
        <v>554</v>
      </c>
      <c r="B88" s="832" t="s">
        <v>3489</v>
      </c>
      <c r="C88" s="832" t="s">
        <v>3377</v>
      </c>
      <c r="D88" s="832" t="s">
        <v>3418</v>
      </c>
      <c r="E88" s="832" t="s">
        <v>3419</v>
      </c>
      <c r="F88" s="849">
        <v>1</v>
      </c>
      <c r="G88" s="849">
        <v>37</v>
      </c>
      <c r="H88" s="849">
        <v>1</v>
      </c>
      <c r="I88" s="849">
        <v>37</v>
      </c>
      <c r="J88" s="849">
        <v>1</v>
      </c>
      <c r="K88" s="849">
        <v>37</v>
      </c>
      <c r="L88" s="849">
        <v>1</v>
      </c>
      <c r="M88" s="849">
        <v>37</v>
      </c>
      <c r="N88" s="849"/>
      <c r="O88" s="849"/>
      <c r="P88" s="837"/>
      <c r="Q88" s="850"/>
    </row>
    <row r="89" spans="1:17" ht="14.4" customHeight="1" x14ac:dyDescent="0.3">
      <c r="A89" s="831" t="s">
        <v>554</v>
      </c>
      <c r="B89" s="832" t="s">
        <v>3489</v>
      </c>
      <c r="C89" s="832" t="s">
        <v>3377</v>
      </c>
      <c r="D89" s="832" t="s">
        <v>3418</v>
      </c>
      <c r="E89" s="832" t="s">
        <v>3420</v>
      </c>
      <c r="F89" s="849"/>
      <c r="G89" s="849"/>
      <c r="H89" s="849"/>
      <c r="I89" s="849"/>
      <c r="J89" s="849">
        <v>1</v>
      </c>
      <c r="K89" s="849">
        <v>37</v>
      </c>
      <c r="L89" s="849">
        <v>1</v>
      </c>
      <c r="M89" s="849">
        <v>37</v>
      </c>
      <c r="N89" s="849"/>
      <c r="O89" s="849"/>
      <c r="P89" s="837"/>
      <c r="Q89" s="850"/>
    </row>
    <row r="90" spans="1:17" ht="14.4" customHeight="1" x14ac:dyDescent="0.3">
      <c r="A90" s="831" t="s">
        <v>554</v>
      </c>
      <c r="B90" s="832" t="s">
        <v>3489</v>
      </c>
      <c r="C90" s="832" t="s">
        <v>3377</v>
      </c>
      <c r="D90" s="832" t="s">
        <v>3423</v>
      </c>
      <c r="E90" s="832" t="s">
        <v>3424</v>
      </c>
      <c r="F90" s="849"/>
      <c r="G90" s="849"/>
      <c r="H90" s="849"/>
      <c r="I90" s="849"/>
      <c r="J90" s="849">
        <v>1</v>
      </c>
      <c r="K90" s="849">
        <v>5</v>
      </c>
      <c r="L90" s="849">
        <v>1</v>
      </c>
      <c r="M90" s="849">
        <v>5</v>
      </c>
      <c r="N90" s="849"/>
      <c r="O90" s="849"/>
      <c r="P90" s="837"/>
      <c r="Q90" s="850"/>
    </row>
    <row r="91" spans="1:17" ht="14.4" customHeight="1" x14ac:dyDescent="0.3">
      <c r="A91" s="831" t="s">
        <v>554</v>
      </c>
      <c r="B91" s="832" t="s">
        <v>3489</v>
      </c>
      <c r="C91" s="832" t="s">
        <v>3377</v>
      </c>
      <c r="D91" s="832" t="s">
        <v>3437</v>
      </c>
      <c r="E91" s="832" t="s">
        <v>3438</v>
      </c>
      <c r="F91" s="849">
        <v>1</v>
      </c>
      <c r="G91" s="849">
        <v>83</v>
      </c>
      <c r="H91" s="849">
        <v>0.5</v>
      </c>
      <c r="I91" s="849">
        <v>83</v>
      </c>
      <c r="J91" s="849">
        <v>2</v>
      </c>
      <c r="K91" s="849">
        <v>166</v>
      </c>
      <c r="L91" s="849">
        <v>1</v>
      </c>
      <c r="M91" s="849">
        <v>83</v>
      </c>
      <c r="N91" s="849"/>
      <c r="O91" s="849"/>
      <c r="P91" s="837"/>
      <c r="Q91" s="850"/>
    </row>
    <row r="92" spans="1:17" ht="14.4" customHeight="1" x14ac:dyDescent="0.3">
      <c r="A92" s="831" t="s">
        <v>554</v>
      </c>
      <c r="B92" s="832" t="s">
        <v>3489</v>
      </c>
      <c r="C92" s="832" t="s">
        <v>3377</v>
      </c>
      <c r="D92" s="832" t="s">
        <v>3437</v>
      </c>
      <c r="E92" s="832" t="s">
        <v>3439</v>
      </c>
      <c r="F92" s="849">
        <v>1</v>
      </c>
      <c r="G92" s="849">
        <v>83</v>
      </c>
      <c r="H92" s="849">
        <v>1</v>
      </c>
      <c r="I92" s="849">
        <v>83</v>
      </c>
      <c r="J92" s="849">
        <v>1</v>
      </c>
      <c r="K92" s="849">
        <v>83</v>
      </c>
      <c r="L92" s="849">
        <v>1</v>
      </c>
      <c r="M92" s="849">
        <v>83</v>
      </c>
      <c r="N92" s="849"/>
      <c r="O92" s="849"/>
      <c r="P92" s="837"/>
      <c r="Q92" s="850"/>
    </row>
    <row r="93" spans="1:17" ht="14.4" customHeight="1" x14ac:dyDescent="0.3">
      <c r="A93" s="831" t="s">
        <v>554</v>
      </c>
      <c r="B93" s="832" t="s">
        <v>3489</v>
      </c>
      <c r="C93" s="832" t="s">
        <v>3377</v>
      </c>
      <c r="D93" s="832" t="s">
        <v>3380</v>
      </c>
      <c r="E93" s="832" t="s">
        <v>3381</v>
      </c>
      <c r="F93" s="849">
        <v>2</v>
      </c>
      <c r="G93" s="849">
        <v>1402</v>
      </c>
      <c r="H93" s="849"/>
      <c r="I93" s="849">
        <v>701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554</v>
      </c>
      <c r="B94" s="832" t="s">
        <v>3489</v>
      </c>
      <c r="C94" s="832" t="s">
        <v>3377</v>
      </c>
      <c r="D94" s="832" t="s">
        <v>3463</v>
      </c>
      <c r="E94" s="832" t="s">
        <v>3464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351</v>
      </c>
      <c r="P94" s="837"/>
      <c r="Q94" s="850">
        <v>351</v>
      </c>
    </row>
    <row r="95" spans="1:17" ht="14.4" customHeight="1" x14ac:dyDescent="0.3">
      <c r="A95" s="831" t="s">
        <v>554</v>
      </c>
      <c r="B95" s="832" t="s">
        <v>3376</v>
      </c>
      <c r="C95" s="832" t="s">
        <v>3377</v>
      </c>
      <c r="D95" s="832" t="s">
        <v>3571</v>
      </c>
      <c r="E95" s="832" t="s">
        <v>3572</v>
      </c>
      <c r="F95" s="849">
        <v>5959</v>
      </c>
      <c r="G95" s="849">
        <v>7600806</v>
      </c>
      <c r="H95" s="849">
        <v>1.0325125457347761</v>
      </c>
      <c r="I95" s="849">
        <v>1275.5170330592382</v>
      </c>
      <c r="J95" s="849">
        <v>5768</v>
      </c>
      <c r="K95" s="849">
        <v>7361466</v>
      </c>
      <c r="L95" s="849">
        <v>1</v>
      </c>
      <c r="M95" s="849">
        <v>1276.259708737864</v>
      </c>
      <c r="N95" s="849">
        <v>6067</v>
      </c>
      <c r="O95" s="849">
        <v>7671696</v>
      </c>
      <c r="P95" s="837">
        <v>1.0421424210884083</v>
      </c>
      <c r="Q95" s="850">
        <v>1264.4957969342345</v>
      </c>
    </row>
    <row r="96" spans="1:17" ht="14.4" customHeight="1" x14ac:dyDescent="0.3">
      <c r="A96" s="831" t="s">
        <v>554</v>
      </c>
      <c r="B96" s="832" t="s">
        <v>3376</v>
      </c>
      <c r="C96" s="832" t="s">
        <v>3377</v>
      </c>
      <c r="D96" s="832" t="s">
        <v>3571</v>
      </c>
      <c r="E96" s="832" t="s">
        <v>3573</v>
      </c>
      <c r="F96" s="849"/>
      <c r="G96" s="849"/>
      <c r="H96" s="849"/>
      <c r="I96" s="849"/>
      <c r="J96" s="849"/>
      <c r="K96" s="849"/>
      <c r="L96" s="849"/>
      <c r="M96" s="849"/>
      <c r="N96" s="849">
        <v>23</v>
      </c>
      <c r="O96" s="849">
        <v>25936</v>
      </c>
      <c r="P96" s="837"/>
      <c r="Q96" s="850">
        <v>1127.6521739130435</v>
      </c>
    </row>
    <row r="97" spans="1:17" ht="14.4" customHeight="1" x14ac:dyDescent="0.3">
      <c r="A97" s="831" t="s">
        <v>554</v>
      </c>
      <c r="B97" s="832" t="s">
        <v>3376</v>
      </c>
      <c r="C97" s="832" t="s">
        <v>3377</v>
      </c>
      <c r="D97" s="832" t="s">
        <v>3378</v>
      </c>
      <c r="E97" s="832" t="s">
        <v>3379</v>
      </c>
      <c r="F97" s="849">
        <v>33</v>
      </c>
      <c r="G97" s="849">
        <v>2438</v>
      </c>
      <c r="H97" s="849">
        <v>32.945945945945944</v>
      </c>
      <c r="I97" s="849">
        <v>73.878787878787875</v>
      </c>
      <c r="J97" s="849">
        <v>1</v>
      </c>
      <c r="K97" s="849">
        <v>74</v>
      </c>
      <c r="L97" s="849">
        <v>1</v>
      </c>
      <c r="M97" s="849">
        <v>74</v>
      </c>
      <c r="N97" s="849">
        <v>2</v>
      </c>
      <c r="O97" s="849">
        <v>148</v>
      </c>
      <c r="P97" s="837">
        <v>2</v>
      </c>
      <c r="Q97" s="850">
        <v>74</v>
      </c>
    </row>
    <row r="98" spans="1:17" ht="14.4" customHeight="1" x14ac:dyDescent="0.3">
      <c r="A98" s="831" t="s">
        <v>554</v>
      </c>
      <c r="B98" s="832" t="s">
        <v>3376</v>
      </c>
      <c r="C98" s="832" t="s">
        <v>3377</v>
      </c>
      <c r="D98" s="832" t="s">
        <v>3431</v>
      </c>
      <c r="E98" s="832" t="s">
        <v>3432</v>
      </c>
      <c r="F98" s="849">
        <v>8999</v>
      </c>
      <c r="G98" s="849">
        <v>3110181</v>
      </c>
      <c r="H98" s="849">
        <v>1.1025011139575962</v>
      </c>
      <c r="I98" s="849">
        <v>345.61406822980331</v>
      </c>
      <c r="J98" s="849">
        <v>8130</v>
      </c>
      <c r="K98" s="849">
        <v>2821023</v>
      </c>
      <c r="L98" s="849">
        <v>1</v>
      </c>
      <c r="M98" s="849">
        <v>346.98929889298893</v>
      </c>
      <c r="N98" s="849">
        <v>8878</v>
      </c>
      <c r="O98" s="849">
        <v>3080666</v>
      </c>
      <c r="P98" s="837">
        <v>1.0920385973457147</v>
      </c>
      <c r="Q98" s="850">
        <v>347</v>
      </c>
    </row>
    <row r="99" spans="1:17" ht="14.4" customHeight="1" x14ac:dyDescent="0.3">
      <c r="A99" s="831" t="s">
        <v>554</v>
      </c>
      <c r="B99" s="832" t="s">
        <v>3376</v>
      </c>
      <c r="C99" s="832" t="s">
        <v>3377</v>
      </c>
      <c r="D99" s="832" t="s">
        <v>3433</v>
      </c>
      <c r="E99" s="832" t="s">
        <v>3434</v>
      </c>
      <c r="F99" s="849">
        <v>3470</v>
      </c>
      <c r="G99" s="849">
        <v>801042</v>
      </c>
      <c r="H99" s="849">
        <v>2.0033011471486342</v>
      </c>
      <c r="I99" s="849">
        <v>230.84783861671471</v>
      </c>
      <c r="J99" s="849">
        <v>1731</v>
      </c>
      <c r="K99" s="849">
        <v>399861</v>
      </c>
      <c r="L99" s="849">
        <v>1</v>
      </c>
      <c r="M99" s="849">
        <v>231</v>
      </c>
      <c r="N99" s="849">
        <v>2096</v>
      </c>
      <c r="O99" s="849">
        <v>486247</v>
      </c>
      <c r="P99" s="837">
        <v>1.2160400739256891</v>
      </c>
      <c r="Q99" s="850">
        <v>231.98807251908397</v>
      </c>
    </row>
    <row r="100" spans="1:17" ht="14.4" customHeight="1" x14ac:dyDescent="0.3">
      <c r="A100" s="831" t="s">
        <v>554</v>
      </c>
      <c r="B100" s="832" t="s">
        <v>3376</v>
      </c>
      <c r="C100" s="832" t="s">
        <v>3377</v>
      </c>
      <c r="D100" s="832" t="s">
        <v>3574</v>
      </c>
      <c r="E100" s="832" t="s">
        <v>3575</v>
      </c>
      <c r="F100" s="849">
        <v>2946</v>
      </c>
      <c r="G100" s="849">
        <v>70538</v>
      </c>
      <c r="H100" s="849">
        <v>0.98165775996437321</v>
      </c>
      <c r="I100" s="849">
        <v>23.943652410047523</v>
      </c>
      <c r="J100" s="849">
        <v>2994</v>
      </c>
      <c r="K100" s="849">
        <v>71856</v>
      </c>
      <c r="L100" s="849">
        <v>1</v>
      </c>
      <c r="M100" s="849">
        <v>24</v>
      </c>
      <c r="N100" s="849">
        <v>1564</v>
      </c>
      <c r="O100" s="849">
        <v>37536</v>
      </c>
      <c r="P100" s="837">
        <v>0.52237808951235809</v>
      </c>
      <c r="Q100" s="850">
        <v>24</v>
      </c>
    </row>
    <row r="101" spans="1:17" ht="14.4" customHeight="1" x14ac:dyDescent="0.3">
      <c r="A101" s="831" t="s">
        <v>554</v>
      </c>
      <c r="B101" s="832" t="s">
        <v>3376</v>
      </c>
      <c r="C101" s="832" t="s">
        <v>3377</v>
      </c>
      <c r="D101" s="832" t="s">
        <v>3576</v>
      </c>
      <c r="E101" s="832" t="s">
        <v>3577</v>
      </c>
      <c r="F101" s="849">
        <v>18</v>
      </c>
      <c r="G101" s="849">
        <v>6498</v>
      </c>
      <c r="H101" s="849">
        <v>3.5900552486187847</v>
      </c>
      <c r="I101" s="849">
        <v>361</v>
      </c>
      <c r="J101" s="849">
        <v>5</v>
      </c>
      <c r="K101" s="849">
        <v>1810</v>
      </c>
      <c r="L101" s="849">
        <v>1</v>
      </c>
      <c r="M101" s="849">
        <v>362</v>
      </c>
      <c r="N101" s="849"/>
      <c r="O101" s="849"/>
      <c r="P101" s="837"/>
      <c r="Q101" s="850"/>
    </row>
    <row r="102" spans="1:17" ht="14.4" customHeight="1" x14ac:dyDescent="0.3">
      <c r="A102" s="831" t="s">
        <v>554</v>
      </c>
      <c r="B102" s="832" t="s">
        <v>3376</v>
      </c>
      <c r="C102" s="832" t="s">
        <v>3377</v>
      </c>
      <c r="D102" s="832" t="s">
        <v>3576</v>
      </c>
      <c r="E102" s="832" t="s">
        <v>3578</v>
      </c>
      <c r="F102" s="849"/>
      <c r="G102" s="849"/>
      <c r="H102" s="849"/>
      <c r="I102" s="849"/>
      <c r="J102" s="849">
        <v>4</v>
      </c>
      <c r="K102" s="849">
        <v>1448</v>
      </c>
      <c r="L102" s="849">
        <v>1</v>
      </c>
      <c r="M102" s="849">
        <v>362</v>
      </c>
      <c r="N102" s="849">
        <v>3</v>
      </c>
      <c r="O102" s="849">
        <v>1086</v>
      </c>
      <c r="P102" s="837">
        <v>0.75</v>
      </c>
      <c r="Q102" s="850">
        <v>362</v>
      </c>
    </row>
    <row r="103" spans="1:17" ht="14.4" customHeight="1" x14ac:dyDescent="0.3">
      <c r="A103" s="831" t="s">
        <v>554</v>
      </c>
      <c r="B103" s="832" t="s">
        <v>3376</v>
      </c>
      <c r="C103" s="832" t="s">
        <v>3377</v>
      </c>
      <c r="D103" s="832" t="s">
        <v>3437</v>
      </c>
      <c r="E103" s="832" t="s">
        <v>3438</v>
      </c>
      <c r="F103" s="849">
        <v>3</v>
      </c>
      <c r="G103" s="849">
        <v>249</v>
      </c>
      <c r="H103" s="849"/>
      <c r="I103" s="849">
        <v>83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554</v>
      </c>
      <c r="B104" s="832" t="s">
        <v>3376</v>
      </c>
      <c r="C104" s="832" t="s">
        <v>3377</v>
      </c>
      <c r="D104" s="832" t="s">
        <v>3579</v>
      </c>
      <c r="E104" s="832" t="s">
        <v>3580</v>
      </c>
      <c r="F104" s="849">
        <v>0</v>
      </c>
      <c r="G104" s="849">
        <v>0</v>
      </c>
      <c r="H104" s="849"/>
      <c r="I104" s="849"/>
      <c r="J104" s="849">
        <v>0</v>
      </c>
      <c r="K104" s="849">
        <v>0</v>
      </c>
      <c r="L104" s="849"/>
      <c r="M104" s="849"/>
      <c r="N104" s="849">
        <v>0</v>
      </c>
      <c r="O104" s="849">
        <v>0</v>
      </c>
      <c r="P104" s="837"/>
      <c r="Q104" s="850"/>
    </row>
    <row r="105" spans="1:17" ht="14.4" customHeight="1" x14ac:dyDescent="0.3">
      <c r="A105" s="831" t="s">
        <v>554</v>
      </c>
      <c r="B105" s="832" t="s">
        <v>3376</v>
      </c>
      <c r="C105" s="832" t="s">
        <v>3377</v>
      </c>
      <c r="D105" s="832" t="s">
        <v>3581</v>
      </c>
      <c r="E105" s="832" t="s">
        <v>3582</v>
      </c>
      <c r="F105" s="849">
        <v>431</v>
      </c>
      <c r="G105" s="849">
        <v>0</v>
      </c>
      <c r="H105" s="849"/>
      <c r="I105" s="849">
        <v>0</v>
      </c>
      <c r="J105" s="849">
        <v>675</v>
      </c>
      <c r="K105" s="849">
        <v>0</v>
      </c>
      <c r="L105" s="849"/>
      <c r="M105" s="849">
        <v>0</v>
      </c>
      <c r="N105" s="849">
        <v>245</v>
      </c>
      <c r="O105" s="849">
        <v>0</v>
      </c>
      <c r="P105" s="837"/>
      <c r="Q105" s="850">
        <v>0</v>
      </c>
    </row>
    <row r="106" spans="1:17" ht="14.4" customHeight="1" x14ac:dyDescent="0.3">
      <c r="A106" s="831" t="s">
        <v>554</v>
      </c>
      <c r="B106" s="832" t="s">
        <v>3376</v>
      </c>
      <c r="C106" s="832" t="s">
        <v>3377</v>
      </c>
      <c r="D106" s="832" t="s">
        <v>3380</v>
      </c>
      <c r="E106" s="832" t="s">
        <v>3381</v>
      </c>
      <c r="F106" s="849">
        <v>450</v>
      </c>
      <c r="G106" s="849">
        <v>315402</v>
      </c>
      <c r="H106" s="849">
        <v>0.97599029585872055</v>
      </c>
      <c r="I106" s="849">
        <v>700.89333333333332</v>
      </c>
      <c r="J106" s="849">
        <v>461</v>
      </c>
      <c r="K106" s="849">
        <v>323161</v>
      </c>
      <c r="L106" s="849">
        <v>1</v>
      </c>
      <c r="M106" s="849">
        <v>701</v>
      </c>
      <c r="N106" s="849">
        <v>420</v>
      </c>
      <c r="O106" s="849">
        <v>294839</v>
      </c>
      <c r="P106" s="837">
        <v>0.91235947407020035</v>
      </c>
      <c r="Q106" s="850">
        <v>701.99761904761908</v>
      </c>
    </row>
    <row r="107" spans="1:17" ht="14.4" customHeight="1" x14ac:dyDescent="0.3">
      <c r="A107" s="831" t="s">
        <v>554</v>
      </c>
      <c r="B107" s="832" t="s">
        <v>3376</v>
      </c>
      <c r="C107" s="832" t="s">
        <v>3377</v>
      </c>
      <c r="D107" s="832" t="s">
        <v>3380</v>
      </c>
      <c r="E107" s="832" t="s">
        <v>3457</v>
      </c>
      <c r="F107" s="849"/>
      <c r="G107" s="849"/>
      <c r="H107" s="849"/>
      <c r="I107" s="849"/>
      <c r="J107" s="849"/>
      <c r="K107" s="849"/>
      <c r="L107" s="849"/>
      <c r="M107" s="849"/>
      <c r="N107" s="849">
        <v>1</v>
      </c>
      <c r="O107" s="849">
        <v>702</v>
      </c>
      <c r="P107" s="837"/>
      <c r="Q107" s="850">
        <v>702</v>
      </c>
    </row>
    <row r="108" spans="1:17" ht="14.4" customHeight="1" x14ac:dyDescent="0.3">
      <c r="A108" s="831" t="s">
        <v>554</v>
      </c>
      <c r="B108" s="832" t="s">
        <v>3376</v>
      </c>
      <c r="C108" s="832" t="s">
        <v>3377</v>
      </c>
      <c r="D108" s="832" t="s">
        <v>3460</v>
      </c>
      <c r="E108" s="832" t="s">
        <v>3461</v>
      </c>
      <c r="F108" s="849">
        <v>370</v>
      </c>
      <c r="G108" s="849">
        <v>514188</v>
      </c>
      <c r="H108" s="849">
        <v>0.9836400505031182</v>
      </c>
      <c r="I108" s="849">
        <v>1389.6972972972974</v>
      </c>
      <c r="J108" s="849">
        <v>375</v>
      </c>
      <c r="K108" s="849">
        <v>522740</v>
      </c>
      <c r="L108" s="849">
        <v>1</v>
      </c>
      <c r="M108" s="849">
        <v>1393.9733333333334</v>
      </c>
      <c r="N108" s="849">
        <v>297</v>
      </c>
      <c r="O108" s="849">
        <v>414861</v>
      </c>
      <c r="P108" s="837">
        <v>0.79362780732295213</v>
      </c>
      <c r="Q108" s="850">
        <v>1396.8383838383838</v>
      </c>
    </row>
    <row r="109" spans="1:17" ht="14.4" customHeight="1" x14ac:dyDescent="0.3">
      <c r="A109" s="831" t="s">
        <v>554</v>
      </c>
      <c r="B109" s="832" t="s">
        <v>3376</v>
      </c>
      <c r="C109" s="832" t="s">
        <v>3377</v>
      </c>
      <c r="D109" s="832" t="s">
        <v>3460</v>
      </c>
      <c r="E109" s="832" t="s">
        <v>3462</v>
      </c>
      <c r="F109" s="849"/>
      <c r="G109" s="849"/>
      <c r="H109" s="849"/>
      <c r="I109" s="849"/>
      <c r="J109" s="849"/>
      <c r="K109" s="849"/>
      <c r="L109" s="849"/>
      <c r="M109" s="849"/>
      <c r="N109" s="849">
        <v>2</v>
      </c>
      <c r="O109" s="849">
        <v>2794</v>
      </c>
      <c r="P109" s="837"/>
      <c r="Q109" s="850">
        <v>1397</v>
      </c>
    </row>
    <row r="110" spans="1:17" ht="14.4" customHeight="1" x14ac:dyDescent="0.3">
      <c r="A110" s="831" t="s">
        <v>554</v>
      </c>
      <c r="B110" s="832" t="s">
        <v>3376</v>
      </c>
      <c r="C110" s="832" t="s">
        <v>3377</v>
      </c>
      <c r="D110" s="832" t="s">
        <v>3583</v>
      </c>
      <c r="E110" s="832" t="s">
        <v>3584</v>
      </c>
      <c r="F110" s="849">
        <v>653</v>
      </c>
      <c r="G110" s="849">
        <v>0</v>
      </c>
      <c r="H110" s="849"/>
      <c r="I110" s="849">
        <v>0</v>
      </c>
      <c r="J110" s="849">
        <v>764</v>
      </c>
      <c r="K110" s="849">
        <v>0</v>
      </c>
      <c r="L110" s="849"/>
      <c r="M110" s="849">
        <v>0</v>
      </c>
      <c r="N110" s="849">
        <v>738</v>
      </c>
      <c r="O110" s="849">
        <v>0</v>
      </c>
      <c r="P110" s="837"/>
      <c r="Q110" s="850">
        <v>0</v>
      </c>
    </row>
    <row r="111" spans="1:17" ht="14.4" customHeight="1" x14ac:dyDescent="0.3">
      <c r="A111" s="831" t="s">
        <v>554</v>
      </c>
      <c r="B111" s="832" t="s">
        <v>3503</v>
      </c>
      <c r="C111" s="832" t="s">
        <v>3377</v>
      </c>
      <c r="D111" s="832" t="s">
        <v>3378</v>
      </c>
      <c r="E111" s="832" t="s">
        <v>3379</v>
      </c>
      <c r="F111" s="849">
        <v>2</v>
      </c>
      <c r="G111" s="849">
        <v>148</v>
      </c>
      <c r="H111" s="849"/>
      <c r="I111" s="849">
        <v>74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554</v>
      </c>
      <c r="B112" s="832" t="s">
        <v>3503</v>
      </c>
      <c r="C112" s="832" t="s">
        <v>3377</v>
      </c>
      <c r="D112" s="832" t="s">
        <v>3431</v>
      </c>
      <c r="E112" s="832" t="s">
        <v>3432</v>
      </c>
      <c r="F112" s="849">
        <v>75</v>
      </c>
      <c r="G112" s="849">
        <v>25950</v>
      </c>
      <c r="H112" s="849">
        <v>0.77899855907780979</v>
      </c>
      <c r="I112" s="849">
        <v>346</v>
      </c>
      <c r="J112" s="849">
        <v>96</v>
      </c>
      <c r="K112" s="849">
        <v>33312</v>
      </c>
      <c r="L112" s="849">
        <v>1</v>
      </c>
      <c r="M112" s="849">
        <v>347</v>
      </c>
      <c r="N112" s="849">
        <v>101</v>
      </c>
      <c r="O112" s="849">
        <v>35047</v>
      </c>
      <c r="P112" s="837">
        <v>1.0520833333333333</v>
      </c>
      <c r="Q112" s="850">
        <v>347</v>
      </c>
    </row>
    <row r="113" spans="1:17" ht="14.4" customHeight="1" x14ac:dyDescent="0.3">
      <c r="A113" s="831" t="s">
        <v>554</v>
      </c>
      <c r="B113" s="832" t="s">
        <v>3503</v>
      </c>
      <c r="C113" s="832" t="s">
        <v>3377</v>
      </c>
      <c r="D113" s="832" t="s">
        <v>3504</v>
      </c>
      <c r="E113" s="832" t="s">
        <v>3505</v>
      </c>
      <c r="F113" s="849">
        <v>4</v>
      </c>
      <c r="G113" s="849">
        <v>1384</v>
      </c>
      <c r="H113" s="849"/>
      <c r="I113" s="849">
        <v>346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554</v>
      </c>
      <c r="B114" s="832" t="s">
        <v>3503</v>
      </c>
      <c r="C114" s="832" t="s">
        <v>3377</v>
      </c>
      <c r="D114" s="832" t="s">
        <v>3504</v>
      </c>
      <c r="E114" s="832" t="s">
        <v>3506</v>
      </c>
      <c r="F114" s="849">
        <v>4</v>
      </c>
      <c r="G114" s="849">
        <v>1384</v>
      </c>
      <c r="H114" s="849">
        <v>0.56978180321119798</v>
      </c>
      <c r="I114" s="849">
        <v>346</v>
      </c>
      <c r="J114" s="849">
        <v>7</v>
      </c>
      <c r="K114" s="849">
        <v>2429</v>
      </c>
      <c r="L114" s="849">
        <v>1</v>
      </c>
      <c r="M114" s="849">
        <v>347</v>
      </c>
      <c r="N114" s="849"/>
      <c r="O114" s="849"/>
      <c r="P114" s="837"/>
      <c r="Q114" s="850"/>
    </row>
    <row r="115" spans="1:17" ht="14.4" customHeight="1" x14ac:dyDescent="0.3">
      <c r="A115" s="831" t="s">
        <v>554</v>
      </c>
      <c r="B115" s="832" t="s">
        <v>3503</v>
      </c>
      <c r="C115" s="832" t="s">
        <v>3377</v>
      </c>
      <c r="D115" s="832" t="s">
        <v>3507</v>
      </c>
      <c r="E115" s="832" t="s">
        <v>3508</v>
      </c>
      <c r="F115" s="849">
        <v>42</v>
      </c>
      <c r="G115" s="849">
        <v>24360</v>
      </c>
      <c r="H115" s="849">
        <v>1.1666666666666667</v>
      </c>
      <c r="I115" s="849">
        <v>580</v>
      </c>
      <c r="J115" s="849">
        <v>36</v>
      </c>
      <c r="K115" s="849">
        <v>20880</v>
      </c>
      <c r="L115" s="849">
        <v>1</v>
      </c>
      <c r="M115" s="849">
        <v>580</v>
      </c>
      <c r="N115" s="849">
        <v>81</v>
      </c>
      <c r="O115" s="849">
        <v>47061</v>
      </c>
      <c r="P115" s="837">
        <v>2.2538793103448276</v>
      </c>
      <c r="Q115" s="850">
        <v>581</v>
      </c>
    </row>
    <row r="116" spans="1:17" ht="14.4" customHeight="1" x14ac:dyDescent="0.3">
      <c r="A116" s="831" t="s">
        <v>554</v>
      </c>
      <c r="B116" s="832" t="s">
        <v>3503</v>
      </c>
      <c r="C116" s="832" t="s">
        <v>3377</v>
      </c>
      <c r="D116" s="832" t="s">
        <v>3507</v>
      </c>
      <c r="E116" s="832" t="s">
        <v>3509</v>
      </c>
      <c r="F116" s="849">
        <v>4</v>
      </c>
      <c r="G116" s="849">
        <v>2320</v>
      </c>
      <c r="H116" s="849">
        <v>1</v>
      </c>
      <c r="I116" s="849">
        <v>580</v>
      </c>
      <c r="J116" s="849">
        <v>4</v>
      </c>
      <c r="K116" s="849">
        <v>2320</v>
      </c>
      <c r="L116" s="849">
        <v>1</v>
      </c>
      <c r="M116" s="849">
        <v>580</v>
      </c>
      <c r="N116" s="849">
        <v>6</v>
      </c>
      <c r="O116" s="849">
        <v>3486</v>
      </c>
      <c r="P116" s="837">
        <v>1.5025862068965516</v>
      </c>
      <c r="Q116" s="850">
        <v>581</v>
      </c>
    </row>
    <row r="117" spans="1:17" ht="14.4" customHeight="1" x14ac:dyDescent="0.3">
      <c r="A117" s="831" t="s">
        <v>554</v>
      </c>
      <c r="B117" s="832" t="s">
        <v>3503</v>
      </c>
      <c r="C117" s="832" t="s">
        <v>3377</v>
      </c>
      <c r="D117" s="832" t="s">
        <v>3517</v>
      </c>
      <c r="E117" s="832" t="s">
        <v>3518</v>
      </c>
      <c r="F117" s="849"/>
      <c r="G117" s="849"/>
      <c r="H117" s="849"/>
      <c r="I117" s="849"/>
      <c r="J117" s="849">
        <v>4</v>
      </c>
      <c r="K117" s="849">
        <v>2320</v>
      </c>
      <c r="L117" s="849">
        <v>1</v>
      </c>
      <c r="M117" s="849">
        <v>580</v>
      </c>
      <c r="N117" s="849">
        <v>8</v>
      </c>
      <c r="O117" s="849">
        <v>4648</v>
      </c>
      <c r="P117" s="837">
        <v>2.0034482758620689</v>
      </c>
      <c r="Q117" s="850">
        <v>581</v>
      </c>
    </row>
    <row r="118" spans="1:17" ht="14.4" customHeight="1" x14ac:dyDescent="0.3">
      <c r="A118" s="831" t="s">
        <v>554</v>
      </c>
      <c r="B118" s="832" t="s">
        <v>3503</v>
      </c>
      <c r="C118" s="832" t="s">
        <v>3377</v>
      </c>
      <c r="D118" s="832" t="s">
        <v>3517</v>
      </c>
      <c r="E118" s="832" t="s">
        <v>3519</v>
      </c>
      <c r="F118" s="849">
        <v>78</v>
      </c>
      <c r="G118" s="849">
        <v>45240</v>
      </c>
      <c r="H118" s="849">
        <v>0.84782608695652173</v>
      </c>
      <c r="I118" s="849">
        <v>580</v>
      </c>
      <c r="J118" s="849">
        <v>92</v>
      </c>
      <c r="K118" s="849">
        <v>53360</v>
      </c>
      <c r="L118" s="849">
        <v>1</v>
      </c>
      <c r="M118" s="849">
        <v>580</v>
      </c>
      <c r="N118" s="849">
        <v>103</v>
      </c>
      <c r="O118" s="849">
        <v>59843</v>
      </c>
      <c r="P118" s="837">
        <v>1.1214955022488755</v>
      </c>
      <c r="Q118" s="850">
        <v>581</v>
      </c>
    </row>
    <row r="119" spans="1:17" ht="14.4" customHeight="1" x14ac:dyDescent="0.3">
      <c r="A119" s="831" t="s">
        <v>554</v>
      </c>
      <c r="B119" s="832" t="s">
        <v>3503</v>
      </c>
      <c r="C119" s="832" t="s">
        <v>3377</v>
      </c>
      <c r="D119" s="832" t="s">
        <v>3523</v>
      </c>
      <c r="E119" s="832" t="s">
        <v>3524</v>
      </c>
      <c r="F119" s="849">
        <v>18</v>
      </c>
      <c r="G119" s="849">
        <v>4914</v>
      </c>
      <c r="H119" s="849"/>
      <c r="I119" s="849">
        <v>273</v>
      </c>
      <c r="J119" s="849"/>
      <c r="K119" s="849"/>
      <c r="L119" s="849"/>
      <c r="M119" s="849"/>
      <c r="N119" s="849">
        <v>6</v>
      </c>
      <c r="O119" s="849">
        <v>1644</v>
      </c>
      <c r="P119" s="837"/>
      <c r="Q119" s="850">
        <v>274</v>
      </c>
    </row>
    <row r="120" spans="1:17" ht="14.4" customHeight="1" x14ac:dyDescent="0.3">
      <c r="A120" s="831" t="s">
        <v>554</v>
      </c>
      <c r="B120" s="832" t="s">
        <v>3527</v>
      </c>
      <c r="C120" s="832" t="s">
        <v>3377</v>
      </c>
      <c r="D120" s="832" t="s">
        <v>3585</v>
      </c>
      <c r="E120" s="832" t="s">
        <v>3586</v>
      </c>
      <c r="F120" s="849">
        <v>260</v>
      </c>
      <c r="G120" s="849">
        <v>22360</v>
      </c>
      <c r="H120" s="849">
        <v>0.89655172413793105</v>
      </c>
      <c r="I120" s="849">
        <v>86</v>
      </c>
      <c r="J120" s="849">
        <v>290</v>
      </c>
      <c r="K120" s="849">
        <v>24940</v>
      </c>
      <c r="L120" s="849">
        <v>1</v>
      </c>
      <c r="M120" s="849">
        <v>86</v>
      </c>
      <c r="N120" s="849">
        <v>654</v>
      </c>
      <c r="O120" s="849">
        <v>56898</v>
      </c>
      <c r="P120" s="837">
        <v>2.2813953488372092</v>
      </c>
      <c r="Q120" s="850">
        <v>87</v>
      </c>
    </row>
    <row r="121" spans="1:17" ht="14.4" customHeight="1" x14ac:dyDescent="0.3">
      <c r="A121" s="831" t="s">
        <v>554</v>
      </c>
      <c r="B121" s="832" t="s">
        <v>3527</v>
      </c>
      <c r="C121" s="832" t="s">
        <v>3377</v>
      </c>
      <c r="D121" s="832" t="s">
        <v>3528</v>
      </c>
      <c r="E121" s="832" t="s">
        <v>3529</v>
      </c>
      <c r="F121" s="849">
        <v>4254</v>
      </c>
      <c r="G121" s="849">
        <v>93588</v>
      </c>
      <c r="H121" s="849">
        <v>1.9179440937781786</v>
      </c>
      <c r="I121" s="849">
        <v>22</v>
      </c>
      <c r="J121" s="849">
        <v>2218</v>
      </c>
      <c r="K121" s="849">
        <v>48796</v>
      </c>
      <c r="L121" s="849">
        <v>1</v>
      </c>
      <c r="M121" s="849">
        <v>22</v>
      </c>
      <c r="N121" s="849">
        <v>4418</v>
      </c>
      <c r="O121" s="849">
        <v>97196</v>
      </c>
      <c r="P121" s="837">
        <v>1.9918845807033363</v>
      </c>
      <c r="Q121" s="850">
        <v>22</v>
      </c>
    </row>
    <row r="122" spans="1:17" ht="14.4" customHeight="1" x14ac:dyDescent="0.3">
      <c r="A122" s="831" t="s">
        <v>554</v>
      </c>
      <c r="B122" s="832" t="s">
        <v>3527</v>
      </c>
      <c r="C122" s="832" t="s">
        <v>3377</v>
      </c>
      <c r="D122" s="832" t="s">
        <v>3587</v>
      </c>
      <c r="E122" s="832" t="s">
        <v>3588</v>
      </c>
      <c r="F122" s="849">
        <v>971</v>
      </c>
      <c r="G122" s="849">
        <v>196142</v>
      </c>
      <c r="H122" s="849">
        <v>1.8761490267348988</v>
      </c>
      <c r="I122" s="849">
        <v>202</v>
      </c>
      <c r="J122" s="849">
        <v>515</v>
      </c>
      <c r="K122" s="849">
        <v>104545</v>
      </c>
      <c r="L122" s="849">
        <v>1</v>
      </c>
      <c r="M122" s="849">
        <v>203</v>
      </c>
      <c r="N122" s="849">
        <v>1306</v>
      </c>
      <c r="O122" s="849">
        <v>265118</v>
      </c>
      <c r="P122" s="837">
        <v>2.5359223300970872</v>
      </c>
      <c r="Q122" s="850">
        <v>203</v>
      </c>
    </row>
    <row r="123" spans="1:17" ht="14.4" customHeight="1" x14ac:dyDescent="0.3">
      <c r="A123" s="831" t="s">
        <v>554</v>
      </c>
      <c r="B123" s="832" t="s">
        <v>3527</v>
      </c>
      <c r="C123" s="832" t="s">
        <v>3377</v>
      </c>
      <c r="D123" s="832" t="s">
        <v>3587</v>
      </c>
      <c r="E123" s="832" t="s">
        <v>3589</v>
      </c>
      <c r="F123" s="849"/>
      <c r="G123" s="849"/>
      <c r="H123" s="849"/>
      <c r="I123" s="849"/>
      <c r="J123" s="849">
        <v>104</v>
      </c>
      <c r="K123" s="849">
        <v>21112</v>
      </c>
      <c r="L123" s="849">
        <v>1</v>
      </c>
      <c r="M123" s="849">
        <v>203</v>
      </c>
      <c r="N123" s="849">
        <v>14</v>
      </c>
      <c r="O123" s="849">
        <v>2842</v>
      </c>
      <c r="P123" s="837">
        <v>0.13461538461538461</v>
      </c>
      <c r="Q123" s="850">
        <v>203</v>
      </c>
    </row>
    <row r="124" spans="1:17" ht="14.4" customHeight="1" x14ac:dyDescent="0.3">
      <c r="A124" s="831" t="s">
        <v>554</v>
      </c>
      <c r="B124" s="832" t="s">
        <v>3527</v>
      </c>
      <c r="C124" s="832" t="s">
        <v>3377</v>
      </c>
      <c r="D124" s="832" t="s">
        <v>3590</v>
      </c>
      <c r="E124" s="832" t="s">
        <v>3591</v>
      </c>
      <c r="F124" s="849">
        <v>45</v>
      </c>
      <c r="G124" s="849">
        <v>7560</v>
      </c>
      <c r="H124" s="849">
        <v>1.3156978767838496</v>
      </c>
      <c r="I124" s="849">
        <v>168</v>
      </c>
      <c r="J124" s="849">
        <v>34</v>
      </c>
      <c r="K124" s="849">
        <v>5746</v>
      </c>
      <c r="L124" s="849">
        <v>1</v>
      </c>
      <c r="M124" s="849">
        <v>169</v>
      </c>
      <c r="N124" s="849">
        <v>64</v>
      </c>
      <c r="O124" s="849">
        <v>10816</v>
      </c>
      <c r="P124" s="837">
        <v>1.8823529411764706</v>
      </c>
      <c r="Q124" s="850">
        <v>169</v>
      </c>
    </row>
    <row r="125" spans="1:17" ht="14.4" customHeight="1" x14ac:dyDescent="0.3">
      <c r="A125" s="831" t="s">
        <v>554</v>
      </c>
      <c r="B125" s="832" t="s">
        <v>3527</v>
      </c>
      <c r="C125" s="832" t="s">
        <v>3377</v>
      </c>
      <c r="D125" s="832" t="s">
        <v>3590</v>
      </c>
      <c r="E125" s="832" t="s">
        <v>3592</v>
      </c>
      <c r="F125" s="849"/>
      <c r="G125" s="849"/>
      <c r="H125" s="849"/>
      <c r="I125" s="849"/>
      <c r="J125" s="849">
        <v>6</v>
      </c>
      <c r="K125" s="849">
        <v>1014</v>
      </c>
      <c r="L125" s="849">
        <v>1</v>
      </c>
      <c r="M125" s="849">
        <v>169</v>
      </c>
      <c r="N125" s="849">
        <v>1</v>
      </c>
      <c r="O125" s="849">
        <v>169</v>
      </c>
      <c r="P125" s="837">
        <v>0.16666666666666666</v>
      </c>
      <c r="Q125" s="850">
        <v>169</v>
      </c>
    </row>
    <row r="126" spans="1:17" ht="14.4" customHeight="1" x14ac:dyDescent="0.3">
      <c r="A126" s="831" t="s">
        <v>554</v>
      </c>
      <c r="B126" s="832" t="s">
        <v>3527</v>
      </c>
      <c r="C126" s="832" t="s">
        <v>3377</v>
      </c>
      <c r="D126" s="832" t="s">
        <v>3593</v>
      </c>
      <c r="E126" s="832" t="s">
        <v>3594</v>
      </c>
      <c r="F126" s="849">
        <v>44</v>
      </c>
      <c r="G126" s="849">
        <v>11132</v>
      </c>
      <c r="H126" s="849">
        <v>1.2521934758155231</v>
      </c>
      <c r="I126" s="849">
        <v>253</v>
      </c>
      <c r="J126" s="849">
        <v>35</v>
      </c>
      <c r="K126" s="849">
        <v>8890</v>
      </c>
      <c r="L126" s="849">
        <v>1</v>
      </c>
      <c r="M126" s="849">
        <v>254</v>
      </c>
      <c r="N126" s="849">
        <v>73</v>
      </c>
      <c r="O126" s="849">
        <v>18615</v>
      </c>
      <c r="P126" s="837">
        <v>2.0939257592800899</v>
      </c>
      <c r="Q126" s="850">
        <v>255</v>
      </c>
    </row>
    <row r="127" spans="1:17" ht="14.4" customHeight="1" x14ac:dyDescent="0.3">
      <c r="A127" s="831" t="s">
        <v>554</v>
      </c>
      <c r="B127" s="832" t="s">
        <v>3527</v>
      </c>
      <c r="C127" s="832" t="s">
        <v>3377</v>
      </c>
      <c r="D127" s="832" t="s">
        <v>3593</v>
      </c>
      <c r="E127" s="832" t="s">
        <v>3595</v>
      </c>
      <c r="F127" s="849"/>
      <c r="G127" s="849"/>
      <c r="H127" s="849"/>
      <c r="I127" s="849"/>
      <c r="J127" s="849">
        <v>6</v>
      </c>
      <c r="K127" s="849">
        <v>1524</v>
      </c>
      <c r="L127" s="849">
        <v>1</v>
      </c>
      <c r="M127" s="849">
        <v>254</v>
      </c>
      <c r="N127" s="849">
        <v>1</v>
      </c>
      <c r="O127" s="849">
        <v>255</v>
      </c>
      <c r="P127" s="837">
        <v>0.1673228346456693</v>
      </c>
      <c r="Q127" s="850">
        <v>255</v>
      </c>
    </row>
    <row r="128" spans="1:17" ht="14.4" customHeight="1" x14ac:dyDescent="0.3">
      <c r="A128" s="831" t="s">
        <v>554</v>
      </c>
      <c r="B128" s="832" t="s">
        <v>3527</v>
      </c>
      <c r="C128" s="832" t="s">
        <v>3377</v>
      </c>
      <c r="D128" s="832" t="s">
        <v>3596</v>
      </c>
      <c r="E128" s="832" t="s">
        <v>3597</v>
      </c>
      <c r="F128" s="849">
        <v>40</v>
      </c>
      <c r="G128" s="849">
        <v>3400</v>
      </c>
      <c r="H128" s="849"/>
      <c r="I128" s="849">
        <v>85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3598</v>
      </c>
      <c r="B129" s="832" t="s">
        <v>3383</v>
      </c>
      <c r="C129" s="832" t="s">
        <v>3377</v>
      </c>
      <c r="D129" s="832" t="s">
        <v>3418</v>
      </c>
      <c r="E129" s="832" t="s">
        <v>3419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37</v>
      </c>
      <c r="P129" s="837"/>
      <c r="Q129" s="850">
        <v>37</v>
      </c>
    </row>
    <row r="130" spans="1:17" ht="14.4" customHeight="1" x14ac:dyDescent="0.3">
      <c r="A130" s="831" t="s">
        <v>3598</v>
      </c>
      <c r="B130" s="832" t="s">
        <v>3383</v>
      </c>
      <c r="C130" s="832" t="s">
        <v>3377</v>
      </c>
      <c r="D130" s="832" t="s">
        <v>3378</v>
      </c>
      <c r="E130" s="832" t="s">
        <v>3379</v>
      </c>
      <c r="F130" s="849">
        <v>3</v>
      </c>
      <c r="G130" s="849">
        <v>222</v>
      </c>
      <c r="H130" s="849"/>
      <c r="I130" s="849">
        <v>74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3598</v>
      </c>
      <c r="B131" s="832" t="s">
        <v>3383</v>
      </c>
      <c r="C131" s="832" t="s">
        <v>3377</v>
      </c>
      <c r="D131" s="832" t="s">
        <v>3380</v>
      </c>
      <c r="E131" s="832" t="s">
        <v>3381</v>
      </c>
      <c r="F131" s="849">
        <v>5</v>
      </c>
      <c r="G131" s="849">
        <v>3505</v>
      </c>
      <c r="H131" s="849">
        <v>5</v>
      </c>
      <c r="I131" s="849">
        <v>701</v>
      </c>
      <c r="J131" s="849">
        <v>1</v>
      </c>
      <c r="K131" s="849">
        <v>701</v>
      </c>
      <c r="L131" s="849">
        <v>1</v>
      </c>
      <c r="M131" s="849">
        <v>701</v>
      </c>
      <c r="N131" s="849">
        <v>2</v>
      </c>
      <c r="O131" s="849">
        <v>1404</v>
      </c>
      <c r="P131" s="837">
        <v>2.0028530670470754</v>
      </c>
      <c r="Q131" s="850">
        <v>702</v>
      </c>
    </row>
    <row r="132" spans="1:17" ht="14.4" customHeight="1" x14ac:dyDescent="0.3">
      <c r="A132" s="831" t="s">
        <v>3598</v>
      </c>
      <c r="B132" s="832" t="s">
        <v>3383</v>
      </c>
      <c r="C132" s="832" t="s">
        <v>3377</v>
      </c>
      <c r="D132" s="832" t="s">
        <v>3380</v>
      </c>
      <c r="E132" s="832" t="s">
        <v>3457</v>
      </c>
      <c r="F132" s="849"/>
      <c r="G132" s="849"/>
      <c r="H132" s="849"/>
      <c r="I132" s="849"/>
      <c r="J132" s="849">
        <v>1</v>
      </c>
      <c r="K132" s="849">
        <v>701</v>
      </c>
      <c r="L132" s="849">
        <v>1</v>
      </c>
      <c r="M132" s="849">
        <v>701</v>
      </c>
      <c r="N132" s="849"/>
      <c r="O132" s="849"/>
      <c r="P132" s="837"/>
      <c r="Q132" s="850"/>
    </row>
    <row r="133" spans="1:17" ht="14.4" customHeight="1" x14ac:dyDescent="0.3">
      <c r="A133" s="831" t="s">
        <v>3599</v>
      </c>
      <c r="B133" s="832" t="s">
        <v>3383</v>
      </c>
      <c r="C133" s="832" t="s">
        <v>3377</v>
      </c>
      <c r="D133" s="832" t="s">
        <v>3378</v>
      </c>
      <c r="E133" s="832" t="s">
        <v>3379</v>
      </c>
      <c r="F133" s="849"/>
      <c r="G133" s="849"/>
      <c r="H133" s="849"/>
      <c r="I133" s="849"/>
      <c r="J133" s="849">
        <v>1</v>
      </c>
      <c r="K133" s="849">
        <v>74</v>
      </c>
      <c r="L133" s="849">
        <v>1</v>
      </c>
      <c r="M133" s="849">
        <v>74</v>
      </c>
      <c r="N133" s="849"/>
      <c r="O133" s="849"/>
      <c r="P133" s="837"/>
      <c r="Q133" s="850"/>
    </row>
    <row r="134" spans="1:17" ht="14.4" customHeight="1" x14ac:dyDescent="0.3">
      <c r="A134" s="831" t="s">
        <v>3599</v>
      </c>
      <c r="B134" s="832" t="s">
        <v>3383</v>
      </c>
      <c r="C134" s="832" t="s">
        <v>3377</v>
      </c>
      <c r="D134" s="832" t="s">
        <v>3380</v>
      </c>
      <c r="E134" s="832" t="s">
        <v>3381</v>
      </c>
      <c r="F134" s="849">
        <v>2</v>
      </c>
      <c r="G134" s="849">
        <v>1402</v>
      </c>
      <c r="H134" s="849">
        <v>2</v>
      </c>
      <c r="I134" s="849">
        <v>701</v>
      </c>
      <c r="J134" s="849">
        <v>1</v>
      </c>
      <c r="K134" s="849">
        <v>701</v>
      </c>
      <c r="L134" s="849">
        <v>1</v>
      </c>
      <c r="M134" s="849">
        <v>701</v>
      </c>
      <c r="N134" s="849">
        <v>1</v>
      </c>
      <c r="O134" s="849">
        <v>702</v>
      </c>
      <c r="P134" s="837">
        <v>1.0014265335235377</v>
      </c>
      <c r="Q134" s="850">
        <v>702</v>
      </c>
    </row>
    <row r="135" spans="1:17" ht="14.4" customHeight="1" x14ac:dyDescent="0.3">
      <c r="A135" s="831" t="s">
        <v>3599</v>
      </c>
      <c r="B135" s="832" t="s">
        <v>3383</v>
      </c>
      <c r="C135" s="832" t="s">
        <v>3377</v>
      </c>
      <c r="D135" s="832" t="s">
        <v>3380</v>
      </c>
      <c r="E135" s="832" t="s">
        <v>3457</v>
      </c>
      <c r="F135" s="849"/>
      <c r="G135" s="849"/>
      <c r="H135" s="849"/>
      <c r="I135" s="849"/>
      <c r="J135" s="849">
        <v>1</v>
      </c>
      <c r="K135" s="849">
        <v>701</v>
      </c>
      <c r="L135" s="849">
        <v>1</v>
      </c>
      <c r="M135" s="849">
        <v>701</v>
      </c>
      <c r="N135" s="849"/>
      <c r="O135" s="849"/>
      <c r="P135" s="837"/>
      <c r="Q135" s="850"/>
    </row>
    <row r="136" spans="1:17" ht="14.4" customHeight="1" x14ac:dyDescent="0.3">
      <c r="A136" s="831" t="s">
        <v>3600</v>
      </c>
      <c r="B136" s="832" t="s">
        <v>3383</v>
      </c>
      <c r="C136" s="832" t="s">
        <v>3377</v>
      </c>
      <c r="D136" s="832" t="s">
        <v>3380</v>
      </c>
      <c r="E136" s="832" t="s">
        <v>3381</v>
      </c>
      <c r="F136" s="849"/>
      <c r="G136" s="849"/>
      <c r="H136" s="849"/>
      <c r="I136" s="849"/>
      <c r="J136" s="849">
        <v>1</v>
      </c>
      <c r="K136" s="849">
        <v>701</v>
      </c>
      <c r="L136" s="849">
        <v>1</v>
      </c>
      <c r="M136" s="849">
        <v>701</v>
      </c>
      <c r="N136" s="849">
        <v>2</v>
      </c>
      <c r="O136" s="849">
        <v>1404</v>
      </c>
      <c r="P136" s="837">
        <v>2.0028530670470754</v>
      </c>
      <c r="Q136" s="850">
        <v>702</v>
      </c>
    </row>
    <row r="137" spans="1:17" ht="14.4" customHeight="1" x14ac:dyDescent="0.3">
      <c r="A137" s="831" t="s">
        <v>3600</v>
      </c>
      <c r="B137" s="832" t="s">
        <v>3383</v>
      </c>
      <c r="C137" s="832" t="s">
        <v>3377</v>
      </c>
      <c r="D137" s="832" t="s">
        <v>3380</v>
      </c>
      <c r="E137" s="832" t="s">
        <v>3457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702</v>
      </c>
      <c r="P137" s="837"/>
      <c r="Q137" s="850">
        <v>702</v>
      </c>
    </row>
    <row r="138" spans="1:17" ht="14.4" customHeight="1" x14ac:dyDescent="0.3">
      <c r="A138" s="831" t="s">
        <v>3601</v>
      </c>
      <c r="B138" s="832" t="s">
        <v>3383</v>
      </c>
      <c r="C138" s="832" t="s">
        <v>3377</v>
      </c>
      <c r="D138" s="832" t="s">
        <v>3378</v>
      </c>
      <c r="E138" s="832" t="s">
        <v>3379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74</v>
      </c>
      <c r="P138" s="837"/>
      <c r="Q138" s="850">
        <v>74</v>
      </c>
    </row>
    <row r="139" spans="1:17" ht="14.4" customHeight="1" x14ac:dyDescent="0.3">
      <c r="A139" s="831" t="s">
        <v>3601</v>
      </c>
      <c r="B139" s="832" t="s">
        <v>3383</v>
      </c>
      <c r="C139" s="832" t="s">
        <v>3377</v>
      </c>
      <c r="D139" s="832" t="s">
        <v>3380</v>
      </c>
      <c r="E139" s="832" t="s">
        <v>3381</v>
      </c>
      <c r="F139" s="849">
        <v>1</v>
      </c>
      <c r="G139" s="849">
        <v>701</v>
      </c>
      <c r="H139" s="849">
        <v>1</v>
      </c>
      <c r="I139" s="849">
        <v>701</v>
      </c>
      <c r="J139" s="849">
        <v>1</v>
      </c>
      <c r="K139" s="849">
        <v>701</v>
      </c>
      <c r="L139" s="849">
        <v>1</v>
      </c>
      <c r="M139" s="849">
        <v>701</v>
      </c>
      <c r="N139" s="849">
        <v>1</v>
      </c>
      <c r="O139" s="849">
        <v>702</v>
      </c>
      <c r="P139" s="837">
        <v>1.0014265335235377</v>
      </c>
      <c r="Q139" s="850">
        <v>702</v>
      </c>
    </row>
    <row r="140" spans="1:17" ht="14.4" customHeight="1" x14ac:dyDescent="0.3">
      <c r="A140" s="831" t="s">
        <v>3601</v>
      </c>
      <c r="B140" s="832" t="s">
        <v>3383</v>
      </c>
      <c r="C140" s="832" t="s">
        <v>3377</v>
      </c>
      <c r="D140" s="832" t="s">
        <v>3380</v>
      </c>
      <c r="E140" s="832" t="s">
        <v>3457</v>
      </c>
      <c r="F140" s="849">
        <v>2</v>
      </c>
      <c r="G140" s="849">
        <v>1402</v>
      </c>
      <c r="H140" s="849"/>
      <c r="I140" s="849">
        <v>701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3602</v>
      </c>
      <c r="B141" s="832" t="s">
        <v>3383</v>
      </c>
      <c r="C141" s="832" t="s">
        <v>3377</v>
      </c>
      <c r="D141" s="832" t="s">
        <v>3418</v>
      </c>
      <c r="E141" s="832" t="s">
        <v>3419</v>
      </c>
      <c r="F141" s="849"/>
      <c r="G141" s="849"/>
      <c r="H141" s="849"/>
      <c r="I141" s="849"/>
      <c r="J141" s="849">
        <v>1</v>
      </c>
      <c r="K141" s="849">
        <v>37</v>
      </c>
      <c r="L141" s="849">
        <v>1</v>
      </c>
      <c r="M141" s="849">
        <v>37</v>
      </c>
      <c r="N141" s="849"/>
      <c r="O141" s="849"/>
      <c r="P141" s="837"/>
      <c r="Q141" s="850"/>
    </row>
    <row r="142" spans="1:17" ht="14.4" customHeight="1" x14ac:dyDescent="0.3">
      <c r="A142" s="831" t="s">
        <v>3602</v>
      </c>
      <c r="B142" s="832" t="s">
        <v>3383</v>
      </c>
      <c r="C142" s="832" t="s">
        <v>3377</v>
      </c>
      <c r="D142" s="832" t="s">
        <v>3378</v>
      </c>
      <c r="E142" s="832" t="s">
        <v>3379</v>
      </c>
      <c r="F142" s="849">
        <v>2</v>
      </c>
      <c r="G142" s="849">
        <v>148</v>
      </c>
      <c r="H142" s="849"/>
      <c r="I142" s="849">
        <v>74</v>
      </c>
      <c r="J142" s="849"/>
      <c r="K142" s="849"/>
      <c r="L142" s="849"/>
      <c r="M142" s="849"/>
      <c r="N142" s="849">
        <v>1</v>
      </c>
      <c r="O142" s="849">
        <v>74</v>
      </c>
      <c r="P142" s="837"/>
      <c r="Q142" s="850">
        <v>74</v>
      </c>
    </row>
    <row r="143" spans="1:17" ht="14.4" customHeight="1" x14ac:dyDescent="0.3">
      <c r="A143" s="831" t="s">
        <v>3602</v>
      </c>
      <c r="B143" s="832" t="s">
        <v>3383</v>
      </c>
      <c r="C143" s="832" t="s">
        <v>3377</v>
      </c>
      <c r="D143" s="832" t="s">
        <v>3380</v>
      </c>
      <c r="E143" s="832" t="s">
        <v>3381</v>
      </c>
      <c r="F143" s="849">
        <v>7</v>
      </c>
      <c r="G143" s="849">
        <v>4907</v>
      </c>
      <c r="H143" s="849">
        <v>1</v>
      </c>
      <c r="I143" s="849">
        <v>701</v>
      </c>
      <c r="J143" s="849">
        <v>7</v>
      </c>
      <c r="K143" s="849">
        <v>4907</v>
      </c>
      <c r="L143" s="849">
        <v>1</v>
      </c>
      <c r="M143" s="849">
        <v>701</v>
      </c>
      <c r="N143" s="849">
        <v>10</v>
      </c>
      <c r="O143" s="849">
        <v>7020</v>
      </c>
      <c r="P143" s="837">
        <v>1.430609333605054</v>
      </c>
      <c r="Q143" s="850">
        <v>702</v>
      </c>
    </row>
    <row r="144" spans="1:17" ht="14.4" customHeight="1" x14ac:dyDescent="0.3">
      <c r="A144" s="831" t="s">
        <v>3602</v>
      </c>
      <c r="B144" s="832" t="s">
        <v>3383</v>
      </c>
      <c r="C144" s="832" t="s">
        <v>3377</v>
      </c>
      <c r="D144" s="832" t="s">
        <v>3380</v>
      </c>
      <c r="E144" s="832" t="s">
        <v>3457</v>
      </c>
      <c r="F144" s="849"/>
      <c r="G144" s="849"/>
      <c r="H144" s="849"/>
      <c r="I144" s="849"/>
      <c r="J144" s="849"/>
      <c r="K144" s="849"/>
      <c r="L144" s="849"/>
      <c r="M144" s="849"/>
      <c r="N144" s="849">
        <v>2</v>
      </c>
      <c r="O144" s="849">
        <v>1404</v>
      </c>
      <c r="P144" s="837"/>
      <c r="Q144" s="850">
        <v>702</v>
      </c>
    </row>
    <row r="145" spans="1:17" ht="14.4" customHeight="1" x14ac:dyDescent="0.3">
      <c r="A145" s="831" t="s">
        <v>3603</v>
      </c>
      <c r="B145" s="832" t="s">
        <v>3383</v>
      </c>
      <c r="C145" s="832" t="s">
        <v>3377</v>
      </c>
      <c r="D145" s="832" t="s">
        <v>3378</v>
      </c>
      <c r="E145" s="832" t="s">
        <v>3379</v>
      </c>
      <c r="F145" s="849"/>
      <c r="G145" s="849"/>
      <c r="H145" s="849"/>
      <c r="I145" s="849"/>
      <c r="J145" s="849">
        <v>1</v>
      </c>
      <c r="K145" s="849">
        <v>74</v>
      </c>
      <c r="L145" s="849">
        <v>1</v>
      </c>
      <c r="M145" s="849">
        <v>74</v>
      </c>
      <c r="N145" s="849">
        <v>2</v>
      </c>
      <c r="O145" s="849">
        <v>148</v>
      </c>
      <c r="P145" s="837">
        <v>2</v>
      </c>
      <c r="Q145" s="850">
        <v>74</v>
      </c>
    </row>
    <row r="146" spans="1:17" ht="14.4" customHeight="1" x14ac:dyDescent="0.3">
      <c r="A146" s="831" t="s">
        <v>3603</v>
      </c>
      <c r="B146" s="832" t="s">
        <v>3383</v>
      </c>
      <c r="C146" s="832" t="s">
        <v>3377</v>
      </c>
      <c r="D146" s="832" t="s">
        <v>3380</v>
      </c>
      <c r="E146" s="832" t="s">
        <v>3381</v>
      </c>
      <c r="F146" s="849">
        <v>8</v>
      </c>
      <c r="G146" s="849">
        <v>5608</v>
      </c>
      <c r="H146" s="849">
        <v>2</v>
      </c>
      <c r="I146" s="849">
        <v>701</v>
      </c>
      <c r="J146" s="849">
        <v>4</v>
      </c>
      <c r="K146" s="849">
        <v>2804</v>
      </c>
      <c r="L146" s="849">
        <v>1</v>
      </c>
      <c r="M146" s="849">
        <v>701</v>
      </c>
      <c r="N146" s="849">
        <v>9</v>
      </c>
      <c r="O146" s="849">
        <v>6318</v>
      </c>
      <c r="P146" s="837">
        <v>2.2532097004279601</v>
      </c>
      <c r="Q146" s="850">
        <v>702</v>
      </c>
    </row>
    <row r="147" spans="1:17" ht="14.4" customHeight="1" x14ac:dyDescent="0.3">
      <c r="A147" s="831" t="s">
        <v>3603</v>
      </c>
      <c r="B147" s="832" t="s">
        <v>3383</v>
      </c>
      <c r="C147" s="832" t="s">
        <v>3377</v>
      </c>
      <c r="D147" s="832" t="s">
        <v>3380</v>
      </c>
      <c r="E147" s="832" t="s">
        <v>3457</v>
      </c>
      <c r="F147" s="849">
        <v>4</v>
      </c>
      <c r="G147" s="849">
        <v>2804</v>
      </c>
      <c r="H147" s="849">
        <v>2</v>
      </c>
      <c r="I147" s="849">
        <v>701</v>
      </c>
      <c r="J147" s="849">
        <v>2</v>
      </c>
      <c r="K147" s="849">
        <v>1402</v>
      </c>
      <c r="L147" s="849">
        <v>1</v>
      </c>
      <c r="M147" s="849">
        <v>701</v>
      </c>
      <c r="N147" s="849"/>
      <c r="O147" s="849"/>
      <c r="P147" s="837"/>
      <c r="Q147" s="850"/>
    </row>
    <row r="148" spans="1:17" ht="14.4" customHeight="1" x14ac:dyDescent="0.3">
      <c r="A148" s="831" t="s">
        <v>3604</v>
      </c>
      <c r="B148" s="832" t="s">
        <v>3383</v>
      </c>
      <c r="C148" s="832" t="s">
        <v>3377</v>
      </c>
      <c r="D148" s="832" t="s">
        <v>3418</v>
      </c>
      <c r="E148" s="832" t="s">
        <v>3419</v>
      </c>
      <c r="F148" s="849">
        <v>1</v>
      </c>
      <c r="G148" s="849">
        <v>37</v>
      </c>
      <c r="H148" s="849">
        <v>1</v>
      </c>
      <c r="I148" s="849">
        <v>37</v>
      </c>
      <c r="J148" s="849">
        <v>1</v>
      </c>
      <c r="K148" s="849">
        <v>37</v>
      </c>
      <c r="L148" s="849">
        <v>1</v>
      </c>
      <c r="M148" s="849">
        <v>37</v>
      </c>
      <c r="N148" s="849"/>
      <c r="O148" s="849"/>
      <c r="P148" s="837"/>
      <c r="Q148" s="850"/>
    </row>
    <row r="149" spans="1:17" ht="14.4" customHeight="1" x14ac:dyDescent="0.3">
      <c r="A149" s="831" t="s">
        <v>3604</v>
      </c>
      <c r="B149" s="832" t="s">
        <v>3383</v>
      </c>
      <c r="C149" s="832" t="s">
        <v>3377</v>
      </c>
      <c r="D149" s="832" t="s">
        <v>3378</v>
      </c>
      <c r="E149" s="832" t="s">
        <v>3379</v>
      </c>
      <c r="F149" s="849">
        <v>2</v>
      </c>
      <c r="G149" s="849">
        <v>148</v>
      </c>
      <c r="H149" s="849">
        <v>1</v>
      </c>
      <c r="I149" s="849">
        <v>74</v>
      </c>
      <c r="J149" s="849">
        <v>2</v>
      </c>
      <c r="K149" s="849">
        <v>148</v>
      </c>
      <c r="L149" s="849">
        <v>1</v>
      </c>
      <c r="M149" s="849">
        <v>74</v>
      </c>
      <c r="N149" s="849">
        <v>2</v>
      </c>
      <c r="O149" s="849">
        <v>148</v>
      </c>
      <c r="P149" s="837">
        <v>1</v>
      </c>
      <c r="Q149" s="850">
        <v>74</v>
      </c>
    </row>
    <row r="150" spans="1:17" ht="14.4" customHeight="1" x14ac:dyDescent="0.3">
      <c r="A150" s="831" t="s">
        <v>3604</v>
      </c>
      <c r="B150" s="832" t="s">
        <v>3383</v>
      </c>
      <c r="C150" s="832" t="s">
        <v>3377</v>
      </c>
      <c r="D150" s="832" t="s">
        <v>3380</v>
      </c>
      <c r="E150" s="832" t="s">
        <v>3381</v>
      </c>
      <c r="F150" s="849">
        <v>8</v>
      </c>
      <c r="G150" s="849">
        <v>5608</v>
      </c>
      <c r="H150" s="849">
        <v>8</v>
      </c>
      <c r="I150" s="849">
        <v>701</v>
      </c>
      <c r="J150" s="849">
        <v>1</v>
      </c>
      <c r="K150" s="849">
        <v>701</v>
      </c>
      <c r="L150" s="849">
        <v>1</v>
      </c>
      <c r="M150" s="849">
        <v>701</v>
      </c>
      <c r="N150" s="849">
        <v>2</v>
      </c>
      <c r="O150" s="849">
        <v>1404</v>
      </c>
      <c r="P150" s="837">
        <v>2.0028530670470754</v>
      </c>
      <c r="Q150" s="850">
        <v>702</v>
      </c>
    </row>
    <row r="151" spans="1:17" ht="14.4" customHeight="1" x14ac:dyDescent="0.3">
      <c r="A151" s="831" t="s">
        <v>3604</v>
      </c>
      <c r="B151" s="832" t="s">
        <v>3383</v>
      </c>
      <c r="C151" s="832" t="s">
        <v>3377</v>
      </c>
      <c r="D151" s="832" t="s">
        <v>3380</v>
      </c>
      <c r="E151" s="832" t="s">
        <v>3457</v>
      </c>
      <c r="F151" s="849">
        <v>1</v>
      </c>
      <c r="G151" s="849">
        <v>701</v>
      </c>
      <c r="H151" s="849"/>
      <c r="I151" s="849">
        <v>701</v>
      </c>
      <c r="J151" s="849"/>
      <c r="K151" s="849"/>
      <c r="L151" s="849"/>
      <c r="M151" s="849"/>
      <c r="N151" s="849">
        <v>2</v>
      </c>
      <c r="O151" s="849">
        <v>1404</v>
      </c>
      <c r="P151" s="837"/>
      <c r="Q151" s="850">
        <v>702</v>
      </c>
    </row>
    <row r="152" spans="1:17" ht="14.4" customHeight="1" x14ac:dyDescent="0.3">
      <c r="A152" s="831" t="s">
        <v>3605</v>
      </c>
      <c r="B152" s="832" t="s">
        <v>3383</v>
      </c>
      <c r="C152" s="832" t="s">
        <v>3377</v>
      </c>
      <c r="D152" s="832" t="s">
        <v>3380</v>
      </c>
      <c r="E152" s="832" t="s">
        <v>3381</v>
      </c>
      <c r="F152" s="849">
        <v>1</v>
      </c>
      <c r="G152" s="849">
        <v>701</v>
      </c>
      <c r="H152" s="849"/>
      <c r="I152" s="849">
        <v>701</v>
      </c>
      <c r="J152" s="849"/>
      <c r="K152" s="849"/>
      <c r="L152" s="849"/>
      <c r="M152" s="849"/>
      <c r="N152" s="849">
        <v>1</v>
      </c>
      <c r="O152" s="849">
        <v>702</v>
      </c>
      <c r="P152" s="837"/>
      <c r="Q152" s="850">
        <v>702</v>
      </c>
    </row>
    <row r="153" spans="1:17" ht="14.4" customHeight="1" x14ac:dyDescent="0.3">
      <c r="A153" s="831" t="s">
        <v>3606</v>
      </c>
      <c r="B153" s="832" t="s">
        <v>3383</v>
      </c>
      <c r="C153" s="832" t="s">
        <v>3377</v>
      </c>
      <c r="D153" s="832" t="s">
        <v>3378</v>
      </c>
      <c r="E153" s="832" t="s">
        <v>3379</v>
      </c>
      <c r="F153" s="849"/>
      <c r="G153" s="849"/>
      <c r="H153" s="849"/>
      <c r="I153" s="849"/>
      <c r="J153" s="849">
        <v>1</v>
      </c>
      <c r="K153" s="849">
        <v>74</v>
      </c>
      <c r="L153" s="849">
        <v>1</v>
      </c>
      <c r="M153" s="849">
        <v>74</v>
      </c>
      <c r="N153" s="849"/>
      <c r="O153" s="849"/>
      <c r="P153" s="837"/>
      <c r="Q153" s="850"/>
    </row>
    <row r="154" spans="1:17" ht="14.4" customHeight="1" x14ac:dyDescent="0.3">
      <c r="A154" s="831" t="s">
        <v>3606</v>
      </c>
      <c r="B154" s="832" t="s">
        <v>3383</v>
      </c>
      <c r="C154" s="832" t="s">
        <v>3377</v>
      </c>
      <c r="D154" s="832" t="s">
        <v>3442</v>
      </c>
      <c r="E154" s="832" t="s">
        <v>3444</v>
      </c>
      <c r="F154" s="849"/>
      <c r="G154" s="849"/>
      <c r="H154" s="849"/>
      <c r="I154" s="849"/>
      <c r="J154" s="849">
        <v>1</v>
      </c>
      <c r="K154" s="849">
        <v>33.33</v>
      </c>
      <c r="L154" s="849">
        <v>1</v>
      </c>
      <c r="M154" s="849">
        <v>33.33</v>
      </c>
      <c r="N154" s="849"/>
      <c r="O154" s="849"/>
      <c r="P154" s="837"/>
      <c r="Q154" s="850"/>
    </row>
    <row r="155" spans="1:17" ht="14.4" customHeight="1" x14ac:dyDescent="0.3">
      <c r="A155" s="831" t="s">
        <v>3606</v>
      </c>
      <c r="B155" s="832" t="s">
        <v>3383</v>
      </c>
      <c r="C155" s="832" t="s">
        <v>3377</v>
      </c>
      <c r="D155" s="832" t="s">
        <v>3380</v>
      </c>
      <c r="E155" s="832" t="s">
        <v>3381</v>
      </c>
      <c r="F155" s="849">
        <v>3</v>
      </c>
      <c r="G155" s="849">
        <v>2103</v>
      </c>
      <c r="H155" s="849">
        <v>0.75</v>
      </c>
      <c r="I155" s="849">
        <v>701</v>
      </c>
      <c r="J155" s="849">
        <v>4</v>
      </c>
      <c r="K155" s="849">
        <v>2804</v>
      </c>
      <c r="L155" s="849">
        <v>1</v>
      </c>
      <c r="M155" s="849">
        <v>701</v>
      </c>
      <c r="N155" s="849">
        <v>4</v>
      </c>
      <c r="O155" s="849">
        <v>2808</v>
      </c>
      <c r="P155" s="837">
        <v>1.0014265335235377</v>
      </c>
      <c r="Q155" s="850">
        <v>702</v>
      </c>
    </row>
    <row r="156" spans="1:17" ht="14.4" customHeight="1" thickBot="1" x14ac:dyDescent="0.35">
      <c r="A156" s="839" t="s">
        <v>3606</v>
      </c>
      <c r="B156" s="840" t="s">
        <v>3383</v>
      </c>
      <c r="C156" s="840" t="s">
        <v>3377</v>
      </c>
      <c r="D156" s="840" t="s">
        <v>3380</v>
      </c>
      <c r="E156" s="840" t="s">
        <v>3457</v>
      </c>
      <c r="F156" s="851"/>
      <c r="G156" s="851"/>
      <c r="H156" s="851"/>
      <c r="I156" s="851"/>
      <c r="J156" s="851"/>
      <c r="K156" s="851"/>
      <c r="L156" s="851"/>
      <c r="M156" s="851"/>
      <c r="N156" s="851">
        <v>1</v>
      </c>
      <c r="O156" s="851">
        <v>702</v>
      </c>
      <c r="P156" s="845"/>
      <c r="Q156" s="852">
        <v>702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173.69200000000001</v>
      </c>
      <c r="C5" s="114">
        <v>183.41499999999999</v>
      </c>
      <c r="D5" s="114">
        <v>146.309</v>
      </c>
      <c r="E5" s="424">
        <f>IF(OR(D5=0,B5=0),"",D5/B5)</f>
        <v>0.84234737351173339</v>
      </c>
      <c r="F5" s="129">
        <f>IF(OR(D5=0,C5=0),"",D5/C5)</f>
        <v>0.79769375460022351</v>
      </c>
      <c r="G5" s="130">
        <v>188</v>
      </c>
      <c r="H5" s="114">
        <v>194</v>
      </c>
      <c r="I5" s="114">
        <v>152</v>
      </c>
      <c r="J5" s="424">
        <f>IF(OR(I5=0,G5=0),"",I5/G5)</f>
        <v>0.80851063829787229</v>
      </c>
      <c r="K5" s="131">
        <f>IF(OR(I5=0,H5=0),"",I5/H5)</f>
        <v>0.78350515463917525</v>
      </c>
      <c r="L5" s="121"/>
      <c r="M5" s="121"/>
      <c r="N5" s="7">
        <f>D5-C5</f>
        <v>-37.105999999999995</v>
      </c>
      <c r="O5" s="8">
        <f>I5-H5</f>
        <v>-42</v>
      </c>
      <c r="P5" s="7">
        <f>D5-B5</f>
        <v>-27.38300000000001</v>
      </c>
      <c r="Q5" s="8">
        <f>I5-G5</f>
        <v>-36</v>
      </c>
    </row>
    <row r="6" spans="1:17" ht="14.4" hidden="1" customHeight="1" outlineLevel="1" x14ac:dyDescent="0.3">
      <c r="A6" s="441" t="s">
        <v>168</v>
      </c>
      <c r="B6" s="120">
        <v>51.668999999999997</v>
      </c>
      <c r="C6" s="113">
        <v>33.786000000000001</v>
      </c>
      <c r="D6" s="113">
        <v>39.808999999999997</v>
      </c>
      <c r="E6" s="424">
        <f t="shared" ref="E6:E12" si="0">IF(OR(D6=0,B6=0),"",D6/B6)</f>
        <v>0.77046197913642611</v>
      </c>
      <c r="F6" s="129">
        <f t="shared" ref="F6:F12" si="1">IF(OR(D6=0,C6=0),"",D6/C6)</f>
        <v>1.1782691055466761</v>
      </c>
      <c r="G6" s="133">
        <v>60</v>
      </c>
      <c r="H6" s="113">
        <v>40</v>
      </c>
      <c r="I6" s="113">
        <v>44</v>
      </c>
      <c r="J6" s="425">
        <f t="shared" ref="J6:J12" si="2">IF(OR(I6=0,G6=0),"",I6/G6)</f>
        <v>0.73333333333333328</v>
      </c>
      <c r="K6" s="134">
        <f t="shared" ref="K6:K12" si="3">IF(OR(I6=0,H6=0),"",I6/H6)</f>
        <v>1.1000000000000001</v>
      </c>
      <c r="L6" s="121"/>
      <c r="M6" s="121"/>
      <c r="N6" s="5">
        <f t="shared" ref="N6:N13" si="4">D6-C6</f>
        <v>6.0229999999999961</v>
      </c>
      <c r="O6" s="6">
        <f t="shared" ref="O6:O13" si="5">I6-H6</f>
        <v>4</v>
      </c>
      <c r="P6" s="5">
        <f t="shared" ref="P6:P13" si="6">D6-B6</f>
        <v>-11.86</v>
      </c>
      <c r="Q6" s="6">
        <f t="shared" ref="Q6:Q13" si="7">I6-G6</f>
        <v>-16</v>
      </c>
    </row>
    <row r="7" spans="1:17" ht="14.4" hidden="1" customHeight="1" outlineLevel="1" x14ac:dyDescent="0.3">
      <c r="A7" s="441" t="s">
        <v>169</v>
      </c>
      <c r="B7" s="120">
        <v>131.977</v>
      </c>
      <c r="C7" s="113">
        <v>150.98599999999999</v>
      </c>
      <c r="D7" s="113">
        <v>119.785</v>
      </c>
      <c r="E7" s="424">
        <f t="shared" si="0"/>
        <v>0.90762026716776401</v>
      </c>
      <c r="F7" s="129">
        <f t="shared" si="1"/>
        <v>0.79335170148225664</v>
      </c>
      <c r="G7" s="133">
        <v>130</v>
      </c>
      <c r="H7" s="113">
        <v>157</v>
      </c>
      <c r="I7" s="113">
        <v>122</v>
      </c>
      <c r="J7" s="425">
        <f t="shared" si="2"/>
        <v>0.93846153846153846</v>
      </c>
      <c r="K7" s="134">
        <f t="shared" si="3"/>
        <v>0.77707006369426757</v>
      </c>
      <c r="L7" s="121"/>
      <c r="M7" s="121"/>
      <c r="N7" s="5">
        <f t="shared" si="4"/>
        <v>-31.200999999999993</v>
      </c>
      <c r="O7" s="6">
        <f t="shared" si="5"/>
        <v>-35</v>
      </c>
      <c r="P7" s="5">
        <f t="shared" si="6"/>
        <v>-12.192000000000007</v>
      </c>
      <c r="Q7" s="6">
        <f t="shared" si="7"/>
        <v>-8</v>
      </c>
    </row>
    <row r="8" spans="1:17" ht="14.4" hidden="1" customHeight="1" outlineLevel="1" x14ac:dyDescent="0.3">
      <c r="A8" s="441" t="s">
        <v>170</v>
      </c>
      <c r="B8" s="120">
        <v>13.763</v>
      </c>
      <c r="C8" s="113">
        <v>11.425000000000001</v>
      </c>
      <c r="D8" s="113">
        <v>9.9640000000000004</v>
      </c>
      <c r="E8" s="424">
        <f t="shared" si="0"/>
        <v>0.72397006466613389</v>
      </c>
      <c r="F8" s="129">
        <f t="shared" si="1"/>
        <v>0.87212253829321662</v>
      </c>
      <c r="G8" s="133">
        <v>19</v>
      </c>
      <c r="H8" s="113">
        <v>16</v>
      </c>
      <c r="I8" s="113">
        <v>14</v>
      </c>
      <c r="J8" s="425">
        <f t="shared" si="2"/>
        <v>0.73684210526315785</v>
      </c>
      <c r="K8" s="134">
        <f t="shared" si="3"/>
        <v>0.875</v>
      </c>
      <c r="L8" s="121"/>
      <c r="M8" s="121"/>
      <c r="N8" s="5">
        <f t="shared" si="4"/>
        <v>-1.4610000000000003</v>
      </c>
      <c r="O8" s="6">
        <f t="shared" si="5"/>
        <v>-2</v>
      </c>
      <c r="P8" s="5">
        <f t="shared" si="6"/>
        <v>-3.7989999999999995</v>
      </c>
      <c r="Q8" s="6">
        <f t="shared" si="7"/>
        <v>-5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1.1359999999999999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1.1359999999999999</v>
      </c>
      <c r="O9" s="6">
        <f t="shared" si="5"/>
        <v>1</v>
      </c>
      <c r="P9" s="5">
        <f t="shared" si="6"/>
        <v>1.1359999999999999</v>
      </c>
      <c r="Q9" s="6">
        <f t="shared" si="7"/>
        <v>1</v>
      </c>
    </row>
    <row r="10" spans="1:17" ht="14.4" hidden="1" customHeight="1" outlineLevel="1" x14ac:dyDescent="0.3">
      <c r="A10" s="441" t="s">
        <v>172</v>
      </c>
      <c r="B10" s="120">
        <v>49.100999999999999</v>
      </c>
      <c r="C10" s="113">
        <v>43.13</v>
      </c>
      <c r="D10" s="113">
        <v>69.677000000000007</v>
      </c>
      <c r="E10" s="424">
        <f t="shared" si="0"/>
        <v>1.4190546017392722</v>
      </c>
      <c r="F10" s="129">
        <f t="shared" si="1"/>
        <v>1.6155112450730351</v>
      </c>
      <c r="G10" s="133">
        <v>49</v>
      </c>
      <c r="H10" s="113">
        <v>58</v>
      </c>
      <c r="I10" s="113">
        <v>59</v>
      </c>
      <c r="J10" s="425">
        <f t="shared" si="2"/>
        <v>1.2040816326530612</v>
      </c>
      <c r="K10" s="134">
        <f t="shared" si="3"/>
        <v>1.0172413793103448</v>
      </c>
      <c r="L10" s="121"/>
      <c r="M10" s="121"/>
      <c r="N10" s="5">
        <f t="shared" si="4"/>
        <v>26.547000000000004</v>
      </c>
      <c r="O10" s="6">
        <f t="shared" si="5"/>
        <v>1</v>
      </c>
      <c r="P10" s="5">
        <f t="shared" si="6"/>
        <v>20.576000000000008</v>
      </c>
      <c r="Q10" s="6">
        <f t="shared" si="7"/>
        <v>10</v>
      </c>
    </row>
    <row r="11" spans="1:17" ht="14.4" hidden="1" customHeight="1" outlineLevel="1" x14ac:dyDescent="0.3">
      <c r="A11" s="441" t="s">
        <v>173</v>
      </c>
      <c r="B11" s="120">
        <v>11.526999999999999</v>
      </c>
      <c r="C11" s="113">
        <v>19.977</v>
      </c>
      <c r="D11" s="113">
        <v>13.247</v>
      </c>
      <c r="E11" s="424">
        <f t="shared" si="0"/>
        <v>1.1492148867875425</v>
      </c>
      <c r="F11" s="129">
        <f t="shared" si="1"/>
        <v>0.66311257946638635</v>
      </c>
      <c r="G11" s="133">
        <v>15</v>
      </c>
      <c r="H11" s="113">
        <v>22</v>
      </c>
      <c r="I11" s="113">
        <v>15</v>
      </c>
      <c r="J11" s="425">
        <f t="shared" si="2"/>
        <v>1</v>
      </c>
      <c r="K11" s="134">
        <f t="shared" si="3"/>
        <v>0.68181818181818177</v>
      </c>
      <c r="L11" s="121"/>
      <c r="M11" s="121"/>
      <c r="N11" s="5">
        <f t="shared" si="4"/>
        <v>-6.73</v>
      </c>
      <c r="O11" s="6">
        <f t="shared" si="5"/>
        <v>-7</v>
      </c>
      <c r="P11" s="5">
        <f t="shared" si="6"/>
        <v>1.7200000000000006</v>
      </c>
      <c r="Q11" s="6">
        <f t="shared" si="7"/>
        <v>0</v>
      </c>
    </row>
    <row r="12" spans="1:17" ht="14.4" hidden="1" customHeight="1" outlineLevel="1" thickBot="1" x14ac:dyDescent="0.35">
      <c r="A12" s="442" t="s">
        <v>208</v>
      </c>
      <c r="B12" s="238">
        <v>5.7590000000000003</v>
      </c>
      <c r="C12" s="239">
        <v>2.2320000000000002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6</v>
      </c>
      <c r="H12" s="239">
        <v>4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-2.2320000000000002</v>
      </c>
      <c r="O12" s="244">
        <f t="shared" si="5"/>
        <v>-4</v>
      </c>
      <c r="P12" s="243">
        <f t="shared" si="6"/>
        <v>-5.7590000000000003</v>
      </c>
      <c r="Q12" s="244">
        <f t="shared" si="7"/>
        <v>-6</v>
      </c>
    </row>
    <row r="13" spans="1:17" ht="14.4" customHeight="1" collapsed="1" thickBot="1" x14ac:dyDescent="0.35">
      <c r="A13" s="117" t="s">
        <v>3</v>
      </c>
      <c r="B13" s="115">
        <f>SUM(B5:B12)</f>
        <v>437.48799999999994</v>
      </c>
      <c r="C13" s="116">
        <f>SUM(C5:C12)</f>
        <v>444.95100000000002</v>
      </c>
      <c r="D13" s="116">
        <f>SUM(D5:D12)</f>
        <v>399.92700000000008</v>
      </c>
      <c r="E13" s="420">
        <f>IF(OR(D13=0,B13=0),0,D13/B13)</f>
        <v>0.91414393080495948</v>
      </c>
      <c r="F13" s="135">
        <f>IF(OR(D13=0,C13=0),0,D13/C13)</f>
        <v>0.8988113297868755</v>
      </c>
      <c r="G13" s="136">
        <f>SUM(G5:G12)</f>
        <v>467</v>
      </c>
      <c r="H13" s="116">
        <f>SUM(H5:H12)</f>
        <v>491</v>
      </c>
      <c r="I13" s="116">
        <f>SUM(I5:I12)</f>
        <v>407</v>
      </c>
      <c r="J13" s="420">
        <f>IF(OR(I13=0,G13=0),0,I13/G13)</f>
        <v>0.87152034261241973</v>
      </c>
      <c r="K13" s="137">
        <f>IF(OR(I13=0,H13=0),0,I13/H13)</f>
        <v>0.82892057026476573</v>
      </c>
      <c r="L13" s="121"/>
      <c r="M13" s="121"/>
      <c r="N13" s="127">
        <f t="shared" si="4"/>
        <v>-45.023999999999944</v>
      </c>
      <c r="O13" s="138">
        <f t="shared" si="5"/>
        <v>-84</v>
      </c>
      <c r="P13" s="127">
        <f t="shared" si="6"/>
        <v>-37.560999999999865</v>
      </c>
      <c r="Q13" s="138">
        <f t="shared" si="7"/>
        <v>-60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173.69200000000001</v>
      </c>
      <c r="C18" s="114">
        <v>183.41499999999999</v>
      </c>
      <c r="D18" s="114">
        <v>146.309</v>
      </c>
      <c r="E18" s="424">
        <f>IF(OR(D18=0,B18=0),"",D18/B18)</f>
        <v>0.84234737351173339</v>
      </c>
      <c r="F18" s="129">
        <f>IF(OR(D18=0,C18=0),"",D18/C18)</f>
        <v>0.79769375460022351</v>
      </c>
      <c r="G18" s="119">
        <v>188</v>
      </c>
      <c r="H18" s="114">
        <v>194</v>
      </c>
      <c r="I18" s="114">
        <v>152</v>
      </c>
      <c r="J18" s="424">
        <f>IF(OR(I18=0,G18=0),"",I18/G18)</f>
        <v>0.80851063829787229</v>
      </c>
      <c r="K18" s="131">
        <f>IF(OR(I18=0,H18=0),"",I18/H18)</f>
        <v>0.78350515463917525</v>
      </c>
      <c r="L18" s="659">
        <v>0.91871999999999998</v>
      </c>
      <c r="M18" s="660"/>
      <c r="N18" s="145">
        <f t="shared" ref="N18:N26" si="8">D18-C18</f>
        <v>-37.105999999999995</v>
      </c>
      <c r="O18" s="146">
        <f t="shared" ref="O18:O26" si="9">I18-H18</f>
        <v>-42</v>
      </c>
      <c r="P18" s="145">
        <f t="shared" ref="P18:P26" si="10">D18-B18</f>
        <v>-27.38300000000001</v>
      </c>
      <c r="Q18" s="146">
        <f t="shared" ref="Q18:Q26" si="11">I18-G18</f>
        <v>-36</v>
      </c>
    </row>
    <row r="19" spans="1:17" ht="14.4" hidden="1" customHeight="1" outlineLevel="1" x14ac:dyDescent="0.3">
      <c r="A19" s="441" t="s">
        <v>168</v>
      </c>
      <c r="B19" s="120">
        <v>51.668999999999997</v>
      </c>
      <c r="C19" s="113">
        <v>33.786000000000001</v>
      </c>
      <c r="D19" s="113">
        <v>39.808999999999997</v>
      </c>
      <c r="E19" s="425">
        <f t="shared" ref="E19:E25" si="12">IF(OR(D19=0,B19=0),"",D19/B19)</f>
        <v>0.77046197913642611</v>
      </c>
      <c r="F19" s="132">
        <f t="shared" ref="F19:F25" si="13">IF(OR(D19=0,C19=0),"",D19/C19)</f>
        <v>1.1782691055466761</v>
      </c>
      <c r="G19" s="120">
        <v>60</v>
      </c>
      <c r="H19" s="113">
        <v>40</v>
      </c>
      <c r="I19" s="113">
        <v>44</v>
      </c>
      <c r="J19" s="425">
        <f t="shared" ref="J19:J25" si="14">IF(OR(I19=0,G19=0),"",I19/G19)</f>
        <v>0.73333333333333328</v>
      </c>
      <c r="K19" s="134">
        <f t="shared" ref="K19:K25" si="15">IF(OR(I19=0,H19=0),"",I19/H19)</f>
        <v>1.1000000000000001</v>
      </c>
      <c r="L19" s="659">
        <v>0.99456</v>
      </c>
      <c r="M19" s="660"/>
      <c r="N19" s="147">
        <f t="shared" si="8"/>
        <v>6.0229999999999961</v>
      </c>
      <c r="O19" s="148">
        <f t="shared" si="9"/>
        <v>4</v>
      </c>
      <c r="P19" s="147">
        <f t="shared" si="10"/>
        <v>-11.86</v>
      </c>
      <c r="Q19" s="148">
        <f t="shared" si="11"/>
        <v>-16</v>
      </c>
    </row>
    <row r="20" spans="1:17" ht="14.4" hidden="1" customHeight="1" outlineLevel="1" x14ac:dyDescent="0.3">
      <c r="A20" s="441" t="s">
        <v>169</v>
      </c>
      <c r="B20" s="120">
        <v>131.977</v>
      </c>
      <c r="C20" s="113">
        <v>150.07</v>
      </c>
      <c r="D20" s="113">
        <v>119.785</v>
      </c>
      <c r="E20" s="425">
        <f t="shared" si="12"/>
        <v>0.90762026716776401</v>
      </c>
      <c r="F20" s="132">
        <f t="shared" si="13"/>
        <v>0.79819417605117615</v>
      </c>
      <c r="G20" s="120">
        <v>130</v>
      </c>
      <c r="H20" s="113">
        <v>156</v>
      </c>
      <c r="I20" s="113">
        <v>122</v>
      </c>
      <c r="J20" s="425">
        <f t="shared" si="14"/>
        <v>0.93846153846153846</v>
      </c>
      <c r="K20" s="134">
        <f t="shared" si="15"/>
        <v>0.78205128205128205</v>
      </c>
      <c r="L20" s="659">
        <v>0.96671999999999991</v>
      </c>
      <c r="M20" s="660"/>
      <c r="N20" s="147">
        <f t="shared" si="8"/>
        <v>-30.284999999999997</v>
      </c>
      <c r="O20" s="148">
        <f t="shared" si="9"/>
        <v>-34</v>
      </c>
      <c r="P20" s="147">
        <f t="shared" si="10"/>
        <v>-12.192000000000007</v>
      </c>
      <c r="Q20" s="148">
        <f t="shared" si="11"/>
        <v>-8</v>
      </c>
    </row>
    <row r="21" spans="1:17" ht="14.4" hidden="1" customHeight="1" outlineLevel="1" x14ac:dyDescent="0.3">
      <c r="A21" s="441" t="s">
        <v>170</v>
      </c>
      <c r="B21" s="120">
        <v>13.763</v>
      </c>
      <c r="C21" s="113">
        <v>11.425000000000001</v>
      </c>
      <c r="D21" s="113">
        <v>9.9640000000000004</v>
      </c>
      <c r="E21" s="425">
        <f t="shared" si="12"/>
        <v>0.72397006466613389</v>
      </c>
      <c r="F21" s="132">
        <f t="shared" si="13"/>
        <v>0.87212253829321662</v>
      </c>
      <c r="G21" s="120">
        <v>19</v>
      </c>
      <c r="H21" s="113">
        <v>16</v>
      </c>
      <c r="I21" s="113">
        <v>14</v>
      </c>
      <c r="J21" s="425">
        <f t="shared" si="14"/>
        <v>0.73684210526315785</v>
      </c>
      <c r="K21" s="134">
        <f t="shared" si="15"/>
        <v>0.875</v>
      </c>
      <c r="L21" s="659">
        <v>1.11744</v>
      </c>
      <c r="M21" s="660"/>
      <c r="N21" s="147">
        <f t="shared" si="8"/>
        <v>-1.4610000000000003</v>
      </c>
      <c r="O21" s="148">
        <f t="shared" si="9"/>
        <v>-2</v>
      </c>
      <c r="P21" s="147">
        <f t="shared" si="10"/>
        <v>-3.7989999999999995</v>
      </c>
      <c r="Q21" s="148">
        <f t="shared" si="11"/>
        <v>-5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1.1359999999999999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1.1359999999999999</v>
      </c>
      <c r="O22" s="148">
        <f t="shared" si="9"/>
        <v>1</v>
      </c>
      <c r="P22" s="147">
        <f t="shared" si="10"/>
        <v>1.1359999999999999</v>
      </c>
      <c r="Q22" s="148">
        <f t="shared" si="11"/>
        <v>1</v>
      </c>
    </row>
    <row r="23" spans="1:17" ht="14.4" hidden="1" customHeight="1" outlineLevel="1" x14ac:dyDescent="0.3">
      <c r="A23" s="441" t="s">
        <v>172</v>
      </c>
      <c r="B23" s="120">
        <v>49.100999999999999</v>
      </c>
      <c r="C23" s="113">
        <v>43.13</v>
      </c>
      <c r="D23" s="113">
        <v>69.677000000000007</v>
      </c>
      <c r="E23" s="425">
        <f t="shared" si="12"/>
        <v>1.4190546017392722</v>
      </c>
      <c r="F23" s="132">
        <f t="shared" si="13"/>
        <v>1.6155112450730351</v>
      </c>
      <c r="G23" s="120">
        <v>49</v>
      </c>
      <c r="H23" s="113">
        <v>58</v>
      </c>
      <c r="I23" s="113">
        <v>59</v>
      </c>
      <c r="J23" s="425">
        <f t="shared" si="14"/>
        <v>1.2040816326530612</v>
      </c>
      <c r="K23" s="134">
        <f t="shared" si="15"/>
        <v>1.0172413793103448</v>
      </c>
      <c r="L23" s="659">
        <v>0.98495999999999995</v>
      </c>
      <c r="M23" s="660"/>
      <c r="N23" s="147">
        <f t="shared" si="8"/>
        <v>26.547000000000004</v>
      </c>
      <c r="O23" s="148">
        <f t="shared" si="9"/>
        <v>1</v>
      </c>
      <c r="P23" s="147">
        <f t="shared" si="10"/>
        <v>20.576000000000008</v>
      </c>
      <c r="Q23" s="148">
        <f t="shared" si="11"/>
        <v>10</v>
      </c>
    </row>
    <row r="24" spans="1:17" ht="14.4" hidden="1" customHeight="1" outlineLevel="1" x14ac:dyDescent="0.3">
      <c r="A24" s="441" t="s">
        <v>173</v>
      </c>
      <c r="B24" s="120">
        <v>11.526999999999999</v>
      </c>
      <c r="C24" s="113">
        <v>19.977</v>
      </c>
      <c r="D24" s="113">
        <v>13.247</v>
      </c>
      <c r="E24" s="425">
        <f t="shared" si="12"/>
        <v>1.1492148867875425</v>
      </c>
      <c r="F24" s="132">
        <f t="shared" si="13"/>
        <v>0.66311257946638635</v>
      </c>
      <c r="G24" s="120">
        <v>15</v>
      </c>
      <c r="H24" s="113">
        <v>22</v>
      </c>
      <c r="I24" s="113">
        <v>15</v>
      </c>
      <c r="J24" s="425">
        <f t="shared" si="14"/>
        <v>1</v>
      </c>
      <c r="K24" s="134">
        <f t="shared" si="15"/>
        <v>0.68181818181818177</v>
      </c>
      <c r="L24" s="659">
        <v>1.0147199999999998</v>
      </c>
      <c r="M24" s="660"/>
      <c r="N24" s="147">
        <f t="shared" si="8"/>
        <v>-6.73</v>
      </c>
      <c r="O24" s="148">
        <f t="shared" si="9"/>
        <v>-7</v>
      </c>
      <c r="P24" s="147">
        <f t="shared" si="10"/>
        <v>1.7200000000000006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5.7590000000000003</v>
      </c>
      <c r="C25" s="239">
        <v>2.2320000000000002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6</v>
      </c>
      <c r="H25" s="239">
        <v>4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-2.2320000000000002</v>
      </c>
      <c r="O25" s="246">
        <f t="shared" si="9"/>
        <v>-4</v>
      </c>
      <c r="P25" s="245">
        <f t="shared" si="10"/>
        <v>-5.7590000000000003</v>
      </c>
      <c r="Q25" s="246">
        <f t="shared" si="11"/>
        <v>-6</v>
      </c>
    </row>
    <row r="26" spans="1:17" ht="14.4" customHeight="1" collapsed="1" thickBot="1" x14ac:dyDescent="0.35">
      <c r="A26" s="445" t="s">
        <v>3</v>
      </c>
      <c r="B26" s="149">
        <f>SUM(B18:B25)</f>
        <v>437.48799999999994</v>
      </c>
      <c r="C26" s="150">
        <f>SUM(C18:C25)</f>
        <v>444.03499999999997</v>
      </c>
      <c r="D26" s="150">
        <f>SUM(D18:D25)</f>
        <v>399.92700000000008</v>
      </c>
      <c r="E26" s="421">
        <f>IF(OR(D26=0,B26=0),0,D26/B26)</f>
        <v>0.91414393080495948</v>
      </c>
      <c r="F26" s="151">
        <f>IF(OR(D26=0,C26=0),0,D26/C26)</f>
        <v>0.90066548808089475</v>
      </c>
      <c r="G26" s="149">
        <f>SUM(G18:G25)</f>
        <v>467</v>
      </c>
      <c r="H26" s="150">
        <f>SUM(H18:H25)</f>
        <v>490</v>
      </c>
      <c r="I26" s="150">
        <f>SUM(I18:I25)</f>
        <v>407</v>
      </c>
      <c r="J26" s="421">
        <f>IF(OR(I26=0,G26=0),0,I26/G26)</f>
        <v>0.87152034261241973</v>
      </c>
      <c r="K26" s="152">
        <f>IF(OR(I26=0,H26=0),0,I26/H26)</f>
        <v>0.83061224489795915</v>
      </c>
      <c r="L26" s="121"/>
      <c r="M26" s="121"/>
      <c r="N26" s="143">
        <f t="shared" si="8"/>
        <v>-44.10799999999989</v>
      </c>
      <c r="O26" s="153">
        <f t="shared" si="9"/>
        <v>-83</v>
      </c>
      <c r="P26" s="143">
        <f t="shared" si="10"/>
        <v>-37.560999999999865</v>
      </c>
      <c r="Q26" s="153">
        <f t="shared" si="11"/>
        <v>-60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0.91600000000000004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1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-0.91600000000000004</v>
      </c>
      <c r="O46" s="148">
        <f t="shared" si="25"/>
        <v>-1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0.91600000000000004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1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-0.91600000000000004</v>
      </c>
      <c r="O52" s="416">
        <f t="shared" si="25"/>
        <v>-1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626</v>
      </c>
      <c r="C33" s="199">
        <v>716</v>
      </c>
      <c r="D33" s="84">
        <f>IF(C33="","",C33-B33)</f>
        <v>90</v>
      </c>
      <c r="E33" s="85">
        <f>IF(C33="","",C33/B33)</f>
        <v>1.1437699680511182</v>
      </c>
      <c r="F33" s="86">
        <v>213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1719</v>
      </c>
      <c r="C34" s="200">
        <v>2553</v>
      </c>
      <c r="D34" s="87">
        <f t="shared" ref="D34:D45" si="0">IF(C34="","",C34-B34)</f>
        <v>834</v>
      </c>
      <c r="E34" s="88">
        <f t="shared" ref="E34:E45" si="1">IF(C34="","",C34/B34)</f>
        <v>1.4851657940663177</v>
      </c>
      <c r="F34" s="89">
        <v>1123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2640</v>
      </c>
      <c r="C35" s="200">
        <v>3892</v>
      </c>
      <c r="D35" s="87">
        <f t="shared" si="0"/>
        <v>1252</v>
      </c>
      <c r="E35" s="88">
        <f t="shared" si="1"/>
        <v>1.4742424242424241</v>
      </c>
      <c r="F35" s="89">
        <v>1721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3724</v>
      </c>
      <c r="C36" s="200">
        <v>5497</v>
      </c>
      <c r="D36" s="87">
        <f t="shared" si="0"/>
        <v>1773</v>
      </c>
      <c r="E36" s="88">
        <f t="shared" si="1"/>
        <v>1.4761009667024705</v>
      </c>
      <c r="F36" s="89">
        <v>2467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4653</v>
      </c>
      <c r="C37" s="200">
        <v>7267</v>
      </c>
      <c r="D37" s="87">
        <f t="shared" si="0"/>
        <v>2614</v>
      </c>
      <c r="E37" s="88">
        <f t="shared" si="1"/>
        <v>1.5617880937029873</v>
      </c>
      <c r="F37" s="89">
        <v>3399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3715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3608</v>
      </c>
      <c r="B5" s="950">
        <v>1</v>
      </c>
      <c r="C5" s="951">
        <v>0.61</v>
      </c>
      <c r="D5" s="952">
        <v>8</v>
      </c>
      <c r="E5" s="953">
        <v>7</v>
      </c>
      <c r="F5" s="954">
        <v>4.78</v>
      </c>
      <c r="G5" s="955">
        <v>13</v>
      </c>
      <c r="H5" s="956">
        <v>6</v>
      </c>
      <c r="I5" s="957">
        <v>3.9</v>
      </c>
      <c r="J5" s="958">
        <v>9</v>
      </c>
      <c r="K5" s="959">
        <v>0.61</v>
      </c>
      <c r="L5" s="956">
        <v>2</v>
      </c>
      <c r="M5" s="956">
        <v>18</v>
      </c>
      <c r="N5" s="960">
        <v>6</v>
      </c>
      <c r="O5" s="956" t="s">
        <v>3609</v>
      </c>
      <c r="P5" s="961" t="s">
        <v>3610</v>
      </c>
      <c r="Q5" s="962">
        <f>H5-B5</f>
        <v>5</v>
      </c>
      <c r="R5" s="978">
        <f>I5-C5</f>
        <v>3.29</v>
      </c>
      <c r="S5" s="962">
        <f>H5-E5</f>
        <v>-1</v>
      </c>
      <c r="T5" s="978">
        <f>I5-F5</f>
        <v>-0.88000000000000034</v>
      </c>
      <c r="U5" s="988">
        <v>36</v>
      </c>
      <c r="V5" s="950">
        <v>54</v>
      </c>
      <c r="W5" s="950">
        <v>18</v>
      </c>
      <c r="X5" s="989">
        <v>1.5</v>
      </c>
      <c r="Y5" s="990">
        <v>23</v>
      </c>
    </row>
    <row r="6" spans="1:25" ht="14.4" customHeight="1" x14ac:dyDescent="0.3">
      <c r="A6" s="948" t="s">
        <v>3611</v>
      </c>
      <c r="B6" s="934"/>
      <c r="C6" s="935"/>
      <c r="D6" s="932"/>
      <c r="E6" s="936">
        <v>2</v>
      </c>
      <c r="F6" s="937">
        <v>1.47</v>
      </c>
      <c r="G6" s="920">
        <v>14</v>
      </c>
      <c r="H6" s="938">
        <v>1</v>
      </c>
      <c r="I6" s="939">
        <v>0.74</v>
      </c>
      <c r="J6" s="921">
        <v>10</v>
      </c>
      <c r="K6" s="940">
        <v>0.74</v>
      </c>
      <c r="L6" s="938">
        <v>3</v>
      </c>
      <c r="M6" s="938">
        <v>24</v>
      </c>
      <c r="N6" s="941">
        <v>8</v>
      </c>
      <c r="O6" s="938" t="s">
        <v>3609</v>
      </c>
      <c r="P6" s="942" t="s">
        <v>3610</v>
      </c>
      <c r="Q6" s="943">
        <f t="shared" ref="Q6:R58" si="0">H6-B6</f>
        <v>1</v>
      </c>
      <c r="R6" s="979">
        <f t="shared" si="0"/>
        <v>0.74</v>
      </c>
      <c r="S6" s="943">
        <f t="shared" ref="S6:S58" si="1">H6-E6</f>
        <v>-1</v>
      </c>
      <c r="T6" s="979">
        <f t="shared" ref="T6:T58" si="2">I6-F6</f>
        <v>-0.73</v>
      </c>
      <c r="U6" s="987">
        <v>8</v>
      </c>
      <c r="V6" s="934">
        <v>10</v>
      </c>
      <c r="W6" s="934">
        <v>2</v>
      </c>
      <c r="X6" s="985">
        <v>1.25</v>
      </c>
      <c r="Y6" s="983">
        <v>2</v>
      </c>
    </row>
    <row r="7" spans="1:25" ht="14.4" customHeight="1" x14ac:dyDescent="0.3">
      <c r="A7" s="947" t="s">
        <v>3612</v>
      </c>
      <c r="B7" s="922">
        <v>1</v>
      </c>
      <c r="C7" s="923">
        <v>0.49</v>
      </c>
      <c r="D7" s="924">
        <v>8</v>
      </c>
      <c r="E7" s="933">
        <v>1</v>
      </c>
      <c r="F7" s="915">
        <v>0.49</v>
      </c>
      <c r="G7" s="925">
        <v>8</v>
      </c>
      <c r="H7" s="914"/>
      <c r="I7" s="915"/>
      <c r="J7" s="925"/>
      <c r="K7" s="917">
        <v>0.49</v>
      </c>
      <c r="L7" s="914">
        <v>1</v>
      </c>
      <c r="M7" s="914">
        <v>12</v>
      </c>
      <c r="N7" s="918">
        <v>4</v>
      </c>
      <c r="O7" s="914" t="s">
        <v>3609</v>
      </c>
      <c r="P7" s="931" t="s">
        <v>3613</v>
      </c>
      <c r="Q7" s="919">
        <f t="shared" si="0"/>
        <v>-1</v>
      </c>
      <c r="R7" s="980">
        <f t="shared" si="0"/>
        <v>-0.49</v>
      </c>
      <c r="S7" s="919">
        <f t="shared" si="1"/>
        <v>-1</v>
      </c>
      <c r="T7" s="980">
        <f t="shared" si="2"/>
        <v>-0.49</v>
      </c>
      <c r="U7" s="986" t="s">
        <v>556</v>
      </c>
      <c r="V7" s="928" t="s">
        <v>556</v>
      </c>
      <c r="W7" s="928" t="s">
        <v>556</v>
      </c>
      <c r="X7" s="984" t="s">
        <v>556</v>
      </c>
      <c r="Y7" s="982"/>
    </row>
    <row r="8" spans="1:25" ht="14.4" customHeight="1" x14ac:dyDescent="0.3">
      <c r="A8" s="948" t="s">
        <v>3614</v>
      </c>
      <c r="B8" s="944">
        <v>1</v>
      </c>
      <c r="C8" s="945">
        <v>0.64</v>
      </c>
      <c r="D8" s="926">
        <v>15</v>
      </c>
      <c r="E8" s="946"/>
      <c r="F8" s="939"/>
      <c r="G8" s="927"/>
      <c r="H8" s="938">
        <v>1</v>
      </c>
      <c r="I8" s="939">
        <v>0.87</v>
      </c>
      <c r="J8" s="921">
        <v>18</v>
      </c>
      <c r="K8" s="940">
        <v>0.64</v>
      </c>
      <c r="L8" s="938">
        <v>2</v>
      </c>
      <c r="M8" s="938">
        <v>15</v>
      </c>
      <c r="N8" s="941">
        <v>5</v>
      </c>
      <c r="O8" s="938" t="s">
        <v>3609</v>
      </c>
      <c r="P8" s="942" t="s">
        <v>3615</v>
      </c>
      <c r="Q8" s="943">
        <f t="shared" si="0"/>
        <v>0</v>
      </c>
      <c r="R8" s="979">
        <f t="shared" si="0"/>
        <v>0.22999999999999998</v>
      </c>
      <c r="S8" s="943">
        <f t="shared" si="1"/>
        <v>1</v>
      </c>
      <c r="T8" s="979">
        <f t="shared" si="2"/>
        <v>0.87</v>
      </c>
      <c r="U8" s="987">
        <v>5</v>
      </c>
      <c r="V8" s="934">
        <v>18</v>
      </c>
      <c r="W8" s="934">
        <v>13</v>
      </c>
      <c r="X8" s="985">
        <v>3.6</v>
      </c>
      <c r="Y8" s="983">
        <v>13</v>
      </c>
    </row>
    <row r="9" spans="1:25" ht="14.4" customHeight="1" x14ac:dyDescent="0.3">
      <c r="A9" s="947" t="s">
        <v>3616</v>
      </c>
      <c r="B9" s="928"/>
      <c r="C9" s="929"/>
      <c r="D9" s="930"/>
      <c r="E9" s="933"/>
      <c r="F9" s="915"/>
      <c r="G9" s="925"/>
      <c r="H9" s="911">
        <v>1</v>
      </c>
      <c r="I9" s="912">
        <v>1.17</v>
      </c>
      <c r="J9" s="916">
        <v>15</v>
      </c>
      <c r="K9" s="917">
        <v>0.56000000000000005</v>
      </c>
      <c r="L9" s="914">
        <v>1</v>
      </c>
      <c r="M9" s="914">
        <v>9</v>
      </c>
      <c r="N9" s="918">
        <v>3</v>
      </c>
      <c r="O9" s="914" t="s">
        <v>3609</v>
      </c>
      <c r="P9" s="931" t="s">
        <v>3617</v>
      </c>
      <c r="Q9" s="919">
        <f t="shared" si="0"/>
        <v>1</v>
      </c>
      <c r="R9" s="980">
        <f t="shared" si="0"/>
        <v>1.17</v>
      </c>
      <c r="S9" s="919">
        <f t="shared" si="1"/>
        <v>1</v>
      </c>
      <c r="T9" s="980">
        <f t="shared" si="2"/>
        <v>1.17</v>
      </c>
      <c r="U9" s="986">
        <v>3</v>
      </c>
      <c r="V9" s="928">
        <v>15</v>
      </c>
      <c r="W9" s="928">
        <v>12</v>
      </c>
      <c r="X9" s="984">
        <v>5</v>
      </c>
      <c r="Y9" s="982">
        <v>12</v>
      </c>
    </row>
    <row r="10" spans="1:25" ht="14.4" customHeight="1" x14ac:dyDescent="0.3">
      <c r="A10" s="947" t="s">
        <v>3618</v>
      </c>
      <c r="B10" s="928"/>
      <c r="C10" s="929"/>
      <c r="D10" s="930"/>
      <c r="E10" s="933"/>
      <c r="F10" s="915"/>
      <c r="G10" s="925"/>
      <c r="H10" s="911">
        <v>1</v>
      </c>
      <c r="I10" s="912">
        <v>1.67</v>
      </c>
      <c r="J10" s="916">
        <v>20</v>
      </c>
      <c r="K10" s="917">
        <v>1.67</v>
      </c>
      <c r="L10" s="914">
        <v>3</v>
      </c>
      <c r="M10" s="914">
        <v>27</v>
      </c>
      <c r="N10" s="918">
        <v>9</v>
      </c>
      <c r="O10" s="914" t="s">
        <v>3609</v>
      </c>
      <c r="P10" s="931" t="s">
        <v>3619</v>
      </c>
      <c r="Q10" s="919">
        <f t="shared" si="0"/>
        <v>1</v>
      </c>
      <c r="R10" s="980">
        <f t="shared" si="0"/>
        <v>1.67</v>
      </c>
      <c r="S10" s="919">
        <f t="shared" si="1"/>
        <v>1</v>
      </c>
      <c r="T10" s="980">
        <f t="shared" si="2"/>
        <v>1.67</v>
      </c>
      <c r="U10" s="986">
        <v>9</v>
      </c>
      <c r="V10" s="928">
        <v>20</v>
      </c>
      <c r="W10" s="928">
        <v>11</v>
      </c>
      <c r="X10" s="984">
        <v>2.2222222222222223</v>
      </c>
      <c r="Y10" s="982">
        <v>11</v>
      </c>
    </row>
    <row r="11" spans="1:25" ht="14.4" customHeight="1" x14ac:dyDescent="0.3">
      <c r="A11" s="947" t="s">
        <v>3620</v>
      </c>
      <c r="B11" s="928"/>
      <c r="C11" s="929"/>
      <c r="D11" s="930"/>
      <c r="E11" s="911">
        <v>1</v>
      </c>
      <c r="F11" s="912">
        <v>0.57999999999999996</v>
      </c>
      <c r="G11" s="913">
        <v>16</v>
      </c>
      <c r="H11" s="914"/>
      <c r="I11" s="915"/>
      <c r="J11" s="925"/>
      <c r="K11" s="917">
        <v>0.57999999999999996</v>
      </c>
      <c r="L11" s="914">
        <v>2</v>
      </c>
      <c r="M11" s="914">
        <v>21</v>
      </c>
      <c r="N11" s="918">
        <v>7</v>
      </c>
      <c r="O11" s="914" t="s">
        <v>3609</v>
      </c>
      <c r="P11" s="931" t="s">
        <v>3621</v>
      </c>
      <c r="Q11" s="919">
        <f t="shared" si="0"/>
        <v>0</v>
      </c>
      <c r="R11" s="980">
        <f t="shared" si="0"/>
        <v>0</v>
      </c>
      <c r="S11" s="919">
        <f t="shared" si="1"/>
        <v>-1</v>
      </c>
      <c r="T11" s="980">
        <f t="shared" si="2"/>
        <v>-0.57999999999999996</v>
      </c>
      <c r="U11" s="986" t="s">
        <v>556</v>
      </c>
      <c r="V11" s="928" t="s">
        <v>556</v>
      </c>
      <c r="W11" s="928" t="s">
        <v>556</v>
      </c>
      <c r="X11" s="984" t="s">
        <v>556</v>
      </c>
      <c r="Y11" s="982"/>
    </row>
    <row r="12" spans="1:25" ht="14.4" customHeight="1" x14ac:dyDescent="0.3">
      <c r="A12" s="947" t="s">
        <v>3622</v>
      </c>
      <c r="B12" s="922">
        <v>1</v>
      </c>
      <c r="C12" s="923">
        <v>5.84</v>
      </c>
      <c r="D12" s="924">
        <v>15</v>
      </c>
      <c r="E12" s="933"/>
      <c r="F12" s="915"/>
      <c r="G12" s="925"/>
      <c r="H12" s="914"/>
      <c r="I12" s="915"/>
      <c r="J12" s="925"/>
      <c r="K12" s="917">
        <v>7.26</v>
      </c>
      <c r="L12" s="914">
        <v>4</v>
      </c>
      <c r="M12" s="914">
        <v>39</v>
      </c>
      <c r="N12" s="918">
        <v>13</v>
      </c>
      <c r="O12" s="914" t="s">
        <v>3609</v>
      </c>
      <c r="P12" s="931" t="s">
        <v>3623</v>
      </c>
      <c r="Q12" s="919">
        <f t="shared" si="0"/>
        <v>-1</v>
      </c>
      <c r="R12" s="980">
        <f t="shared" si="0"/>
        <v>-5.84</v>
      </c>
      <c r="S12" s="919">
        <f t="shared" si="1"/>
        <v>0</v>
      </c>
      <c r="T12" s="980">
        <f t="shared" si="2"/>
        <v>0</v>
      </c>
      <c r="U12" s="986" t="s">
        <v>556</v>
      </c>
      <c r="V12" s="928" t="s">
        <v>556</v>
      </c>
      <c r="W12" s="928" t="s">
        <v>556</v>
      </c>
      <c r="X12" s="984" t="s">
        <v>556</v>
      </c>
      <c r="Y12" s="982"/>
    </row>
    <row r="13" spans="1:25" ht="14.4" customHeight="1" x14ac:dyDescent="0.3">
      <c r="A13" s="947" t="s">
        <v>3624</v>
      </c>
      <c r="B13" s="928"/>
      <c r="C13" s="929"/>
      <c r="D13" s="930"/>
      <c r="E13" s="911">
        <v>1</v>
      </c>
      <c r="F13" s="912">
        <v>0.61</v>
      </c>
      <c r="G13" s="913">
        <v>13</v>
      </c>
      <c r="H13" s="914"/>
      <c r="I13" s="915"/>
      <c r="J13" s="925"/>
      <c r="K13" s="917">
        <v>0.61</v>
      </c>
      <c r="L13" s="914">
        <v>3</v>
      </c>
      <c r="M13" s="914">
        <v>24</v>
      </c>
      <c r="N13" s="918">
        <v>8</v>
      </c>
      <c r="O13" s="914" t="s">
        <v>3609</v>
      </c>
      <c r="P13" s="931" t="s">
        <v>3625</v>
      </c>
      <c r="Q13" s="919">
        <f t="shared" si="0"/>
        <v>0</v>
      </c>
      <c r="R13" s="980">
        <f t="shared" si="0"/>
        <v>0</v>
      </c>
      <c r="S13" s="919">
        <f t="shared" si="1"/>
        <v>-1</v>
      </c>
      <c r="T13" s="980">
        <f t="shared" si="2"/>
        <v>-0.61</v>
      </c>
      <c r="U13" s="986" t="s">
        <v>556</v>
      </c>
      <c r="V13" s="928" t="s">
        <v>556</v>
      </c>
      <c r="W13" s="928" t="s">
        <v>556</v>
      </c>
      <c r="X13" s="984" t="s">
        <v>556</v>
      </c>
      <c r="Y13" s="982"/>
    </row>
    <row r="14" spans="1:25" ht="14.4" customHeight="1" x14ac:dyDescent="0.3">
      <c r="A14" s="947" t="s">
        <v>3626</v>
      </c>
      <c r="B14" s="922">
        <v>1</v>
      </c>
      <c r="C14" s="923">
        <v>0.65</v>
      </c>
      <c r="D14" s="924">
        <v>11</v>
      </c>
      <c r="E14" s="933"/>
      <c r="F14" s="915"/>
      <c r="G14" s="925"/>
      <c r="H14" s="914"/>
      <c r="I14" s="915"/>
      <c r="J14" s="925"/>
      <c r="K14" s="917">
        <v>0.65</v>
      </c>
      <c r="L14" s="914">
        <v>3</v>
      </c>
      <c r="M14" s="914">
        <v>24</v>
      </c>
      <c r="N14" s="918">
        <v>8</v>
      </c>
      <c r="O14" s="914" t="s">
        <v>3609</v>
      </c>
      <c r="P14" s="931" t="s">
        <v>3627</v>
      </c>
      <c r="Q14" s="919">
        <f t="shared" si="0"/>
        <v>-1</v>
      </c>
      <c r="R14" s="980">
        <f t="shared" si="0"/>
        <v>-0.65</v>
      </c>
      <c r="S14" s="919">
        <f t="shared" si="1"/>
        <v>0</v>
      </c>
      <c r="T14" s="980">
        <f t="shared" si="2"/>
        <v>0</v>
      </c>
      <c r="U14" s="986" t="s">
        <v>556</v>
      </c>
      <c r="V14" s="928" t="s">
        <v>556</v>
      </c>
      <c r="W14" s="928" t="s">
        <v>556</v>
      </c>
      <c r="X14" s="984" t="s">
        <v>556</v>
      </c>
      <c r="Y14" s="982"/>
    </row>
    <row r="15" spans="1:25" ht="14.4" customHeight="1" x14ac:dyDescent="0.3">
      <c r="A15" s="947" t="s">
        <v>3628</v>
      </c>
      <c r="B15" s="928"/>
      <c r="C15" s="929"/>
      <c r="D15" s="930"/>
      <c r="E15" s="911">
        <v>1</v>
      </c>
      <c r="F15" s="912">
        <v>5.18</v>
      </c>
      <c r="G15" s="913">
        <v>22</v>
      </c>
      <c r="H15" s="914"/>
      <c r="I15" s="915"/>
      <c r="J15" s="925"/>
      <c r="K15" s="917">
        <v>5.18</v>
      </c>
      <c r="L15" s="914">
        <v>3</v>
      </c>
      <c r="M15" s="914">
        <v>27</v>
      </c>
      <c r="N15" s="918">
        <v>9</v>
      </c>
      <c r="O15" s="914" t="s">
        <v>3609</v>
      </c>
      <c r="P15" s="931" t="s">
        <v>3629</v>
      </c>
      <c r="Q15" s="919">
        <f t="shared" si="0"/>
        <v>0</v>
      </c>
      <c r="R15" s="980">
        <f t="shared" si="0"/>
        <v>0</v>
      </c>
      <c r="S15" s="919">
        <f t="shared" si="1"/>
        <v>-1</v>
      </c>
      <c r="T15" s="980">
        <f t="shared" si="2"/>
        <v>-5.18</v>
      </c>
      <c r="U15" s="986" t="s">
        <v>556</v>
      </c>
      <c r="V15" s="928" t="s">
        <v>556</v>
      </c>
      <c r="W15" s="928" t="s">
        <v>556</v>
      </c>
      <c r="X15" s="984" t="s">
        <v>556</v>
      </c>
      <c r="Y15" s="982"/>
    </row>
    <row r="16" spans="1:25" ht="14.4" customHeight="1" x14ac:dyDescent="0.3">
      <c r="A16" s="947" t="s">
        <v>3630</v>
      </c>
      <c r="B16" s="928"/>
      <c r="C16" s="929"/>
      <c r="D16" s="930"/>
      <c r="E16" s="933"/>
      <c r="F16" s="915"/>
      <c r="G16" s="925"/>
      <c r="H16" s="911">
        <v>1</v>
      </c>
      <c r="I16" s="912">
        <v>2.76</v>
      </c>
      <c r="J16" s="916">
        <v>20</v>
      </c>
      <c r="K16" s="917">
        <v>2.76</v>
      </c>
      <c r="L16" s="914">
        <v>4</v>
      </c>
      <c r="M16" s="914">
        <v>39</v>
      </c>
      <c r="N16" s="918">
        <v>13</v>
      </c>
      <c r="O16" s="914" t="s">
        <v>3609</v>
      </c>
      <c r="P16" s="931" t="s">
        <v>3631</v>
      </c>
      <c r="Q16" s="919">
        <f t="shared" si="0"/>
        <v>1</v>
      </c>
      <c r="R16" s="980">
        <f t="shared" si="0"/>
        <v>2.76</v>
      </c>
      <c r="S16" s="919">
        <f t="shared" si="1"/>
        <v>1</v>
      </c>
      <c r="T16" s="980">
        <f t="shared" si="2"/>
        <v>2.76</v>
      </c>
      <c r="U16" s="986">
        <v>13</v>
      </c>
      <c r="V16" s="928">
        <v>20</v>
      </c>
      <c r="W16" s="928">
        <v>7</v>
      </c>
      <c r="X16" s="984">
        <v>1.5384615384615385</v>
      </c>
      <c r="Y16" s="982">
        <v>7</v>
      </c>
    </row>
    <row r="17" spans="1:25" ht="14.4" customHeight="1" x14ac:dyDescent="0.3">
      <c r="A17" s="947" t="s">
        <v>3632</v>
      </c>
      <c r="B17" s="928"/>
      <c r="C17" s="929"/>
      <c r="D17" s="930"/>
      <c r="E17" s="911">
        <v>1</v>
      </c>
      <c r="F17" s="912">
        <v>0.92</v>
      </c>
      <c r="G17" s="913">
        <v>6</v>
      </c>
      <c r="H17" s="914"/>
      <c r="I17" s="915"/>
      <c r="J17" s="925"/>
      <c r="K17" s="917">
        <v>0.92</v>
      </c>
      <c r="L17" s="914">
        <v>2</v>
      </c>
      <c r="M17" s="914">
        <v>18</v>
      </c>
      <c r="N17" s="918">
        <v>6</v>
      </c>
      <c r="O17" s="914" t="s">
        <v>3633</v>
      </c>
      <c r="P17" s="931" t="s">
        <v>3634</v>
      </c>
      <c r="Q17" s="919">
        <f t="shared" si="0"/>
        <v>0</v>
      </c>
      <c r="R17" s="980">
        <f t="shared" si="0"/>
        <v>0</v>
      </c>
      <c r="S17" s="919">
        <f t="shared" si="1"/>
        <v>-1</v>
      </c>
      <c r="T17" s="980">
        <f t="shared" si="2"/>
        <v>-0.92</v>
      </c>
      <c r="U17" s="986" t="s">
        <v>556</v>
      </c>
      <c r="V17" s="928" t="s">
        <v>556</v>
      </c>
      <c r="W17" s="928" t="s">
        <v>556</v>
      </c>
      <c r="X17" s="984" t="s">
        <v>556</v>
      </c>
      <c r="Y17" s="982"/>
    </row>
    <row r="18" spans="1:25" ht="14.4" customHeight="1" x14ac:dyDescent="0.3">
      <c r="A18" s="947" t="s">
        <v>3635</v>
      </c>
      <c r="B18" s="922">
        <v>2</v>
      </c>
      <c r="C18" s="923">
        <v>10.31</v>
      </c>
      <c r="D18" s="924">
        <v>62</v>
      </c>
      <c r="E18" s="933"/>
      <c r="F18" s="915"/>
      <c r="G18" s="925"/>
      <c r="H18" s="914">
        <v>2</v>
      </c>
      <c r="I18" s="915">
        <v>3.03</v>
      </c>
      <c r="J18" s="916">
        <v>13</v>
      </c>
      <c r="K18" s="917">
        <v>1.51</v>
      </c>
      <c r="L18" s="914">
        <v>3</v>
      </c>
      <c r="M18" s="914">
        <v>27</v>
      </c>
      <c r="N18" s="918">
        <v>9</v>
      </c>
      <c r="O18" s="914" t="s">
        <v>3609</v>
      </c>
      <c r="P18" s="931" t="s">
        <v>3636</v>
      </c>
      <c r="Q18" s="919">
        <f t="shared" si="0"/>
        <v>0</v>
      </c>
      <c r="R18" s="980">
        <f t="shared" si="0"/>
        <v>-7.2800000000000011</v>
      </c>
      <c r="S18" s="919">
        <f t="shared" si="1"/>
        <v>2</v>
      </c>
      <c r="T18" s="980">
        <f t="shared" si="2"/>
        <v>3.03</v>
      </c>
      <c r="U18" s="986">
        <v>18</v>
      </c>
      <c r="V18" s="928">
        <v>26</v>
      </c>
      <c r="W18" s="928">
        <v>8</v>
      </c>
      <c r="X18" s="984">
        <v>1.4444444444444444</v>
      </c>
      <c r="Y18" s="982">
        <v>10</v>
      </c>
    </row>
    <row r="19" spans="1:25" ht="14.4" customHeight="1" x14ac:dyDescent="0.3">
      <c r="A19" s="948" t="s">
        <v>3637</v>
      </c>
      <c r="B19" s="944"/>
      <c r="C19" s="945"/>
      <c r="D19" s="926"/>
      <c r="E19" s="946">
        <v>1</v>
      </c>
      <c r="F19" s="939">
        <v>3.04</v>
      </c>
      <c r="G19" s="927">
        <v>9</v>
      </c>
      <c r="H19" s="938"/>
      <c r="I19" s="939"/>
      <c r="J19" s="927"/>
      <c r="K19" s="940">
        <v>3.04</v>
      </c>
      <c r="L19" s="938">
        <v>6</v>
      </c>
      <c r="M19" s="938">
        <v>57</v>
      </c>
      <c r="N19" s="941">
        <v>19</v>
      </c>
      <c r="O19" s="938" t="s">
        <v>3609</v>
      </c>
      <c r="P19" s="942" t="s">
        <v>3638</v>
      </c>
      <c r="Q19" s="943">
        <f t="shared" si="0"/>
        <v>0</v>
      </c>
      <c r="R19" s="979">
        <f t="shared" si="0"/>
        <v>0</v>
      </c>
      <c r="S19" s="943">
        <f t="shared" si="1"/>
        <v>-1</v>
      </c>
      <c r="T19" s="979">
        <f t="shared" si="2"/>
        <v>-3.04</v>
      </c>
      <c r="U19" s="987" t="s">
        <v>556</v>
      </c>
      <c r="V19" s="934" t="s">
        <v>556</v>
      </c>
      <c r="W19" s="934" t="s">
        <v>556</v>
      </c>
      <c r="X19" s="985" t="s">
        <v>556</v>
      </c>
      <c r="Y19" s="983"/>
    </row>
    <row r="20" spans="1:25" ht="14.4" customHeight="1" x14ac:dyDescent="0.3">
      <c r="A20" s="948" t="s">
        <v>3639</v>
      </c>
      <c r="B20" s="944">
        <v>1</v>
      </c>
      <c r="C20" s="945">
        <v>4.33</v>
      </c>
      <c r="D20" s="926">
        <v>10</v>
      </c>
      <c r="E20" s="946"/>
      <c r="F20" s="939"/>
      <c r="G20" s="927"/>
      <c r="H20" s="938"/>
      <c r="I20" s="939"/>
      <c r="J20" s="927"/>
      <c r="K20" s="940">
        <v>4.33</v>
      </c>
      <c r="L20" s="938">
        <v>6</v>
      </c>
      <c r="M20" s="938">
        <v>51</v>
      </c>
      <c r="N20" s="941">
        <v>17</v>
      </c>
      <c r="O20" s="938" t="s">
        <v>3609</v>
      </c>
      <c r="P20" s="942" t="s">
        <v>3640</v>
      </c>
      <c r="Q20" s="943">
        <f t="shared" si="0"/>
        <v>-1</v>
      </c>
      <c r="R20" s="979">
        <f t="shared" si="0"/>
        <v>-4.33</v>
      </c>
      <c r="S20" s="943">
        <f t="shared" si="1"/>
        <v>0</v>
      </c>
      <c r="T20" s="979">
        <f t="shared" si="2"/>
        <v>0</v>
      </c>
      <c r="U20" s="987" t="s">
        <v>556</v>
      </c>
      <c r="V20" s="934" t="s">
        <v>556</v>
      </c>
      <c r="W20" s="934" t="s">
        <v>556</v>
      </c>
      <c r="X20" s="985" t="s">
        <v>556</v>
      </c>
      <c r="Y20" s="983"/>
    </row>
    <row r="21" spans="1:25" ht="14.4" customHeight="1" x14ac:dyDescent="0.3">
      <c r="A21" s="947" t="s">
        <v>3641</v>
      </c>
      <c r="B21" s="928">
        <v>37</v>
      </c>
      <c r="C21" s="929">
        <v>47.29</v>
      </c>
      <c r="D21" s="930">
        <v>15.6</v>
      </c>
      <c r="E21" s="933">
        <v>39</v>
      </c>
      <c r="F21" s="915">
        <v>51.88</v>
      </c>
      <c r="G21" s="925">
        <v>17.399999999999999</v>
      </c>
      <c r="H21" s="911">
        <v>46</v>
      </c>
      <c r="I21" s="912">
        <v>61.98</v>
      </c>
      <c r="J21" s="913">
        <v>16.7</v>
      </c>
      <c r="K21" s="917">
        <v>1.38</v>
      </c>
      <c r="L21" s="914">
        <v>6</v>
      </c>
      <c r="M21" s="914">
        <v>57</v>
      </c>
      <c r="N21" s="918">
        <v>19</v>
      </c>
      <c r="O21" s="914" t="s">
        <v>3609</v>
      </c>
      <c r="P21" s="931" t="s">
        <v>3642</v>
      </c>
      <c r="Q21" s="919">
        <f t="shared" si="0"/>
        <v>9</v>
      </c>
      <c r="R21" s="980">
        <f t="shared" si="0"/>
        <v>14.689999999999998</v>
      </c>
      <c r="S21" s="919">
        <f t="shared" si="1"/>
        <v>7</v>
      </c>
      <c r="T21" s="980">
        <f t="shared" si="2"/>
        <v>10.099999999999994</v>
      </c>
      <c r="U21" s="986">
        <v>874</v>
      </c>
      <c r="V21" s="928">
        <v>768.19999999999993</v>
      </c>
      <c r="W21" s="928">
        <v>-105.80000000000007</v>
      </c>
      <c r="X21" s="984">
        <v>0.87894736842105259</v>
      </c>
      <c r="Y21" s="982">
        <v>136</v>
      </c>
    </row>
    <row r="22" spans="1:25" ht="14.4" customHeight="1" x14ac:dyDescent="0.3">
      <c r="A22" s="948" t="s">
        <v>3643</v>
      </c>
      <c r="B22" s="934">
        <v>8</v>
      </c>
      <c r="C22" s="935">
        <v>11.4</v>
      </c>
      <c r="D22" s="932">
        <v>20.5</v>
      </c>
      <c r="E22" s="946">
        <v>1</v>
      </c>
      <c r="F22" s="939">
        <v>1.42</v>
      </c>
      <c r="G22" s="927">
        <v>23</v>
      </c>
      <c r="H22" s="936">
        <v>4</v>
      </c>
      <c r="I22" s="937">
        <v>5.67</v>
      </c>
      <c r="J22" s="921">
        <v>18.8</v>
      </c>
      <c r="K22" s="940">
        <v>1.42</v>
      </c>
      <c r="L22" s="938">
        <v>6</v>
      </c>
      <c r="M22" s="938">
        <v>54</v>
      </c>
      <c r="N22" s="941">
        <v>18</v>
      </c>
      <c r="O22" s="938" t="s">
        <v>3609</v>
      </c>
      <c r="P22" s="942" t="s">
        <v>3644</v>
      </c>
      <c r="Q22" s="943">
        <f t="shared" si="0"/>
        <v>-4</v>
      </c>
      <c r="R22" s="979">
        <f t="shared" si="0"/>
        <v>-5.73</v>
      </c>
      <c r="S22" s="943">
        <f t="shared" si="1"/>
        <v>3</v>
      </c>
      <c r="T22" s="979">
        <f t="shared" si="2"/>
        <v>4.25</v>
      </c>
      <c r="U22" s="987">
        <v>72</v>
      </c>
      <c r="V22" s="934">
        <v>75.2</v>
      </c>
      <c r="W22" s="934">
        <v>3.2000000000000028</v>
      </c>
      <c r="X22" s="985">
        <v>1.0444444444444445</v>
      </c>
      <c r="Y22" s="983">
        <v>11</v>
      </c>
    </row>
    <row r="23" spans="1:25" ht="14.4" customHeight="1" x14ac:dyDescent="0.3">
      <c r="A23" s="948" t="s">
        <v>3645</v>
      </c>
      <c r="B23" s="934">
        <v>7</v>
      </c>
      <c r="C23" s="935">
        <v>11.5</v>
      </c>
      <c r="D23" s="932">
        <v>24.3</v>
      </c>
      <c r="E23" s="946">
        <v>9</v>
      </c>
      <c r="F23" s="939">
        <v>12.69</v>
      </c>
      <c r="G23" s="927">
        <v>14.2</v>
      </c>
      <c r="H23" s="936">
        <v>2</v>
      </c>
      <c r="I23" s="937">
        <v>3.29</v>
      </c>
      <c r="J23" s="921">
        <v>32.5</v>
      </c>
      <c r="K23" s="940">
        <v>1.64</v>
      </c>
      <c r="L23" s="938">
        <v>7</v>
      </c>
      <c r="M23" s="938">
        <v>63</v>
      </c>
      <c r="N23" s="941">
        <v>21</v>
      </c>
      <c r="O23" s="938" t="s">
        <v>3609</v>
      </c>
      <c r="P23" s="942" t="s">
        <v>3646</v>
      </c>
      <c r="Q23" s="943">
        <f t="shared" si="0"/>
        <v>-5</v>
      </c>
      <c r="R23" s="979">
        <f t="shared" si="0"/>
        <v>-8.2100000000000009</v>
      </c>
      <c r="S23" s="943">
        <f t="shared" si="1"/>
        <v>-7</v>
      </c>
      <c r="T23" s="979">
        <f t="shared" si="2"/>
        <v>-9.3999999999999986</v>
      </c>
      <c r="U23" s="987">
        <v>42</v>
      </c>
      <c r="V23" s="934">
        <v>65</v>
      </c>
      <c r="W23" s="934">
        <v>23</v>
      </c>
      <c r="X23" s="985">
        <v>1.5476190476190477</v>
      </c>
      <c r="Y23" s="983">
        <v>23</v>
      </c>
    </row>
    <row r="24" spans="1:25" ht="14.4" customHeight="1" x14ac:dyDescent="0.3">
      <c r="A24" s="947" t="s">
        <v>3647</v>
      </c>
      <c r="B24" s="922">
        <v>19</v>
      </c>
      <c r="C24" s="923">
        <v>22.27</v>
      </c>
      <c r="D24" s="924">
        <v>16.7</v>
      </c>
      <c r="E24" s="933">
        <v>13</v>
      </c>
      <c r="F24" s="915">
        <v>15.4</v>
      </c>
      <c r="G24" s="925">
        <v>17.3</v>
      </c>
      <c r="H24" s="914">
        <v>17</v>
      </c>
      <c r="I24" s="915">
        <v>20.6</v>
      </c>
      <c r="J24" s="916">
        <v>21.8</v>
      </c>
      <c r="K24" s="917">
        <v>1.18</v>
      </c>
      <c r="L24" s="914">
        <v>5</v>
      </c>
      <c r="M24" s="914">
        <v>48</v>
      </c>
      <c r="N24" s="918">
        <v>16</v>
      </c>
      <c r="O24" s="914" t="s">
        <v>3609</v>
      </c>
      <c r="P24" s="931" t="s">
        <v>3648</v>
      </c>
      <c r="Q24" s="919">
        <f t="shared" si="0"/>
        <v>-2</v>
      </c>
      <c r="R24" s="980">
        <f t="shared" si="0"/>
        <v>-1.6699999999999982</v>
      </c>
      <c r="S24" s="919">
        <f t="shared" si="1"/>
        <v>4</v>
      </c>
      <c r="T24" s="980">
        <f t="shared" si="2"/>
        <v>5.2000000000000011</v>
      </c>
      <c r="U24" s="986">
        <v>272</v>
      </c>
      <c r="V24" s="928">
        <v>370.6</v>
      </c>
      <c r="W24" s="928">
        <v>98.600000000000023</v>
      </c>
      <c r="X24" s="984">
        <v>1.3625</v>
      </c>
      <c r="Y24" s="982">
        <v>146</v>
      </c>
    </row>
    <row r="25" spans="1:25" ht="14.4" customHeight="1" x14ac:dyDescent="0.3">
      <c r="A25" s="948" t="s">
        <v>3649</v>
      </c>
      <c r="B25" s="944">
        <v>5</v>
      </c>
      <c r="C25" s="945">
        <v>5.45</v>
      </c>
      <c r="D25" s="926">
        <v>15.8</v>
      </c>
      <c r="E25" s="946">
        <v>7</v>
      </c>
      <c r="F25" s="939">
        <v>8.2899999999999991</v>
      </c>
      <c r="G25" s="927">
        <v>21.7</v>
      </c>
      <c r="H25" s="938">
        <v>3</v>
      </c>
      <c r="I25" s="939">
        <v>2.37</v>
      </c>
      <c r="J25" s="927">
        <v>9</v>
      </c>
      <c r="K25" s="940">
        <v>1.18</v>
      </c>
      <c r="L25" s="938">
        <v>5</v>
      </c>
      <c r="M25" s="938">
        <v>48</v>
      </c>
      <c r="N25" s="941">
        <v>16</v>
      </c>
      <c r="O25" s="938" t="s">
        <v>3609</v>
      </c>
      <c r="P25" s="942" t="s">
        <v>3650</v>
      </c>
      <c r="Q25" s="943">
        <f t="shared" si="0"/>
        <v>-2</v>
      </c>
      <c r="R25" s="979">
        <f t="shared" si="0"/>
        <v>-3.08</v>
      </c>
      <c r="S25" s="943">
        <f t="shared" si="1"/>
        <v>-4</v>
      </c>
      <c r="T25" s="979">
        <f t="shared" si="2"/>
        <v>-5.919999999999999</v>
      </c>
      <c r="U25" s="987">
        <v>48</v>
      </c>
      <c r="V25" s="934">
        <v>27</v>
      </c>
      <c r="W25" s="934">
        <v>-21</v>
      </c>
      <c r="X25" s="985">
        <v>0.5625</v>
      </c>
      <c r="Y25" s="983">
        <v>6</v>
      </c>
    </row>
    <row r="26" spans="1:25" ht="14.4" customHeight="1" x14ac:dyDescent="0.3">
      <c r="A26" s="948" t="s">
        <v>3651</v>
      </c>
      <c r="B26" s="944">
        <v>1</v>
      </c>
      <c r="C26" s="945">
        <v>1.27</v>
      </c>
      <c r="D26" s="926">
        <v>7</v>
      </c>
      <c r="E26" s="946">
        <v>1</v>
      </c>
      <c r="F26" s="939">
        <v>0.52</v>
      </c>
      <c r="G26" s="927">
        <v>2</v>
      </c>
      <c r="H26" s="938">
        <v>3</v>
      </c>
      <c r="I26" s="939">
        <v>4.01</v>
      </c>
      <c r="J26" s="921">
        <v>29</v>
      </c>
      <c r="K26" s="940">
        <v>1.27</v>
      </c>
      <c r="L26" s="938">
        <v>5</v>
      </c>
      <c r="M26" s="938">
        <v>42</v>
      </c>
      <c r="N26" s="941">
        <v>14</v>
      </c>
      <c r="O26" s="938" t="s">
        <v>3609</v>
      </c>
      <c r="P26" s="942" t="s">
        <v>3652</v>
      </c>
      <c r="Q26" s="943">
        <f t="shared" si="0"/>
        <v>2</v>
      </c>
      <c r="R26" s="979">
        <f t="shared" si="0"/>
        <v>2.7399999999999998</v>
      </c>
      <c r="S26" s="943">
        <f t="shared" si="1"/>
        <v>2</v>
      </c>
      <c r="T26" s="979">
        <f t="shared" si="2"/>
        <v>3.4899999999999998</v>
      </c>
      <c r="U26" s="987">
        <v>42</v>
      </c>
      <c r="V26" s="934">
        <v>87</v>
      </c>
      <c r="W26" s="934">
        <v>45</v>
      </c>
      <c r="X26" s="985">
        <v>2.0714285714285716</v>
      </c>
      <c r="Y26" s="983">
        <v>45</v>
      </c>
    </row>
    <row r="27" spans="1:25" ht="14.4" customHeight="1" x14ac:dyDescent="0.3">
      <c r="A27" s="947" t="s">
        <v>3653</v>
      </c>
      <c r="B27" s="928">
        <v>21</v>
      </c>
      <c r="C27" s="929">
        <v>17.59</v>
      </c>
      <c r="D27" s="930">
        <v>13.1</v>
      </c>
      <c r="E27" s="933">
        <v>36</v>
      </c>
      <c r="F27" s="915">
        <v>32.58</v>
      </c>
      <c r="G27" s="925">
        <v>21.8</v>
      </c>
      <c r="H27" s="911">
        <v>36</v>
      </c>
      <c r="I27" s="912">
        <v>32.950000000000003</v>
      </c>
      <c r="J27" s="916">
        <v>24.5</v>
      </c>
      <c r="K27" s="917">
        <v>0.93</v>
      </c>
      <c r="L27" s="914">
        <v>5</v>
      </c>
      <c r="M27" s="914">
        <v>42</v>
      </c>
      <c r="N27" s="918">
        <v>14</v>
      </c>
      <c r="O27" s="914" t="s">
        <v>3609</v>
      </c>
      <c r="P27" s="931" t="s">
        <v>3654</v>
      </c>
      <c r="Q27" s="919">
        <f t="shared" si="0"/>
        <v>15</v>
      </c>
      <c r="R27" s="980">
        <f t="shared" si="0"/>
        <v>15.360000000000003</v>
      </c>
      <c r="S27" s="919">
        <f t="shared" si="1"/>
        <v>0</v>
      </c>
      <c r="T27" s="980">
        <f t="shared" si="2"/>
        <v>0.37000000000000455</v>
      </c>
      <c r="U27" s="986">
        <v>504</v>
      </c>
      <c r="V27" s="928">
        <v>882</v>
      </c>
      <c r="W27" s="928">
        <v>378</v>
      </c>
      <c r="X27" s="984">
        <v>1.75</v>
      </c>
      <c r="Y27" s="982">
        <v>444</v>
      </c>
    </row>
    <row r="28" spans="1:25" ht="14.4" customHeight="1" x14ac:dyDescent="0.3">
      <c r="A28" s="948" t="s">
        <v>3655</v>
      </c>
      <c r="B28" s="934">
        <v>2</v>
      </c>
      <c r="C28" s="935">
        <v>1.92</v>
      </c>
      <c r="D28" s="932">
        <v>15.5</v>
      </c>
      <c r="E28" s="946">
        <v>2</v>
      </c>
      <c r="F28" s="939">
        <v>1.92</v>
      </c>
      <c r="G28" s="927">
        <v>10.5</v>
      </c>
      <c r="H28" s="936">
        <v>6</v>
      </c>
      <c r="I28" s="937">
        <v>5.75</v>
      </c>
      <c r="J28" s="921">
        <v>26.8</v>
      </c>
      <c r="K28" s="940">
        <v>0.96</v>
      </c>
      <c r="L28" s="938">
        <v>4</v>
      </c>
      <c r="M28" s="938">
        <v>39</v>
      </c>
      <c r="N28" s="941">
        <v>13</v>
      </c>
      <c r="O28" s="938" t="s">
        <v>3609</v>
      </c>
      <c r="P28" s="942" t="s">
        <v>3656</v>
      </c>
      <c r="Q28" s="943">
        <f t="shared" si="0"/>
        <v>4</v>
      </c>
      <c r="R28" s="979">
        <f t="shared" si="0"/>
        <v>3.83</v>
      </c>
      <c r="S28" s="943">
        <f t="shared" si="1"/>
        <v>4</v>
      </c>
      <c r="T28" s="979">
        <f t="shared" si="2"/>
        <v>3.83</v>
      </c>
      <c r="U28" s="987">
        <v>78</v>
      </c>
      <c r="V28" s="934">
        <v>160.80000000000001</v>
      </c>
      <c r="W28" s="934">
        <v>82.800000000000011</v>
      </c>
      <c r="X28" s="985">
        <v>2.0615384615384618</v>
      </c>
      <c r="Y28" s="983">
        <v>95</v>
      </c>
    </row>
    <row r="29" spans="1:25" ht="14.4" customHeight="1" x14ac:dyDescent="0.3">
      <c r="A29" s="948" t="s">
        <v>3657</v>
      </c>
      <c r="B29" s="934">
        <v>2</v>
      </c>
      <c r="C29" s="935">
        <v>3.57</v>
      </c>
      <c r="D29" s="932">
        <v>30.5</v>
      </c>
      <c r="E29" s="946"/>
      <c r="F29" s="939"/>
      <c r="G29" s="927"/>
      <c r="H29" s="936">
        <v>1</v>
      </c>
      <c r="I29" s="937">
        <v>1.79</v>
      </c>
      <c r="J29" s="920">
        <v>8</v>
      </c>
      <c r="K29" s="940">
        <v>1.79</v>
      </c>
      <c r="L29" s="938">
        <v>6</v>
      </c>
      <c r="M29" s="938">
        <v>54</v>
      </c>
      <c r="N29" s="941">
        <v>18</v>
      </c>
      <c r="O29" s="938" t="s">
        <v>3609</v>
      </c>
      <c r="P29" s="942" t="s">
        <v>3658</v>
      </c>
      <c r="Q29" s="943">
        <f t="shared" si="0"/>
        <v>-1</v>
      </c>
      <c r="R29" s="979">
        <f t="shared" si="0"/>
        <v>-1.7799999999999998</v>
      </c>
      <c r="S29" s="943">
        <f t="shared" si="1"/>
        <v>1</v>
      </c>
      <c r="T29" s="979">
        <f t="shared" si="2"/>
        <v>1.79</v>
      </c>
      <c r="U29" s="987">
        <v>18</v>
      </c>
      <c r="V29" s="934">
        <v>8</v>
      </c>
      <c r="W29" s="934">
        <v>-10</v>
      </c>
      <c r="X29" s="985">
        <v>0.44444444444444442</v>
      </c>
      <c r="Y29" s="983"/>
    </row>
    <row r="30" spans="1:25" ht="14.4" customHeight="1" x14ac:dyDescent="0.3">
      <c r="A30" s="947" t="s">
        <v>3659</v>
      </c>
      <c r="B30" s="928">
        <v>22</v>
      </c>
      <c r="C30" s="929">
        <v>33.229999999999997</v>
      </c>
      <c r="D30" s="930">
        <v>21.8</v>
      </c>
      <c r="E30" s="911">
        <v>24</v>
      </c>
      <c r="F30" s="912">
        <v>35.17</v>
      </c>
      <c r="G30" s="913">
        <v>16.8</v>
      </c>
      <c r="H30" s="914">
        <v>15</v>
      </c>
      <c r="I30" s="915">
        <v>22.48</v>
      </c>
      <c r="J30" s="916">
        <v>22.3</v>
      </c>
      <c r="K30" s="917">
        <v>1.51</v>
      </c>
      <c r="L30" s="914">
        <v>7</v>
      </c>
      <c r="M30" s="914">
        <v>66</v>
      </c>
      <c r="N30" s="918">
        <v>22</v>
      </c>
      <c r="O30" s="914" t="s">
        <v>3609</v>
      </c>
      <c r="P30" s="931" t="s">
        <v>3660</v>
      </c>
      <c r="Q30" s="919">
        <f t="shared" si="0"/>
        <v>-7</v>
      </c>
      <c r="R30" s="980">
        <f t="shared" si="0"/>
        <v>-10.749999999999996</v>
      </c>
      <c r="S30" s="919">
        <f t="shared" si="1"/>
        <v>-9</v>
      </c>
      <c r="T30" s="980">
        <f t="shared" si="2"/>
        <v>-12.690000000000001</v>
      </c>
      <c r="U30" s="986">
        <v>330</v>
      </c>
      <c r="V30" s="928">
        <v>334.5</v>
      </c>
      <c r="W30" s="928">
        <v>4.5</v>
      </c>
      <c r="X30" s="984">
        <v>1.0136363636363637</v>
      </c>
      <c r="Y30" s="982">
        <v>67</v>
      </c>
    </row>
    <row r="31" spans="1:25" ht="14.4" customHeight="1" x14ac:dyDescent="0.3">
      <c r="A31" s="948" t="s">
        <v>3661</v>
      </c>
      <c r="B31" s="934">
        <v>4</v>
      </c>
      <c r="C31" s="935">
        <v>6.04</v>
      </c>
      <c r="D31" s="932">
        <v>20.3</v>
      </c>
      <c r="E31" s="936">
        <v>6</v>
      </c>
      <c r="F31" s="937">
        <v>9.06</v>
      </c>
      <c r="G31" s="920">
        <v>19.3</v>
      </c>
      <c r="H31" s="938">
        <v>3</v>
      </c>
      <c r="I31" s="939">
        <v>4.53</v>
      </c>
      <c r="J31" s="927">
        <v>21</v>
      </c>
      <c r="K31" s="940">
        <v>1.51</v>
      </c>
      <c r="L31" s="938">
        <v>7</v>
      </c>
      <c r="M31" s="938">
        <v>66</v>
      </c>
      <c r="N31" s="941">
        <v>22</v>
      </c>
      <c r="O31" s="938" t="s">
        <v>3609</v>
      </c>
      <c r="P31" s="942" t="s">
        <v>3662</v>
      </c>
      <c r="Q31" s="943">
        <f t="shared" si="0"/>
        <v>-1</v>
      </c>
      <c r="R31" s="979">
        <f t="shared" si="0"/>
        <v>-1.5099999999999998</v>
      </c>
      <c r="S31" s="943">
        <f t="shared" si="1"/>
        <v>-3</v>
      </c>
      <c r="T31" s="979">
        <f t="shared" si="2"/>
        <v>-4.53</v>
      </c>
      <c r="U31" s="987">
        <v>66</v>
      </c>
      <c r="V31" s="934">
        <v>63</v>
      </c>
      <c r="W31" s="934">
        <v>-3</v>
      </c>
      <c r="X31" s="985">
        <v>0.95454545454545459</v>
      </c>
      <c r="Y31" s="983">
        <v>4</v>
      </c>
    </row>
    <row r="32" spans="1:25" ht="14.4" customHeight="1" x14ac:dyDescent="0.3">
      <c r="A32" s="948" t="s">
        <v>3663</v>
      </c>
      <c r="B32" s="934">
        <v>2</v>
      </c>
      <c r="C32" s="935">
        <v>3.02</v>
      </c>
      <c r="D32" s="932">
        <v>23.5</v>
      </c>
      <c r="E32" s="936">
        <v>2</v>
      </c>
      <c r="F32" s="937">
        <v>3.02</v>
      </c>
      <c r="G32" s="920">
        <v>8</v>
      </c>
      <c r="H32" s="938">
        <v>2</v>
      </c>
      <c r="I32" s="939">
        <v>3.02</v>
      </c>
      <c r="J32" s="927">
        <v>20.5</v>
      </c>
      <c r="K32" s="940">
        <v>1.51</v>
      </c>
      <c r="L32" s="938">
        <v>7</v>
      </c>
      <c r="M32" s="938">
        <v>66</v>
      </c>
      <c r="N32" s="941">
        <v>22</v>
      </c>
      <c r="O32" s="938" t="s">
        <v>3609</v>
      </c>
      <c r="P32" s="942" t="s">
        <v>3664</v>
      </c>
      <c r="Q32" s="943">
        <f t="shared" si="0"/>
        <v>0</v>
      </c>
      <c r="R32" s="979">
        <f t="shared" si="0"/>
        <v>0</v>
      </c>
      <c r="S32" s="943">
        <f t="shared" si="1"/>
        <v>0</v>
      </c>
      <c r="T32" s="979">
        <f t="shared" si="2"/>
        <v>0</v>
      </c>
      <c r="U32" s="987">
        <v>44</v>
      </c>
      <c r="V32" s="934">
        <v>41</v>
      </c>
      <c r="W32" s="934">
        <v>-3</v>
      </c>
      <c r="X32" s="985">
        <v>0.93181818181818177</v>
      </c>
      <c r="Y32" s="983">
        <v>10</v>
      </c>
    </row>
    <row r="33" spans="1:25" ht="14.4" customHeight="1" x14ac:dyDescent="0.3">
      <c r="A33" s="947" t="s">
        <v>3665</v>
      </c>
      <c r="B33" s="922">
        <v>88</v>
      </c>
      <c r="C33" s="923">
        <v>83.88</v>
      </c>
      <c r="D33" s="924">
        <v>21</v>
      </c>
      <c r="E33" s="933">
        <v>84</v>
      </c>
      <c r="F33" s="915">
        <v>76.180000000000007</v>
      </c>
      <c r="G33" s="925">
        <v>14.4</v>
      </c>
      <c r="H33" s="914">
        <v>64</v>
      </c>
      <c r="I33" s="915">
        <v>60.85</v>
      </c>
      <c r="J33" s="916">
        <v>18.8</v>
      </c>
      <c r="K33" s="917">
        <v>0.97</v>
      </c>
      <c r="L33" s="914">
        <v>4</v>
      </c>
      <c r="M33" s="914">
        <v>39</v>
      </c>
      <c r="N33" s="918">
        <v>13</v>
      </c>
      <c r="O33" s="914" t="s">
        <v>3609</v>
      </c>
      <c r="P33" s="931" t="s">
        <v>3666</v>
      </c>
      <c r="Q33" s="919">
        <f t="shared" si="0"/>
        <v>-24</v>
      </c>
      <c r="R33" s="980">
        <f t="shared" si="0"/>
        <v>-23.029999999999994</v>
      </c>
      <c r="S33" s="919">
        <f t="shared" si="1"/>
        <v>-20</v>
      </c>
      <c r="T33" s="980">
        <f t="shared" si="2"/>
        <v>-15.330000000000005</v>
      </c>
      <c r="U33" s="986">
        <v>832</v>
      </c>
      <c r="V33" s="928">
        <v>1203.2</v>
      </c>
      <c r="W33" s="928">
        <v>371.20000000000005</v>
      </c>
      <c r="X33" s="984">
        <v>1.4461538461538461</v>
      </c>
      <c r="Y33" s="982">
        <v>527</v>
      </c>
    </row>
    <row r="34" spans="1:25" ht="14.4" customHeight="1" x14ac:dyDescent="0.3">
      <c r="A34" s="948" t="s">
        <v>3667</v>
      </c>
      <c r="B34" s="944">
        <v>19</v>
      </c>
      <c r="C34" s="945">
        <v>17.95</v>
      </c>
      <c r="D34" s="926">
        <v>21.4</v>
      </c>
      <c r="E34" s="946">
        <v>12</v>
      </c>
      <c r="F34" s="939">
        <v>11.16</v>
      </c>
      <c r="G34" s="927">
        <v>14.3</v>
      </c>
      <c r="H34" s="938">
        <v>14</v>
      </c>
      <c r="I34" s="939">
        <v>13.6</v>
      </c>
      <c r="J34" s="921">
        <v>24.4</v>
      </c>
      <c r="K34" s="940">
        <v>0.97</v>
      </c>
      <c r="L34" s="938">
        <v>4</v>
      </c>
      <c r="M34" s="938">
        <v>39</v>
      </c>
      <c r="N34" s="941">
        <v>13</v>
      </c>
      <c r="O34" s="938" t="s">
        <v>3609</v>
      </c>
      <c r="P34" s="942" t="s">
        <v>3668</v>
      </c>
      <c r="Q34" s="943">
        <f t="shared" si="0"/>
        <v>-5</v>
      </c>
      <c r="R34" s="979">
        <f t="shared" si="0"/>
        <v>-4.3499999999999996</v>
      </c>
      <c r="S34" s="943">
        <f t="shared" si="1"/>
        <v>2</v>
      </c>
      <c r="T34" s="979">
        <f t="shared" si="2"/>
        <v>2.4399999999999995</v>
      </c>
      <c r="U34" s="987">
        <v>182</v>
      </c>
      <c r="V34" s="934">
        <v>341.59999999999997</v>
      </c>
      <c r="W34" s="934">
        <v>159.59999999999997</v>
      </c>
      <c r="X34" s="985">
        <v>1.8769230769230767</v>
      </c>
      <c r="Y34" s="983">
        <v>163</v>
      </c>
    </row>
    <row r="35" spans="1:25" ht="14.4" customHeight="1" x14ac:dyDescent="0.3">
      <c r="A35" s="947" t="s">
        <v>3669</v>
      </c>
      <c r="B35" s="928">
        <v>45</v>
      </c>
      <c r="C35" s="929">
        <v>42.3</v>
      </c>
      <c r="D35" s="930">
        <v>26</v>
      </c>
      <c r="E35" s="911">
        <v>69</v>
      </c>
      <c r="F35" s="912">
        <v>55.01</v>
      </c>
      <c r="G35" s="913">
        <v>19.7</v>
      </c>
      <c r="H35" s="914">
        <v>48</v>
      </c>
      <c r="I35" s="915">
        <v>42.79</v>
      </c>
      <c r="J35" s="916">
        <v>22.7</v>
      </c>
      <c r="K35" s="917">
        <v>0.56000000000000005</v>
      </c>
      <c r="L35" s="914">
        <v>2</v>
      </c>
      <c r="M35" s="914">
        <v>21</v>
      </c>
      <c r="N35" s="918">
        <v>7</v>
      </c>
      <c r="O35" s="914" t="s">
        <v>3609</v>
      </c>
      <c r="P35" s="931" t="s">
        <v>3670</v>
      </c>
      <c r="Q35" s="919">
        <f t="shared" si="0"/>
        <v>3</v>
      </c>
      <c r="R35" s="980">
        <f t="shared" si="0"/>
        <v>0.49000000000000199</v>
      </c>
      <c r="S35" s="919">
        <f t="shared" si="1"/>
        <v>-21</v>
      </c>
      <c r="T35" s="980">
        <f t="shared" si="2"/>
        <v>-12.219999999999999</v>
      </c>
      <c r="U35" s="986">
        <v>336</v>
      </c>
      <c r="V35" s="928">
        <v>1089.5999999999999</v>
      </c>
      <c r="W35" s="928">
        <v>753.59999999999991</v>
      </c>
      <c r="X35" s="984">
        <v>3.2428571428571424</v>
      </c>
      <c r="Y35" s="982">
        <v>776</v>
      </c>
    </row>
    <row r="36" spans="1:25" ht="14.4" customHeight="1" x14ac:dyDescent="0.3">
      <c r="A36" s="948" t="s">
        <v>3671</v>
      </c>
      <c r="B36" s="934">
        <v>9</v>
      </c>
      <c r="C36" s="935">
        <v>9.27</v>
      </c>
      <c r="D36" s="932">
        <v>20.9</v>
      </c>
      <c r="E36" s="936">
        <v>10</v>
      </c>
      <c r="F36" s="937">
        <v>9.9600000000000009</v>
      </c>
      <c r="G36" s="920">
        <v>22</v>
      </c>
      <c r="H36" s="938">
        <v>9</v>
      </c>
      <c r="I36" s="939">
        <v>10.76</v>
      </c>
      <c r="J36" s="921">
        <v>25.6</v>
      </c>
      <c r="K36" s="940">
        <v>0.57999999999999996</v>
      </c>
      <c r="L36" s="938">
        <v>2</v>
      </c>
      <c r="M36" s="938">
        <v>18</v>
      </c>
      <c r="N36" s="941">
        <v>6</v>
      </c>
      <c r="O36" s="938" t="s">
        <v>3609</v>
      </c>
      <c r="P36" s="942" t="s">
        <v>3670</v>
      </c>
      <c r="Q36" s="943">
        <f t="shared" si="0"/>
        <v>0</v>
      </c>
      <c r="R36" s="979">
        <f t="shared" si="0"/>
        <v>1.4900000000000002</v>
      </c>
      <c r="S36" s="943">
        <f t="shared" si="1"/>
        <v>-1</v>
      </c>
      <c r="T36" s="979">
        <f t="shared" si="2"/>
        <v>0.79999999999999893</v>
      </c>
      <c r="U36" s="987">
        <v>54</v>
      </c>
      <c r="V36" s="934">
        <v>230.4</v>
      </c>
      <c r="W36" s="934">
        <v>176.4</v>
      </c>
      <c r="X36" s="985">
        <v>4.2666666666666666</v>
      </c>
      <c r="Y36" s="983">
        <v>176</v>
      </c>
    </row>
    <row r="37" spans="1:25" ht="14.4" customHeight="1" x14ac:dyDescent="0.3">
      <c r="A37" s="948" t="s">
        <v>3672</v>
      </c>
      <c r="B37" s="934">
        <v>1</v>
      </c>
      <c r="C37" s="935">
        <v>0.71</v>
      </c>
      <c r="D37" s="932">
        <v>13</v>
      </c>
      <c r="E37" s="936"/>
      <c r="F37" s="937"/>
      <c r="G37" s="920"/>
      <c r="H37" s="938"/>
      <c r="I37" s="939"/>
      <c r="J37" s="927"/>
      <c r="K37" s="940">
        <v>0.7</v>
      </c>
      <c r="L37" s="938">
        <v>2</v>
      </c>
      <c r="M37" s="938">
        <v>21</v>
      </c>
      <c r="N37" s="941">
        <v>7</v>
      </c>
      <c r="O37" s="938" t="s">
        <v>3609</v>
      </c>
      <c r="P37" s="942" t="s">
        <v>3670</v>
      </c>
      <c r="Q37" s="943">
        <f t="shared" si="0"/>
        <v>-1</v>
      </c>
      <c r="R37" s="979">
        <f t="shared" si="0"/>
        <v>-0.71</v>
      </c>
      <c r="S37" s="943">
        <f t="shared" si="1"/>
        <v>0</v>
      </c>
      <c r="T37" s="979">
        <f t="shared" si="2"/>
        <v>0</v>
      </c>
      <c r="U37" s="987" t="s">
        <v>556</v>
      </c>
      <c r="V37" s="934" t="s">
        <v>556</v>
      </c>
      <c r="W37" s="934" t="s">
        <v>556</v>
      </c>
      <c r="X37" s="985" t="s">
        <v>556</v>
      </c>
      <c r="Y37" s="983"/>
    </row>
    <row r="38" spans="1:25" ht="14.4" customHeight="1" x14ac:dyDescent="0.3">
      <c r="A38" s="947" t="s">
        <v>3673</v>
      </c>
      <c r="B38" s="928">
        <v>23</v>
      </c>
      <c r="C38" s="929">
        <v>16.96</v>
      </c>
      <c r="D38" s="930">
        <v>11.6</v>
      </c>
      <c r="E38" s="911">
        <v>32</v>
      </c>
      <c r="F38" s="912">
        <v>23.65</v>
      </c>
      <c r="G38" s="913">
        <v>13.8</v>
      </c>
      <c r="H38" s="914">
        <v>24</v>
      </c>
      <c r="I38" s="915">
        <v>17.75</v>
      </c>
      <c r="J38" s="916">
        <v>13.2</v>
      </c>
      <c r="K38" s="917">
        <v>0.75</v>
      </c>
      <c r="L38" s="914">
        <v>3</v>
      </c>
      <c r="M38" s="914">
        <v>30</v>
      </c>
      <c r="N38" s="918">
        <v>10</v>
      </c>
      <c r="O38" s="914" t="s">
        <v>3609</v>
      </c>
      <c r="P38" s="931" t="s">
        <v>3674</v>
      </c>
      <c r="Q38" s="919">
        <f t="shared" si="0"/>
        <v>1</v>
      </c>
      <c r="R38" s="980">
        <f t="shared" si="0"/>
        <v>0.78999999999999915</v>
      </c>
      <c r="S38" s="919">
        <f t="shared" si="1"/>
        <v>-8</v>
      </c>
      <c r="T38" s="980">
        <f t="shared" si="2"/>
        <v>-5.8999999999999986</v>
      </c>
      <c r="U38" s="986">
        <v>240</v>
      </c>
      <c r="V38" s="928">
        <v>316.79999999999995</v>
      </c>
      <c r="W38" s="928">
        <v>76.799999999999955</v>
      </c>
      <c r="X38" s="984">
        <v>1.3199999999999998</v>
      </c>
      <c r="Y38" s="982">
        <v>134</v>
      </c>
    </row>
    <row r="39" spans="1:25" ht="14.4" customHeight="1" x14ac:dyDescent="0.3">
      <c r="A39" s="948" t="s">
        <v>3675</v>
      </c>
      <c r="B39" s="934">
        <v>16</v>
      </c>
      <c r="C39" s="935">
        <v>11.48</v>
      </c>
      <c r="D39" s="932">
        <v>9</v>
      </c>
      <c r="E39" s="936">
        <v>13</v>
      </c>
      <c r="F39" s="937">
        <v>10.029999999999999</v>
      </c>
      <c r="G39" s="920">
        <v>12.7</v>
      </c>
      <c r="H39" s="938">
        <v>6</v>
      </c>
      <c r="I39" s="939">
        <v>5.29</v>
      </c>
      <c r="J39" s="921">
        <v>23.3</v>
      </c>
      <c r="K39" s="940">
        <v>0.75</v>
      </c>
      <c r="L39" s="938">
        <v>3</v>
      </c>
      <c r="M39" s="938">
        <v>30</v>
      </c>
      <c r="N39" s="941">
        <v>10</v>
      </c>
      <c r="O39" s="938" t="s">
        <v>3609</v>
      </c>
      <c r="P39" s="942" t="s">
        <v>3676</v>
      </c>
      <c r="Q39" s="943">
        <f t="shared" si="0"/>
        <v>-10</v>
      </c>
      <c r="R39" s="979">
        <f t="shared" si="0"/>
        <v>-6.19</v>
      </c>
      <c r="S39" s="943">
        <f t="shared" si="1"/>
        <v>-7</v>
      </c>
      <c r="T39" s="979">
        <f t="shared" si="2"/>
        <v>-4.7399999999999993</v>
      </c>
      <c r="U39" s="987">
        <v>60</v>
      </c>
      <c r="V39" s="934">
        <v>139.80000000000001</v>
      </c>
      <c r="W39" s="934">
        <v>79.800000000000011</v>
      </c>
      <c r="X39" s="985">
        <v>2.33</v>
      </c>
      <c r="Y39" s="983">
        <v>84</v>
      </c>
    </row>
    <row r="40" spans="1:25" ht="14.4" customHeight="1" x14ac:dyDescent="0.3">
      <c r="A40" s="948" t="s">
        <v>3677</v>
      </c>
      <c r="B40" s="934">
        <v>5</v>
      </c>
      <c r="C40" s="935">
        <v>3.81</v>
      </c>
      <c r="D40" s="932">
        <v>11.8</v>
      </c>
      <c r="E40" s="936">
        <v>1</v>
      </c>
      <c r="F40" s="937">
        <v>0.84</v>
      </c>
      <c r="G40" s="920">
        <v>12</v>
      </c>
      <c r="H40" s="938">
        <v>1</v>
      </c>
      <c r="I40" s="939">
        <v>0.84</v>
      </c>
      <c r="J40" s="921">
        <v>14</v>
      </c>
      <c r="K40" s="940">
        <v>0.84</v>
      </c>
      <c r="L40" s="938">
        <v>4</v>
      </c>
      <c r="M40" s="938">
        <v>36</v>
      </c>
      <c r="N40" s="941">
        <v>12</v>
      </c>
      <c r="O40" s="938" t="s">
        <v>3609</v>
      </c>
      <c r="P40" s="942" t="s">
        <v>3678</v>
      </c>
      <c r="Q40" s="943">
        <f t="shared" si="0"/>
        <v>-4</v>
      </c>
      <c r="R40" s="979">
        <f t="shared" si="0"/>
        <v>-2.97</v>
      </c>
      <c r="S40" s="943">
        <f t="shared" si="1"/>
        <v>0</v>
      </c>
      <c r="T40" s="979">
        <f t="shared" si="2"/>
        <v>0</v>
      </c>
      <c r="U40" s="987">
        <v>12</v>
      </c>
      <c r="V40" s="934">
        <v>14</v>
      </c>
      <c r="W40" s="934">
        <v>2</v>
      </c>
      <c r="X40" s="985">
        <v>1.1666666666666667</v>
      </c>
      <c r="Y40" s="983">
        <v>2</v>
      </c>
    </row>
    <row r="41" spans="1:25" ht="14.4" customHeight="1" x14ac:dyDescent="0.3">
      <c r="A41" s="947" t="s">
        <v>3679</v>
      </c>
      <c r="B41" s="928"/>
      <c r="C41" s="929"/>
      <c r="D41" s="930"/>
      <c r="E41" s="911">
        <v>5</v>
      </c>
      <c r="F41" s="912">
        <v>4.54</v>
      </c>
      <c r="G41" s="913">
        <v>8.1999999999999993</v>
      </c>
      <c r="H41" s="914"/>
      <c r="I41" s="915"/>
      <c r="J41" s="925"/>
      <c r="K41" s="917">
        <v>0.91</v>
      </c>
      <c r="L41" s="914">
        <v>3</v>
      </c>
      <c r="M41" s="914">
        <v>24</v>
      </c>
      <c r="N41" s="918">
        <v>8</v>
      </c>
      <c r="O41" s="914" t="s">
        <v>3609</v>
      </c>
      <c r="P41" s="931" t="s">
        <v>3680</v>
      </c>
      <c r="Q41" s="919">
        <f t="shared" si="0"/>
        <v>0</v>
      </c>
      <c r="R41" s="980">
        <f t="shared" si="0"/>
        <v>0</v>
      </c>
      <c r="S41" s="919">
        <f t="shared" si="1"/>
        <v>-5</v>
      </c>
      <c r="T41" s="980">
        <f t="shared" si="2"/>
        <v>-4.54</v>
      </c>
      <c r="U41" s="986" t="s">
        <v>556</v>
      </c>
      <c r="V41" s="928" t="s">
        <v>556</v>
      </c>
      <c r="W41" s="928" t="s">
        <v>556</v>
      </c>
      <c r="X41" s="984" t="s">
        <v>556</v>
      </c>
      <c r="Y41" s="982"/>
    </row>
    <row r="42" spans="1:25" ht="14.4" customHeight="1" x14ac:dyDescent="0.3">
      <c r="A42" s="947" t="s">
        <v>3681</v>
      </c>
      <c r="B42" s="928"/>
      <c r="C42" s="929"/>
      <c r="D42" s="930"/>
      <c r="E42" s="911">
        <v>4</v>
      </c>
      <c r="F42" s="912">
        <v>8.35</v>
      </c>
      <c r="G42" s="913">
        <v>23.3</v>
      </c>
      <c r="H42" s="914">
        <v>1</v>
      </c>
      <c r="I42" s="915">
        <v>2.09</v>
      </c>
      <c r="J42" s="916">
        <v>38</v>
      </c>
      <c r="K42" s="917">
        <v>2.09</v>
      </c>
      <c r="L42" s="914">
        <v>8</v>
      </c>
      <c r="M42" s="914">
        <v>69</v>
      </c>
      <c r="N42" s="918">
        <v>23</v>
      </c>
      <c r="O42" s="914" t="s">
        <v>3609</v>
      </c>
      <c r="P42" s="931" t="s">
        <v>3682</v>
      </c>
      <c r="Q42" s="919">
        <f t="shared" si="0"/>
        <v>1</v>
      </c>
      <c r="R42" s="980">
        <f t="shared" si="0"/>
        <v>2.09</v>
      </c>
      <c r="S42" s="919">
        <f t="shared" si="1"/>
        <v>-3</v>
      </c>
      <c r="T42" s="980">
        <f t="shared" si="2"/>
        <v>-6.26</v>
      </c>
      <c r="U42" s="986">
        <v>23</v>
      </c>
      <c r="V42" s="928">
        <v>38</v>
      </c>
      <c r="W42" s="928">
        <v>15</v>
      </c>
      <c r="X42" s="984">
        <v>1.6521739130434783</v>
      </c>
      <c r="Y42" s="982">
        <v>15</v>
      </c>
    </row>
    <row r="43" spans="1:25" ht="14.4" customHeight="1" x14ac:dyDescent="0.3">
      <c r="A43" s="947" t="s">
        <v>3683</v>
      </c>
      <c r="B43" s="922">
        <v>4</v>
      </c>
      <c r="C43" s="923">
        <v>3.8</v>
      </c>
      <c r="D43" s="924">
        <v>13.8</v>
      </c>
      <c r="E43" s="933"/>
      <c r="F43" s="915"/>
      <c r="G43" s="925"/>
      <c r="H43" s="914">
        <v>2</v>
      </c>
      <c r="I43" s="915">
        <v>4.04</v>
      </c>
      <c r="J43" s="916">
        <v>29</v>
      </c>
      <c r="K43" s="917">
        <v>0.4</v>
      </c>
      <c r="L43" s="914">
        <v>1</v>
      </c>
      <c r="M43" s="914">
        <v>9</v>
      </c>
      <c r="N43" s="918">
        <v>3</v>
      </c>
      <c r="O43" s="914" t="s">
        <v>3609</v>
      </c>
      <c r="P43" s="931" t="s">
        <v>3684</v>
      </c>
      <c r="Q43" s="919">
        <f t="shared" si="0"/>
        <v>-2</v>
      </c>
      <c r="R43" s="980">
        <f t="shared" si="0"/>
        <v>0.24000000000000021</v>
      </c>
      <c r="S43" s="919">
        <f t="shared" si="1"/>
        <v>2</v>
      </c>
      <c r="T43" s="980">
        <f t="shared" si="2"/>
        <v>4.04</v>
      </c>
      <c r="U43" s="986">
        <v>6</v>
      </c>
      <c r="V43" s="928">
        <v>58</v>
      </c>
      <c r="W43" s="928">
        <v>52</v>
      </c>
      <c r="X43" s="984">
        <v>9.6666666666666661</v>
      </c>
      <c r="Y43" s="982">
        <v>52</v>
      </c>
    </row>
    <row r="44" spans="1:25" ht="14.4" customHeight="1" x14ac:dyDescent="0.3">
      <c r="A44" s="948" t="s">
        <v>3685</v>
      </c>
      <c r="B44" s="944">
        <v>1</v>
      </c>
      <c r="C44" s="945">
        <v>0.53</v>
      </c>
      <c r="D44" s="926">
        <v>5</v>
      </c>
      <c r="E44" s="946"/>
      <c r="F44" s="939"/>
      <c r="G44" s="927"/>
      <c r="H44" s="938"/>
      <c r="I44" s="939"/>
      <c r="J44" s="927"/>
      <c r="K44" s="940">
        <v>0.53</v>
      </c>
      <c r="L44" s="938">
        <v>2</v>
      </c>
      <c r="M44" s="938">
        <v>18</v>
      </c>
      <c r="N44" s="941">
        <v>6</v>
      </c>
      <c r="O44" s="938" t="s">
        <v>3609</v>
      </c>
      <c r="P44" s="942" t="s">
        <v>3686</v>
      </c>
      <c r="Q44" s="943">
        <f t="shared" si="0"/>
        <v>-1</v>
      </c>
      <c r="R44" s="979">
        <f t="shared" si="0"/>
        <v>-0.53</v>
      </c>
      <c r="S44" s="943">
        <f t="shared" si="1"/>
        <v>0</v>
      </c>
      <c r="T44" s="979">
        <f t="shared" si="2"/>
        <v>0</v>
      </c>
      <c r="U44" s="987" t="s">
        <v>556</v>
      </c>
      <c r="V44" s="934" t="s">
        <v>556</v>
      </c>
      <c r="W44" s="934" t="s">
        <v>556</v>
      </c>
      <c r="X44" s="985" t="s">
        <v>556</v>
      </c>
      <c r="Y44" s="983"/>
    </row>
    <row r="45" spans="1:25" ht="14.4" customHeight="1" x14ac:dyDescent="0.3">
      <c r="A45" s="948" t="s">
        <v>3687</v>
      </c>
      <c r="B45" s="944"/>
      <c r="C45" s="945"/>
      <c r="D45" s="926"/>
      <c r="E45" s="946">
        <v>1</v>
      </c>
      <c r="F45" s="939">
        <v>0.56999999999999995</v>
      </c>
      <c r="G45" s="927">
        <v>4</v>
      </c>
      <c r="H45" s="938"/>
      <c r="I45" s="939"/>
      <c r="J45" s="927"/>
      <c r="K45" s="940">
        <v>0.56999999999999995</v>
      </c>
      <c r="L45" s="938">
        <v>3</v>
      </c>
      <c r="M45" s="938">
        <v>24</v>
      </c>
      <c r="N45" s="941">
        <v>8</v>
      </c>
      <c r="O45" s="938" t="s">
        <v>3609</v>
      </c>
      <c r="P45" s="942" t="s">
        <v>3688</v>
      </c>
      <c r="Q45" s="943">
        <f t="shared" si="0"/>
        <v>0</v>
      </c>
      <c r="R45" s="979">
        <f t="shared" si="0"/>
        <v>0</v>
      </c>
      <c r="S45" s="943">
        <f t="shared" si="1"/>
        <v>-1</v>
      </c>
      <c r="T45" s="979">
        <f t="shared" si="2"/>
        <v>-0.56999999999999995</v>
      </c>
      <c r="U45" s="987" t="s">
        <v>556</v>
      </c>
      <c r="V45" s="934" t="s">
        <v>556</v>
      </c>
      <c r="W45" s="934" t="s">
        <v>556</v>
      </c>
      <c r="X45" s="985" t="s">
        <v>556</v>
      </c>
      <c r="Y45" s="983"/>
    </row>
    <row r="46" spans="1:25" ht="14.4" customHeight="1" x14ac:dyDescent="0.3">
      <c r="A46" s="947" t="s">
        <v>3689</v>
      </c>
      <c r="B46" s="928">
        <v>3</v>
      </c>
      <c r="C46" s="929">
        <v>9.07</v>
      </c>
      <c r="D46" s="930">
        <v>47.7</v>
      </c>
      <c r="E46" s="911">
        <v>3</v>
      </c>
      <c r="F46" s="912">
        <v>9.07</v>
      </c>
      <c r="G46" s="913">
        <v>30.3</v>
      </c>
      <c r="H46" s="914">
        <v>1</v>
      </c>
      <c r="I46" s="915">
        <v>3.02</v>
      </c>
      <c r="J46" s="925">
        <v>26</v>
      </c>
      <c r="K46" s="917">
        <v>3.02</v>
      </c>
      <c r="L46" s="914">
        <v>13</v>
      </c>
      <c r="M46" s="914">
        <v>114</v>
      </c>
      <c r="N46" s="918">
        <v>38</v>
      </c>
      <c r="O46" s="914" t="s">
        <v>3609</v>
      </c>
      <c r="P46" s="931" t="s">
        <v>3690</v>
      </c>
      <c r="Q46" s="919">
        <f t="shared" si="0"/>
        <v>-2</v>
      </c>
      <c r="R46" s="980">
        <f t="shared" si="0"/>
        <v>-6.0500000000000007</v>
      </c>
      <c r="S46" s="919">
        <f t="shared" si="1"/>
        <v>-2</v>
      </c>
      <c r="T46" s="980">
        <f t="shared" si="2"/>
        <v>-6.0500000000000007</v>
      </c>
      <c r="U46" s="986">
        <v>38</v>
      </c>
      <c r="V46" s="928">
        <v>26</v>
      </c>
      <c r="W46" s="928">
        <v>-12</v>
      </c>
      <c r="X46" s="984">
        <v>0.68421052631578949</v>
      </c>
      <c r="Y46" s="982"/>
    </row>
    <row r="47" spans="1:25" ht="14.4" customHeight="1" x14ac:dyDescent="0.3">
      <c r="A47" s="947" t="s">
        <v>3691</v>
      </c>
      <c r="B47" s="928">
        <v>1</v>
      </c>
      <c r="C47" s="929">
        <v>0.56000000000000005</v>
      </c>
      <c r="D47" s="930">
        <v>8</v>
      </c>
      <c r="E47" s="933">
        <v>1</v>
      </c>
      <c r="F47" s="915">
        <v>0.56000000000000005</v>
      </c>
      <c r="G47" s="925">
        <v>8</v>
      </c>
      <c r="H47" s="911">
        <v>3</v>
      </c>
      <c r="I47" s="912">
        <v>1.68</v>
      </c>
      <c r="J47" s="916">
        <v>7</v>
      </c>
      <c r="K47" s="917">
        <v>0.56000000000000005</v>
      </c>
      <c r="L47" s="914">
        <v>1</v>
      </c>
      <c r="M47" s="914">
        <v>12</v>
      </c>
      <c r="N47" s="918">
        <v>4</v>
      </c>
      <c r="O47" s="914" t="s">
        <v>3609</v>
      </c>
      <c r="P47" s="931" t="s">
        <v>3692</v>
      </c>
      <c r="Q47" s="919">
        <f t="shared" si="0"/>
        <v>2</v>
      </c>
      <c r="R47" s="980">
        <f t="shared" si="0"/>
        <v>1.1199999999999999</v>
      </c>
      <c r="S47" s="919">
        <f t="shared" si="1"/>
        <v>2</v>
      </c>
      <c r="T47" s="980">
        <f t="shared" si="2"/>
        <v>1.1199999999999999</v>
      </c>
      <c r="U47" s="986">
        <v>12</v>
      </c>
      <c r="V47" s="928">
        <v>21</v>
      </c>
      <c r="W47" s="928">
        <v>9</v>
      </c>
      <c r="X47" s="984">
        <v>1.75</v>
      </c>
      <c r="Y47" s="982">
        <v>9</v>
      </c>
    </row>
    <row r="48" spans="1:25" ht="14.4" customHeight="1" x14ac:dyDescent="0.3">
      <c r="A48" s="948" t="s">
        <v>3693</v>
      </c>
      <c r="B48" s="934">
        <v>2</v>
      </c>
      <c r="C48" s="935">
        <v>1.2</v>
      </c>
      <c r="D48" s="932">
        <v>10</v>
      </c>
      <c r="E48" s="946">
        <v>1</v>
      </c>
      <c r="F48" s="939">
        <v>0.6</v>
      </c>
      <c r="G48" s="927">
        <v>11</v>
      </c>
      <c r="H48" s="936"/>
      <c r="I48" s="937"/>
      <c r="J48" s="920"/>
      <c r="K48" s="940">
        <v>0.6</v>
      </c>
      <c r="L48" s="938">
        <v>2</v>
      </c>
      <c r="M48" s="938">
        <v>18</v>
      </c>
      <c r="N48" s="941">
        <v>6</v>
      </c>
      <c r="O48" s="938" t="s">
        <v>3609</v>
      </c>
      <c r="P48" s="942" t="s">
        <v>3694</v>
      </c>
      <c r="Q48" s="943">
        <f t="shared" si="0"/>
        <v>-2</v>
      </c>
      <c r="R48" s="979">
        <f t="shared" si="0"/>
        <v>-1.2</v>
      </c>
      <c r="S48" s="943">
        <f t="shared" si="1"/>
        <v>-1</v>
      </c>
      <c r="T48" s="979">
        <f t="shared" si="2"/>
        <v>-0.6</v>
      </c>
      <c r="U48" s="987" t="s">
        <v>556</v>
      </c>
      <c r="V48" s="934" t="s">
        <v>556</v>
      </c>
      <c r="W48" s="934" t="s">
        <v>556</v>
      </c>
      <c r="X48" s="985" t="s">
        <v>556</v>
      </c>
      <c r="Y48" s="983"/>
    </row>
    <row r="49" spans="1:25" ht="14.4" customHeight="1" x14ac:dyDescent="0.3">
      <c r="A49" s="947" t="s">
        <v>3695</v>
      </c>
      <c r="B49" s="922">
        <v>56</v>
      </c>
      <c r="C49" s="923">
        <v>20.74</v>
      </c>
      <c r="D49" s="924">
        <v>8.3000000000000007</v>
      </c>
      <c r="E49" s="933">
        <v>43</v>
      </c>
      <c r="F49" s="915">
        <v>15.83</v>
      </c>
      <c r="G49" s="925">
        <v>8.4</v>
      </c>
      <c r="H49" s="914">
        <v>37</v>
      </c>
      <c r="I49" s="915">
        <v>12.67</v>
      </c>
      <c r="J49" s="916">
        <v>7.2</v>
      </c>
      <c r="K49" s="917">
        <v>0.31</v>
      </c>
      <c r="L49" s="914">
        <v>1</v>
      </c>
      <c r="M49" s="914">
        <v>9</v>
      </c>
      <c r="N49" s="918">
        <v>3</v>
      </c>
      <c r="O49" s="914" t="s">
        <v>3609</v>
      </c>
      <c r="P49" s="931" t="s">
        <v>3696</v>
      </c>
      <c r="Q49" s="919">
        <f t="shared" si="0"/>
        <v>-19</v>
      </c>
      <c r="R49" s="980">
        <f t="shared" si="0"/>
        <v>-8.0699999999999985</v>
      </c>
      <c r="S49" s="919">
        <f t="shared" si="1"/>
        <v>-6</v>
      </c>
      <c r="T49" s="980">
        <f t="shared" si="2"/>
        <v>-3.16</v>
      </c>
      <c r="U49" s="986">
        <v>111</v>
      </c>
      <c r="V49" s="928">
        <v>266.40000000000003</v>
      </c>
      <c r="W49" s="928">
        <v>155.40000000000003</v>
      </c>
      <c r="X49" s="984">
        <v>2.4000000000000004</v>
      </c>
      <c r="Y49" s="982">
        <v>159</v>
      </c>
    </row>
    <row r="50" spans="1:25" ht="14.4" customHeight="1" x14ac:dyDescent="0.3">
      <c r="A50" s="948" t="s">
        <v>3697</v>
      </c>
      <c r="B50" s="944">
        <v>29</v>
      </c>
      <c r="C50" s="945">
        <v>12.89</v>
      </c>
      <c r="D50" s="926">
        <v>10.3</v>
      </c>
      <c r="E50" s="946">
        <v>20</v>
      </c>
      <c r="F50" s="939">
        <v>8.1</v>
      </c>
      <c r="G50" s="927">
        <v>8.6999999999999993</v>
      </c>
      <c r="H50" s="938">
        <v>8</v>
      </c>
      <c r="I50" s="939">
        <v>3.77</v>
      </c>
      <c r="J50" s="921">
        <v>9.4</v>
      </c>
      <c r="K50" s="940">
        <v>0.39</v>
      </c>
      <c r="L50" s="938">
        <v>1</v>
      </c>
      <c r="M50" s="938">
        <v>12</v>
      </c>
      <c r="N50" s="941">
        <v>4</v>
      </c>
      <c r="O50" s="938" t="s">
        <v>3609</v>
      </c>
      <c r="P50" s="942" t="s">
        <v>3698</v>
      </c>
      <c r="Q50" s="943">
        <f t="shared" si="0"/>
        <v>-21</v>
      </c>
      <c r="R50" s="979">
        <f t="shared" si="0"/>
        <v>-9.120000000000001</v>
      </c>
      <c r="S50" s="943">
        <f t="shared" si="1"/>
        <v>-12</v>
      </c>
      <c r="T50" s="979">
        <f t="shared" si="2"/>
        <v>-4.33</v>
      </c>
      <c r="U50" s="987">
        <v>32</v>
      </c>
      <c r="V50" s="934">
        <v>75.2</v>
      </c>
      <c r="W50" s="934">
        <v>43.2</v>
      </c>
      <c r="X50" s="985">
        <v>2.35</v>
      </c>
      <c r="Y50" s="983">
        <v>43</v>
      </c>
    </row>
    <row r="51" spans="1:25" ht="14.4" customHeight="1" x14ac:dyDescent="0.3">
      <c r="A51" s="948" t="s">
        <v>3699</v>
      </c>
      <c r="B51" s="944">
        <v>2</v>
      </c>
      <c r="C51" s="945">
        <v>2.0299999999999998</v>
      </c>
      <c r="D51" s="926">
        <v>13.5</v>
      </c>
      <c r="E51" s="946">
        <v>2</v>
      </c>
      <c r="F51" s="939">
        <v>1.27</v>
      </c>
      <c r="G51" s="927">
        <v>8.5</v>
      </c>
      <c r="H51" s="938">
        <v>3</v>
      </c>
      <c r="I51" s="939">
        <v>2.29</v>
      </c>
      <c r="J51" s="921">
        <v>7.7</v>
      </c>
      <c r="K51" s="940">
        <v>0.64</v>
      </c>
      <c r="L51" s="938">
        <v>1</v>
      </c>
      <c r="M51" s="938">
        <v>12</v>
      </c>
      <c r="N51" s="941">
        <v>4</v>
      </c>
      <c r="O51" s="938" t="s">
        <v>3609</v>
      </c>
      <c r="P51" s="942" t="s">
        <v>3700</v>
      </c>
      <c r="Q51" s="943">
        <f t="shared" si="0"/>
        <v>1</v>
      </c>
      <c r="R51" s="979">
        <f t="shared" si="0"/>
        <v>0.26000000000000023</v>
      </c>
      <c r="S51" s="943">
        <f t="shared" si="1"/>
        <v>1</v>
      </c>
      <c r="T51" s="979">
        <f t="shared" si="2"/>
        <v>1.02</v>
      </c>
      <c r="U51" s="987">
        <v>12</v>
      </c>
      <c r="V51" s="934">
        <v>23.1</v>
      </c>
      <c r="W51" s="934">
        <v>11.100000000000001</v>
      </c>
      <c r="X51" s="985">
        <v>1.925</v>
      </c>
      <c r="Y51" s="983">
        <v>13</v>
      </c>
    </row>
    <row r="52" spans="1:25" ht="14.4" customHeight="1" x14ac:dyDescent="0.3">
      <c r="A52" s="947" t="s">
        <v>3701</v>
      </c>
      <c r="B52" s="928">
        <v>22</v>
      </c>
      <c r="C52" s="929">
        <v>11.07</v>
      </c>
      <c r="D52" s="930">
        <v>8.6999999999999993</v>
      </c>
      <c r="E52" s="911">
        <v>28</v>
      </c>
      <c r="F52" s="912">
        <v>15.32</v>
      </c>
      <c r="G52" s="913">
        <v>10.1</v>
      </c>
      <c r="H52" s="914">
        <v>29</v>
      </c>
      <c r="I52" s="915">
        <v>15.38</v>
      </c>
      <c r="J52" s="916">
        <v>9.9</v>
      </c>
      <c r="K52" s="917">
        <v>0.5</v>
      </c>
      <c r="L52" s="914">
        <v>2</v>
      </c>
      <c r="M52" s="914">
        <v>18</v>
      </c>
      <c r="N52" s="918">
        <v>6</v>
      </c>
      <c r="O52" s="914" t="s">
        <v>3609</v>
      </c>
      <c r="P52" s="931" t="s">
        <v>3702</v>
      </c>
      <c r="Q52" s="919">
        <f t="shared" si="0"/>
        <v>7</v>
      </c>
      <c r="R52" s="980">
        <f t="shared" si="0"/>
        <v>4.3100000000000005</v>
      </c>
      <c r="S52" s="919">
        <f t="shared" si="1"/>
        <v>1</v>
      </c>
      <c r="T52" s="980">
        <f t="shared" si="2"/>
        <v>6.0000000000000497E-2</v>
      </c>
      <c r="U52" s="986">
        <v>174</v>
      </c>
      <c r="V52" s="928">
        <v>287.10000000000002</v>
      </c>
      <c r="W52" s="928">
        <v>113.10000000000002</v>
      </c>
      <c r="X52" s="984">
        <v>1.6500000000000001</v>
      </c>
      <c r="Y52" s="982">
        <v>132</v>
      </c>
    </row>
    <row r="53" spans="1:25" ht="14.4" customHeight="1" x14ac:dyDescent="0.3">
      <c r="A53" s="948" t="s">
        <v>3703</v>
      </c>
      <c r="B53" s="934">
        <v>3</v>
      </c>
      <c r="C53" s="935">
        <v>1.83</v>
      </c>
      <c r="D53" s="932">
        <v>6</v>
      </c>
      <c r="E53" s="936">
        <v>4</v>
      </c>
      <c r="F53" s="937">
        <v>2.44</v>
      </c>
      <c r="G53" s="920">
        <v>12</v>
      </c>
      <c r="H53" s="938">
        <v>1</v>
      </c>
      <c r="I53" s="939">
        <v>0.61</v>
      </c>
      <c r="J53" s="927">
        <v>4</v>
      </c>
      <c r="K53" s="940">
        <v>0.61</v>
      </c>
      <c r="L53" s="938">
        <v>2</v>
      </c>
      <c r="M53" s="938">
        <v>18</v>
      </c>
      <c r="N53" s="941">
        <v>6</v>
      </c>
      <c r="O53" s="938" t="s">
        <v>3609</v>
      </c>
      <c r="P53" s="942" t="s">
        <v>3704</v>
      </c>
      <c r="Q53" s="943">
        <f t="shared" si="0"/>
        <v>-2</v>
      </c>
      <c r="R53" s="979">
        <f t="shared" si="0"/>
        <v>-1.2200000000000002</v>
      </c>
      <c r="S53" s="943">
        <f t="shared" si="1"/>
        <v>-3</v>
      </c>
      <c r="T53" s="979">
        <f t="shared" si="2"/>
        <v>-1.83</v>
      </c>
      <c r="U53" s="987">
        <v>6</v>
      </c>
      <c r="V53" s="934">
        <v>4</v>
      </c>
      <c r="W53" s="934">
        <v>-2</v>
      </c>
      <c r="X53" s="985">
        <v>0.66666666666666663</v>
      </c>
      <c r="Y53" s="983"/>
    </row>
    <row r="54" spans="1:25" ht="14.4" customHeight="1" x14ac:dyDescent="0.3">
      <c r="A54" s="948" t="s">
        <v>3705</v>
      </c>
      <c r="B54" s="934"/>
      <c r="C54" s="935"/>
      <c r="D54" s="932"/>
      <c r="E54" s="936">
        <v>2</v>
      </c>
      <c r="F54" s="937">
        <v>2.1800000000000002</v>
      </c>
      <c r="G54" s="920">
        <v>12</v>
      </c>
      <c r="H54" s="938">
        <v>1</v>
      </c>
      <c r="I54" s="939">
        <v>1.0900000000000001</v>
      </c>
      <c r="J54" s="921">
        <v>20</v>
      </c>
      <c r="K54" s="940">
        <v>1.0900000000000001</v>
      </c>
      <c r="L54" s="938">
        <v>3</v>
      </c>
      <c r="M54" s="938">
        <v>24</v>
      </c>
      <c r="N54" s="941">
        <v>8</v>
      </c>
      <c r="O54" s="938" t="s">
        <v>3609</v>
      </c>
      <c r="P54" s="942" t="s">
        <v>3706</v>
      </c>
      <c r="Q54" s="943">
        <f t="shared" si="0"/>
        <v>1</v>
      </c>
      <c r="R54" s="979">
        <f t="shared" si="0"/>
        <v>1.0900000000000001</v>
      </c>
      <c r="S54" s="943">
        <f t="shared" si="1"/>
        <v>-1</v>
      </c>
      <c r="T54" s="979">
        <f t="shared" si="2"/>
        <v>-1.0900000000000001</v>
      </c>
      <c r="U54" s="987">
        <v>8</v>
      </c>
      <c r="V54" s="934">
        <v>20</v>
      </c>
      <c r="W54" s="934">
        <v>12</v>
      </c>
      <c r="X54" s="985">
        <v>2.5</v>
      </c>
      <c r="Y54" s="983">
        <v>12</v>
      </c>
    </row>
    <row r="55" spans="1:25" ht="14.4" customHeight="1" x14ac:dyDescent="0.3">
      <c r="A55" s="947" t="s">
        <v>3707</v>
      </c>
      <c r="B55" s="928"/>
      <c r="C55" s="929"/>
      <c r="D55" s="930"/>
      <c r="E55" s="933"/>
      <c r="F55" s="915"/>
      <c r="G55" s="925"/>
      <c r="H55" s="911">
        <v>1</v>
      </c>
      <c r="I55" s="912">
        <v>0.33</v>
      </c>
      <c r="J55" s="916">
        <v>4</v>
      </c>
      <c r="K55" s="917">
        <v>0.33</v>
      </c>
      <c r="L55" s="914">
        <v>1</v>
      </c>
      <c r="M55" s="914">
        <v>6</v>
      </c>
      <c r="N55" s="918">
        <v>2</v>
      </c>
      <c r="O55" s="914" t="s">
        <v>3609</v>
      </c>
      <c r="P55" s="931" t="s">
        <v>3708</v>
      </c>
      <c r="Q55" s="919">
        <f t="shared" si="0"/>
        <v>1</v>
      </c>
      <c r="R55" s="980">
        <f t="shared" si="0"/>
        <v>0.33</v>
      </c>
      <c r="S55" s="919">
        <f t="shared" si="1"/>
        <v>1</v>
      </c>
      <c r="T55" s="980">
        <f t="shared" si="2"/>
        <v>0.33</v>
      </c>
      <c r="U55" s="986">
        <v>2</v>
      </c>
      <c r="V55" s="928">
        <v>4</v>
      </c>
      <c r="W55" s="928">
        <v>2</v>
      </c>
      <c r="X55" s="984">
        <v>2</v>
      </c>
      <c r="Y55" s="982">
        <v>2</v>
      </c>
    </row>
    <row r="56" spans="1:25" ht="14.4" customHeight="1" x14ac:dyDescent="0.3">
      <c r="A56" s="947" t="s">
        <v>3709</v>
      </c>
      <c r="B56" s="928"/>
      <c r="C56" s="929"/>
      <c r="D56" s="930"/>
      <c r="E56" s="933">
        <v>1</v>
      </c>
      <c r="F56" s="915">
        <v>0.26</v>
      </c>
      <c r="G56" s="925">
        <v>9</v>
      </c>
      <c r="H56" s="911">
        <v>1</v>
      </c>
      <c r="I56" s="912">
        <v>0.26</v>
      </c>
      <c r="J56" s="916">
        <v>9</v>
      </c>
      <c r="K56" s="917">
        <v>0.26</v>
      </c>
      <c r="L56" s="914">
        <v>1</v>
      </c>
      <c r="M56" s="914">
        <v>9</v>
      </c>
      <c r="N56" s="918">
        <v>3</v>
      </c>
      <c r="O56" s="914" t="s">
        <v>3609</v>
      </c>
      <c r="P56" s="931" t="s">
        <v>3710</v>
      </c>
      <c r="Q56" s="919">
        <f t="shared" si="0"/>
        <v>1</v>
      </c>
      <c r="R56" s="980">
        <f t="shared" si="0"/>
        <v>0.26</v>
      </c>
      <c r="S56" s="919">
        <f t="shared" si="1"/>
        <v>0</v>
      </c>
      <c r="T56" s="980">
        <f t="shared" si="2"/>
        <v>0</v>
      </c>
      <c r="U56" s="986">
        <v>3</v>
      </c>
      <c r="V56" s="928">
        <v>9</v>
      </c>
      <c r="W56" s="928">
        <v>6</v>
      </c>
      <c r="X56" s="984">
        <v>3</v>
      </c>
      <c r="Y56" s="982">
        <v>6</v>
      </c>
    </row>
    <row r="57" spans="1:25" ht="14.4" customHeight="1" x14ac:dyDescent="0.3">
      <c r="A57" s="947" t="s">
        <v>3711</v>
      </c>
      <c r="B57" s="928"/>
      <c r="C57" s="929"/>
      <c r="D57" s="930"/>
      <c r="E57" s="933"/>
      <c r="F57" s="915"/>
      <c r="G57" s="925"/>
      <c r="H57" s="911">
        <v>1</v>
      </c>
      <c r="I57" s="912">
        <v>17.34</v>
      </c>
      <c r="J57" s="916">
        <v>33</v>
      </c>
      <c r="K57" s="917">
        <v>17.34</v>
      </c>
      <c r="L57" s="914">
        <v>7</v>
      </c>
      <c r="M57" s="914">
        <v>60</v>
      </c>
      <c r="N57" s="918">
        <v>20</v>
      </c>
      <c r="O57" s="914" t="s">
        <v>3609</v>
      </c>
      <c r="P57" s="931" t="s">
        <v>3712</v>
      </c>
      <c r="Q57" s="919">
        <f t="shared" si="0"/>
        <v>1</v>
      </c>
      <c r="R57" s="980">
        <f t="shared" si="0"/>
        <v>17.34</v>
      </c>
      <c r="S57" s="919">
        <f t="shared" si="1"/>
        <v>1</v>
      </c>
      <c r="T57" s="980">
        <f t="shared" si="2"/>
        <v>17.34</v>
      </c>
      <c r="U57" s="986">
        <v>20</v>
      </c>
      <c r="V57" s="928">
        <v>33</v>
      </c>
      <c r="W57" s="928">
        <v>13</v>
      </c>
      <c r="X57" s="984">
        <v>1.65</v>
      </c>
      <c r="Y57" s="982">
        <v>13</v>
      </c>
    </row>
    <row r="58" spans="1:25" ht="14.4" customHeight="1" thickBot="1" x14ac:dyDescent="0.35">
      <c r="A58" s="963" t="s">
        <v>3713</v>
      </c>
      <c r="B58" s="964"/>
      <c r="C58" s="965"/>
      <c r="D58" s="966"/>
      <c r="E58" s="967"/>
      <c r="F58" s="968"/>
      <c r="G58" s="969"/>
      <c r="H58" s="970">
        <v>1</v>
      </c>
      <c r="I58" s="971">
        <v>0.89</v>
      </c>
      <c r="J58" s="972">
        <v>24</v>
      </c>
      <c r="K58" s="973">
        <v>0.89</v>
      </c>
      <c r="L58" s="974">
        <v>3</v>
      </c>
      <c r="M58" s="974">
        <v>24</v>
      </c>
      <c r="N58" s="975">
        <v>8</v>
      </c>
      <c r="O58" s="974" t="s">
        <v>3609</v>
      </c>
      <c r="P58" s="976" t="s">
        <v>3714</v>
      </c>
      <c r="Q58" s="977">
        <f t="shared" si="0"/>
        <v>1</v>
      </c>
      <c r="R58" s="981">
        <f t="shared" si="0"/>
        <v>0.89</v>
      </c>
      <c r="S58" s="977">
        <f t="shared" si="1"/>
        <v>1</v>
      </c>
      <c r="T58" s="981">
        <f t="shared" si="2"/>
        <v>0.89</v>
      </c>
      <c r="U58" s="991">
        <v>8</v>
      </c>
      <c r="V58" s="964">
        <v>24</v>
      </c>
      <c r="W58" s="964">
        <v>16</v>
      </c>
      <c r="X58" s="992">
        <v>3</v>
      </c>
      <c r="Y58" s="993">
        <v>16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9:Q1048576">
    <cfRule type="cellIs" dxfId="14" priority="11" stopIfTrue="1" operator="lessThan">
      <formula>0</formula>
    </cfRule>
  </conditionalFormatting>
  <conditionalFormatting sqref="W59:W1048576">
    <cfRule type="cellIs" dxfId="13" priority="10" stopIfTrue="1" operator="greaterThan">
      <formula>0</formula>
    </cfRule>
  </conditionalFormatting>
  <conditionalFormatting sqref="X59:X1048576">
    <cfRule type="cellIs" dxfId="12" priority="9" stopIfTrue="1" operator="greaterThan">
      <formula>1</formula>
    </cfRule>
  </conditionalFormatting>
  <conditionalFormatting sqref="X59:X1048576">
    <cfRule type="cellIs" dxfId="11" priority="6" stopIfTrue="1" operator="greaterThan">
      <formula>1</formula>
    </cfRule>
  </conditionalFormatting>
  <conditionalFormatting sqref="W59:W1048576">
    <cfRule type="cellIs" dxfId="10" priority="7" stopIfTrue="1" operator="greaterThan">
      <formula>0</formula>
    </cfRule>
  </conditionalFormatting>
  <conditionalFormatting sqref="Q5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8">
    <cfRule type="cellIs" dxfId="7" priority="4" stopIfTrue="1" operator="lessThan">
      <formula>0</formula>
    </cfRule>
  </conditionalFormatting>
  <conditionalFormatting sqref="X5:X58">
    <cfRule type="cellIs" dxfId="6" priority="2" stopIfTrue="1" operator="greaterThan">
      <formula>1</formula>
    </cfRule>
  </conditionalFormatting>
  <conditionalFormatting sqref="W5:W58">
    <cfRule type="cellIs" dxfId="5" priority="3" stopIfTrue="1" operator="greaterThan">
      <formula>0</formula>
    </cfRule>
  </conditionalFormatting>
  <conditionalFormatting sqref="S5:S58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448478</v>
      </c>
      <c r="C3" s="344">
        <f t="shared" ref="C3:L3" si="0">SUBTOTAL(9,C6:C1048576)</f>
        <v>8.5526814715488602</v>
      </c>
      <c r="D3" s="344">
        <f t="shared" si="0"/>
        <v>366197</v>
      </c>
      <c r="E3" s="344">
        <f t="shared" si="0"/>
        <v>7</v>
      </c>
      <c r="F3" s="344">
        <f t="shared" si="0"/>
        <v>368527</v>
      </c>
      <c r="G3" s="347">
        <f>IF(D3&lt;&gt;0,F3/D3,"")</f>
        <v>1.0063626954890401</v>
      </c>
      <c r="H3" s="343">
        <f t="shared" si="0"/>
        <v>9935.4999999999982</v>
      </c>
      <c r="I3" s="344">
        <f t="shared" si="0"/>
        <v>2.7175982125578364</v>
      </c>
      <c r="J3" s="344">
        <f t="shared" si="0"/>
        <v>2842.0499999999997</v>
      </c>
      <c r="K3" s="344">
        <f t="shared" si="0"/>
        <v>1</v>
      </c>
      <c r="L3" s="344">
        <f t="shared" si="0"/>
        <v>6945.3600000000006</v>
      </c>
      <c r="M3" s="345">
        <f>IF(J3&lt;&gt;0,L3/J3,"")</f>
        <v>2.4437852958251969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2017</v>
      </c>
      <c r="E5" s="996"/>
      <c r="F5" s="996">
        <v>2018</v>
      </c>
      <c r="G5" s="905" t="s">
        <v>2</v>
      </c>
      <c r="H5" s="995">
        <v>2015</v>
      </c>
      <c r="I5" s="996"/>
      <c r="J5" s="996">
        <v>2017</v>
      </c>
      <c r="K5" s="996"/>
      <c r="L5" s="996">
        <v>2018</v>
      </c>
      <c r="M5" s="905" t="s">
        <v>2</v>
      </c>
    </row>
    <row r="6" spans="1:13" ht="14.4" customHeight="1" x14ac:dyDescent="0.3">
      <c r="A6" s="856" t="s">
        <v>3716</v>
      </c>
      <c r="B6" s="887">
        <v>4992</v>
      </c>
      <c r="C6" s="825"/>
      <c r="D6" s="887"/>
      <c r="E6" s="825"/>
      <c r="F6" s="887">
        <v>5354</v>
      </c>
      <c r="G6" s="830"/>
      <c r="H6" s="887">
        <v>2211.9499999999998</v>
      </c>
      <c r="I6" s="825"/>
      <c r="J6" s="887"/>
      <c r="K6" s="825"/>
      <c r="L6" s="887">
        <v>4688.1900000000005</v>
      </c>
      <c r="M6" s="231"/>
    </row>
    <row r="7" spans="1:13" ht="14.4" customHeight="1" x14ac:dyDescent="0.3">
      <c r="A7" s="857" t="s">
        <v>3553</v>
      </c>
      <c r="B7" s="889">
        <v>48565</v>
      </c>
      <c r="C7" s="832">
        <v>1.3333241818581156</v>
      </c>
      <c r="D7" s="889">
        <v>36424</v>
      </c>
      <c r="E7" s="832">
        <v>1</v>
      </c>
      <c r="F7" s="889">
        <v>35222</v>
      </c>
      <c r="G7" s="837">
        <v>0.96699978036459477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3717</v>
      </c>
      <c r="B8" s="889">
        <v>154722</v>
      </c>
      <c r="C8" s="832">
        <v>0.79715804876038165</v>
      </c>
      <c r="D8" s="889">
        <v>194092</v>
      </c>
      <c r="E8" s="832">
        <v>1</v>
      </c>
      <c r="F8" s="889">
        <v>169230</v>
      </c>
      <c r="G8" s="837">
        <v>0.87190610638254029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3718</v>
      </c>
      <c r="B9" s="889">
        <v>199121</v>
      </c>
      <c r="C9" s="832">
        <v>1.8884410386752908</v>
      </c>
      <c r="D9" s="889">
        <v>105442</v>
      </c>
      <c r="E9" s="832">
        <v>1</v>
      </c>
      <c r="F9" s="889">
        <v>120549</v>
      </c>
      <c r="G9" s="837">
        <v>1.1432730790387133</v>
      </c>
      <c r="H9" s="889">
        <v>7723.5499999999984</v>
      </c>
      <c r="I9" s="832">
        <v>2.7175982125578364</v>
      </c>
      <c r="J9" s="889">
        <v>2842.0499999999997</v>
      </c>
      <c r="K9" s="832">
        <v>1</v>
      </c>
      <c r="L9" s="889">
        <v>2257.1699999999996</v>
      </c>
      <c r="M9" s="838">
        <v>0.79420488731725336</v>
      </c>
    </row>
    <row r="10" spans="1:13" ht="14.4" customHeight="1" x14ac:dyDescent="0.3">
      <c r="A10" s="857" t="s">
        <v>3719</v>
      </c>
      <c r="B10" s="889">
        <v>1150</v>
      </c>
      <c r="C10" s="832">
        <v>0.2734189253447456</v>
      </c>
      <c r="D10" s="889">
        <v>4206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3720</v>
      </c>
      <c r="B11" s="889"/>
      <c r="C11" s="832"/>
      <c r="D11" s="889">
        <v>13359</v>
      </c>
      <c r="E11" s="832">
        <v>1</v>
      </c>
      <c r="F11" s="889">
        <v>9302</v>
      </c>
      <c r="G11" s="837">
        <v>0.69630960401227637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3721</v>
      </c>
      <c r="B12" s="889">
        <v>38741</v>
      </c>
      <c r="C12" s="832">
        <v>3.759072385018436</v>
      </c>
      <c r="D12" s="889">
        <v>10306</v>
      </c>
      <c r="E12" s="832">
        <v>1</v>
      </c>
      <c r="F12" s="889">
        <v>26692</v>
      </c>
      <c r="G12" s="837">
        <v>2.5899476033378614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3722</v>
      </c>
      <c r="B13" s="891">
        <v>1187</v>
      </c>
      <c r="C13" s="840">
        <v>0.50126689189189189</v>
      </c>
      <c r="D13" s="891">
        <v>2368</v>
      </c>
      <c r="E13" s="840">
        <v>1</v>
      </c>
      <c r="F13" s="891">
        <v>2178</v>
      </c>
      <c r="G13" s="845">
        <v>0.91976351351351349</v>
      </c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6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4207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2840.0500000000006</v>
      </c>
      <c r="G3" s="211">
        <f t="shared" si="0"/>
        <v>458413.5</v>
      </c>
      <c r="H3" s="212"/>
      <c r="I3" s="212"/>
      <c r="J3" s="207">
        <f t="shared" si="0"/>
        <v>2718.76</v>
      </c>
      <c r="K3" s="211">
        <f t="shared" si="0"/>
        <v>369039.05000000005</v>
      </c>
      <c r="L3" s="212"/>
      <c r="M3" s="212"/>
      <c r="N3" s="207">
        <f t="shared" si="0"/>
        <v>2877.76</v>
      </c>
      <c r="O3" s="211">
        <f t="shared" si="0"/>
        <v>375472.36</v>
      </c>
      <c r="P3" s="177">
        <f>IF(K3=0,"",O3/K3)</f>
        <v>1.0174325996124256</v>
      </c>
      <c r="Q3" s="209">
        <f>IF(N3=0,"",O3/N3)</f>
        <v>130.4738268653397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3723</v>
      </c>
      <c r="B6" s="825" t="s">
        <v>3724</v>
      </c>
      <c r="C6" s="825" t="s">
        <v>3725</v>
      </c>
      <c r="D6" s="825" t="s">
        <v>3726</v>
      </c>
      <c r="E6" s="825" t="s">
        <v>3727</v>
      </c>
      <c r="F6" s="225"/>
      <c r="G6" s="225"/>
      <c r="H6" s="225"/>
      <c r="I6" s="225"/>
      <c r="J6" s="225"/>
      <c r="K6" s="225"/>
      <c r="L6" s="225"/>
      <c r="M6" s="225"/>
      <c r="N6" s="225">
        <v>370</v>
      </c>
      <c r="O6" s="225">
        <v>2660.3</v>
      </c>
      <c r="P6" s="830"/>
      <c r="Q6" s="848">
        <v>7.19</v>
      </c>
    </row>
    <row r="7" spans="1:17" ht="14.4" customHeight="1" x14ac:dyDescent="0.3">
      <c r="A7" s="831" t="s">
        <v>3723</v>
      </c>
      <c r="B7" s="832" t="s">
        <v>3724</v>
      </c>
      <c r="C7" s="832" t="s">
        <v>3725</v>
      </c>
      <c r="D7" s="832" t="s">
        <v>3728</v>
      </c>
      <c r="E7" s="832" t="s">
        <v>3729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2027.89</v>
      </c>
      <c r="P7" s="837"/>
      <c r="Q7" s="850">
        <v>2027.89</v>
      </c>
    </row>
    <row r="8" spans="1:17" ht="14.4" customHeight="1" x14ac:dyDescent="0.3">
      <c r="A8" s="831" t="s">
        <v>3723</v>
      </c>
      <c r="B8" s="832" t="s">
        <v>3724</v>
      </c>
      <c r="C8" s="832" t="s">
        <v>3725</v>
      </c>
      <c r="D8" s="832" t="s">
        <v>3730</v>
      </c>
      <c r="E8" s="832" t="s">
        <v>3731</v>
      </c>
      <c r="F8" s="849">
        <v>533</v>
      </c>
      <c r="G8" s="849">
        <v>2211.9499999999998</v>
      </c>
      <c r="H8" s="849"/>
      <c r="I8" s="849">
        <v>4.1499999999999995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3723</v>
      </c>
      <c r="B9" s="832" t="s">
        <v>3724</v>
      </c>
      <c r="C9" s="832" t="s">
        <v>3377</v>
      </c>
      <c r="D9" s="832" t="s">
        <v>3732</v>
      </c>
      <c r="E9" s="832" t="s">
        <v>3733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682</v>
      </c>
      <c r="P9" s="837"/>
      <c r="Q9" s="850">
        <v>682</v>
      </c>
    </row>
    <row r="10" spans="1:17" ht="14.4" customHeight="1" x14ac:dyDescent="0.3">
      <c r="A10" s="831" t="s">
        <v>3723</v>
      </c>
      <c r="B10" s="832" t="s">
        <v>3724</v>
      </c>
      <c r="C10" s="832" t="s">
        <v>3377</v>
      </c>
      <c r="D10" s="832" t="s">
        <v>3734</v>
      </c>
      <c r="E10" s="832" t="s">
        <v>3735</v>
      </c>
      <c r="F10" s="849">
        <v>2</v>
      </c>
      <c r="G10" s="849">
        <v>3650</v>
      </c>
      <c r="H10" s="849"/>
      <c r="I10" s="849">
        <v>1825</v>
      </c>
      <c r="J10" s="849"/>
      <c r="K10" s="849"/>
      <c r="L10" s="849"/>
      <c r="M10" s="849"/>
      <c r="N10" s="849">
        <v>2</v>
      </c>
      <c r="O10" s="849">
        <v>3652</v>
      </c>
      <c r="P10" s="837"/>
      <c r="Q10" s="850">
        <v>1826</v>
      </c>
    </row>
    <row r="11" spans="1:17" ht="14.4" customHeight="1" x14ac:dyDescent="0.3">
      <c r="A11" s="831" t="s">
        <v>3723</v>
      </c>
      <c r="B11" s="832" t="s">
        <v>3724</v>
      </c>
      <c r="C11" s="832" t="s">
        <v>3377</v>
      </c>
      <c r="D11" s="832" t="s">
        <v>3736</v>
      </c>
      <c r="E11" s="832" t="s">
        <v>3737</v>
      </c>
      <c r="F11" s="849">
        <v>1</v>
      </c>
      <c r="G11" s="849">
        <v>1342</v>
      </c>
      <c r="H11" s="849"/>
      <c r="I11" s="849">
        <v>1342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3723</v>
      </c>
      <c r="B12" s="832" t="s">
        <v>3724</v>
      </c>
      <c r="C12" s="832" t="s">
        <v>3377</v>
      </c>
      <c r="D12" s="832" t="s">
        <v>3738</v>
      </c>
      <c r="E12" s="832" t="s">
        <v>3739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1020</v>
      </c>
      <c r="P12" s="837"/>
      <c r="Q12" s="850">
        <v>510</v>
      </c>
    </row>
    <row r="13" spans="1:17" ht="14.4" customHeight="1" x14ac:dyDescent="0.3">
      <c r="A13" s="831" t="s">
        <v>3604</v>
      </c>
      <c r="B13" s="832" t="s">
        <v>3740</v>
      </c>
      <c r="C13" s="832" t="s">
        <v>3377</v>
      </c>
      <c r="D13" s="832" t="s">
        <v>3741</v>
      </c>
      <c r="E13" s="832" t="s">
        <v>3742</v>
      </c>
      <c r="F13" s="849">
        <v>1</v>
      </c>
      <c r="G13" s="849">
        <v>12793</v>
      </c>
      <c r="H13" s="849"/>
      <c r="I13" s="849">
        <v>12793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3604</v>
      </c>
      <c r="B14" s="832" t="s">
        <v>3743</v>
      </c>
      <c r="C14" s="832" t="s">
        <v>3377</v>
      </c>
      <c r="D14" s="832" t="s">
        <v>3744</v>
      </c>
      <c r="E14" s="832" t="s">
        <v>3745</v>
      </c>
      <c r="F14" s="849">
        <v>6</v>
      </c>
      <c r="G14" s="849">
        <v>2124</v>
      </c>
      <c r="H14" s="849"/>
      <c r="I14" s="849">
        <v>354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3604</v>
      </c>
      <c r="B15" s="832" t="s">
        <v>3743</v>
      </c>
      <c r="C15" s="832" t="s">
        <v>3377</v>
      </c>
      <c r="D15" s="832" t="s">
        <v>3746</v>
      </c>
      <c r="E15" s="832" t="s">
        <v>3747</v>
      </c>
      <c r="F15" s="849">
        <v>290</v>
      </c>
      <c r="G15" s="849">
        <v>18850</v>
      </c>
      <c r="H15" s="849">
        <v>0.93851132686084138</v>
      </c>
      <c r="I15" s="849">
        <v>65</v>
      </c>
      <c r="J15" s="849">
        <v>309</v>
      </c>
      <c r="K15" s="849">
        <v>20085</v>
      </c>
      <c r="L15" s="849">
        <v>1</v>
      </c>
      <c r="M15" s="849">
        <v>65</v>
      </c>
      <c r="N15" s="849">
        <v>324</v>
      </c>
      <c r="O15" s="849">
        <v>21060</v>
      </c>
      <c r="P15" s="837">
        <v>1.0485436893203883</v>
      </c>
      <c r="Q15" s="850">
        <v>65</v>
      </c>
    </row>
    <row r="16" spans="1:17" ht="14.4" customHeight="1" x14ac:dyDescent="0.3">
      <c r="A16" s="831" t="s">
        <v>3604</v>
      </c>
      <c r="B16" s="832" t="s">
        <v>3743</v>
      </c>
      <c r="C16" s="832" t="s">
        <v>3377</v>
      </c>
      <c r="D16" s="832" t="s">
        <v>3748</v>
      </c>
      <c r="E16" s="832" t="s">
        <v>3749</v>
      </c>
      <c r="F16" s="849">
        <v>2</v>
      </c>
      <c r="G16" s="849">
        <v>48</v>
      </c>
      <c r="H16" s="849"/>
      <c r="I16" s="849">
        <v>24</v>
      </c>
      <c r="J16" s="849"/>
      <c r="K16" s="849"/>
      <c r="L16" s="849"/>
      <c r="M16" s="849"/>
      <c r="N16" s="849">
        <v>2</v>
      </c>
      <c r="O16" s="849">
        <v>48</v>
      </c>
      <c r="P16" s="837"/>
      <c r="Q16" s="850">
        <v>24</v>
      </c>
    </row>
    <row r="17" spans="1:17" ht="14.4" customHeight="1" x14ac:dyDescent="0.3">
      <c r="A17" s="831" t="s">
        <v>3604</v>
      </c>
      <c r="B17" s="832" t="s">
        <v>3743</v>
      </c>
      <c r="C17" s="832" t="s">
        <v>3377</v>
      </c>
      <c r="D17" s="832" t="s">
        <v>3748</v>
      </c>
      <c r="E17" s="832" t="s">
        <v>3750</v>
      </c>
      <c r="F17" s="849">
        <v>3</v>
      </c>
      <c r="G17" s="849">
        <v>72</v>
      </c>
      <c r="H17" s="849"/>
      <c r="I17" s="849">
        <v>24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3604</v>
      </c>
      <c r="B18" s="832" t="s">
        <v>3743</v>
      </c>
      <c r="C18" s="832" t="s">
        <v>3377</v>
      </c>
      <c r="D18" s="832" t="s">
        <v>3751</v>
      </c>
      <c r="E18" s="832" t="s">
        <v>3752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55</v>
      </c>
      <c r="P18" s="837"/>
      <c r="Q18" s="850">
        <v>55</v>
      </c>
    </row>
    <row r="19" spans="1:17" ht="14.4" customHeight="1" x14ac:dyDescent="0.3">
      <c r="A19" s="831" t="s">
        <v>3604</v>
      </c>
      <c r="B19" s="832" t="s">
        <v>3743</v>
      </c>
      <c r="C19" s="832" t="s">
        <v>3377</v>
      </c>
      <c r="D19" s="832" t="s">
        <v>3751</v>
      </c>
      <c r="E19" s="832" t="s">
        <v>3753</v>
      </c>
      <c r="F19" s="849">
        <v>2</v>
      </c>
      <c r="G19" s="849">
        <v>110</v>
      </c>
      <c r="H19" s="849">
        <v>0.25</v>
      </c>
      <c r="I19" s="849">
        <v>55</v>
      </c>
      <c r="J19" s="849">
        <v>8</v>
      </c>
      <c r="K19" s="849">
        <v>440</v>
      </c>
      <c r="L19" s="849">
        <v>1</v>
      </c>
      <c r="M19" s="849">
        <v>55</v>
      </c>
      <c r="N19" s="849">
        <v>3</v>
      </c>
      <c r="O19" s="849">
        <v>165</v>
      </c>
      <c r="P19" s="837">
        <v>0.375</v>
      </c>
      <c r="Q19" s="850">
        <v>55</v>
      </c>
    </row>
    <row r="20" spans="1:17" ht="14.4" customHeight="1" x14ac:dyDescent="0.3">
      <c r="A20" s="831" t="s">
        <v>3604</v>
      </c>
      <c r="B20" s="832" t="s">
        <v>3743</v>
      </c>
      <c r="C20" s="832" t="s">
        <v>3377</v>
      </c>
      <c r="D20" s="832" t="s">
        <v>3754</v>
      </c>
      <c r="E20" s="832" t="s">
        <v>3755</v>
      </c>
      <c r="F20" s="849">
        <v>63</v>
      </c>
      <c r="G20" s="849">
        <v>4851</v>
      </c>
      <c r="H20" s="849">
        <v>0.80769230769230771</v>
      </c>
      <c r="I20" s="849">
        <v>77</v>
      </c>
      <c r="J20" s="849">
        <v>78</v>
      </c>
      <c r="K20" s="849">
        <v>6006</v>
      </c>
      <c r="L20" s="849">
        <v>1</v>
      </c>
      <c r="M20" s="849">
        <v>77</v>
      </c>
      <c r="N20" s="849">
        <v>67</v>
      </c>
      <c r="O20" s="849">
        <v>5159</v>
      </c>
      <c r="P20" s="837">
        <v>0.85897435897435892</v>
      </c>
      <c r="Q20" s="850">
        <v>77</v>
      </c>
    </row>
    <row r="21" spans="1:17" ht="14.4" customHeight="1" x14ac:dyDescent="0.3">
      <c r="A21" s="831" t="s">
        <v>3604</v>
      </c>
      <c r="B21" s="832" t="s">
        <v>3743</v>
      </c>
      <c r="C21" s="832" t="s">
        <v>3377</v>
      </c>
      <c r="D21" s="832" t="s">
        <v>3756</v>
      </c>
      <c r="E21" s="832" t="s">
        <v>3757</v>
      </c>
      <c r="F21" s="849">
        <v>33</v>
      </c>
      <c r="G21" s="849">
        <v>792</v>
      </c>
      <c r="H21" s="849">
        <v>2.3571428571428572</v>
      </c>
      <c r="I21" s="849">
        <v>24</v>
      </c>
      <c r="J21" s="849">
        <v>14</v>
      </c>
      <c r="K21" s="849">
        <v>336</v>
      </c>
      <c r="L21" s="849">
        <v>1</v>
      </c>
      <c r="M21" s="849">
        <v>24</v>
      </c>
      <c r="N21" s="849">
        <v>21</v>
      </c>
      <c r="O21" s="849">
        <v>504</v>
      </c>
      <c r="P21" s="837">
        <v>1.5</v>
      </c>
      <c r="Q21" s="850">
        <v>24</v>
      </c>
    </row>
    <row r="22" spans="1:17" ht="14.4" customHeight="1" x14ac:dyDescent="0.3">
      <c r="A22" s="831" t="s">
        <v>3604</v>
      </c>
      <c r="B22" s="832" t="s">
        <v>3743</v>
      </c>
      <c r="C22" s="832" t="s">
        <v>3377</v>
      </c>
      <c r="D22" s="832" t="s">
        <v>3758</v>
      </c>
      <c r="E22" s="832" t="s">
        <v>3759</v>
      </c>
      <c r="F22" s="849">
        <v>1</v>
      </c>
      <c r="G22" s="849">
        <v>66</v>
      </c>
      <c r="H22" s="849">
        <v>0.5</v>
      </c>
      <c r="I22" s="849">
        <v>66</v>
      </c>
      <c r="J22" s="849">
        <v>2</v>
      </c>
      <c r="K22" s="849">
        <v>132</v>
      </c>
      <c r="L22" s="849">
        <v>1</v>
      </c>
      <c r="M22" s="849">
        <v>66</v>
      </c>
      <c r="N22" s="849">
        <v>1</v>
      </c>
      <c r="O22" s="849">
        <v>66</v>
      </c>
      <c r="P22" s="837">
        <v>0.5</v>
      </c>
      <c r="Q22" s="850">
        <v>66</v>
      </c>
    </row>
    <row r="23" spans="1:17" ht="14.4" customHeight="1" x14ac:dyDescent="0.3">
      <c r="A23" s="831" t="s">
        <v>3604</v>
      </c>
      <c r="B23" s="832" t="s">
        <v>3743</v>
      </c>
      <c r="C23" s="832" t="s">
        <v>3377</v>
      </c>
      <c r="D23" s="832" t="s">
        <v>3760</v>
      </c>
      <c r="E23" s="832" t="s">
        <v>3761</v>
      </c>
      <c r="F23" s="849">
        <v>28</v>
      </c>
      <c r="G23" s="849">
        <v>700</v>
      </c>
      <c r="H23" s="849">
        <v>2</v>
      </c>
      <c r="I23" s="849">
        <v>25</v>
      </c>
      <c r="J23" s="849">
        <v>14</v>
      </c>
      <c r="K23" s="849">
        <v>350</v>
      </c>
      <c r="L23" s="849">
        <v>1</v>
      </c>
      <c r="M23" s="849">
        <v>25</v>
      </c>
      <c r="N23" s="849">
        <v>19</v>
      </c>
      <c r="O23" s="849">
        <v>475</v>
      </c>
      <c r="P23" s="837">
        <v>1.3571428571428572</v>
      </c>
      <c r="Q23" s="850">
        <v>25</v>
      </c>
    </row>
    <row r="24" spans="1:17" ht="14.4" customHeight="1" x14ac:dyDescent="0.3">
      <c r="A24" s="831" t="s">
        <v>3604</v>
      </c>
      <c r="B24" s="832" t="s">
        <v>3743</v>
      </c>
      <c r="C24" s="832" t="s">
        <v>3377</v>
      </c>
      <c r="D24" s="832" t="s">
        <v>3762</v>
      </c>
      <c r="E24" s="832" t="s">
        <v>3763</v>
      </c>
      <c r="F24" s="849">
        <v>4</v>
      </c>
      <c r="G24" s="849">
        <v>724</v>
      </c>
      <c r="H24" s="849">
        <v>4</v>
      </c>
      <c r="I24" s="849">
        <v>181</v>
      </c>
      <c r="J24" s="849">
        <v>1</v>
      </c>
      <c r="K24" s="849">
        <v>181</v>
      </c>
      <c r="L24" s="849">
        <v>1</v>
      </c>
      <c r="M24" s="849">
        <v>181</v>
      </c>
      <c r="N24" s="849">
        <v>1</v>
      </c>
      <c r="O24" s="849">
        <v>181</v>
      </c>
      <c r="P24" s="837">
        <v>1</v>
      </c>
      <c r="Q24" s="850">
        <v>181</v>
      </c>
    </row>
    <row r="25" spans="1:17" ht="14.4" customHeight="1" x14ac:dyDescent="0.3">
      <c r="A25" s="831" t="s">
        <v>3604</v>
      </c>
      <c r="B25" s="832" t="s">
        <v>3743</v>
      </c>
      <c r="C25" s="832" t="s">
        <v>3377</v>
      </c>
      <c r="D25" s="832" t="s">
        <v>3764</v>
      </c>
      <c r="E25" s="832" t="s">
        <v>3765</v>
      </c>
      <c r="F25" s="849">
        <v>24</v>
      </c>
      <c r="G25" s="849">
        <v>6096</v>
      </c>
      <c r="H25" s="849">
        <v>1.5</v>
      </c>
      <c r="I25" s="849">
        <v>254</v>
      </c>
      <c r="J25" s="849">
        <v>16</v>
      </c>
      <c r="K25" s="849">
        <v>4064</v>
      </c>
      <c r="L25" s="849">
        <v>1</v>
      </c>
      <c r="M25" s="849">
        <v>254</v>
      </c>
      <c r="N25" s="849">
        <v>26</v>
      </c>
      <c r="O25" s="849">
        <v>6604</v>
      </c>
      <c r="P25" s="837">
        <v>1.625</v>
      </c>
      <c r="Q25" s="850">
        <v>254</v>
      </c>
    </row>
    <row r="26" spans="1:17" ht="14.4" customHeight="1" x14ac:dyDescent="0.3">
      <c r="A26" s="831" t="s">
        <v>3604</v>
      </c>
      <c r="B26" s="832" t="s">
        <v>3743</v>
      </c>
      <c r="C26" s="832" t="s">
        <v>3377</v>
      </c>
      <c r="D26" s="832" t="s">
        <v>3764</v>
      </c>
      <c r="E26" s="832" t="s">
        <v>3766</v>
      </c>
      <c r="F26" s="849">
        <v>1</v>
      </c>
      <c r="G26" s="849">
        <v>254</v>
      </c>
      <c r="H26" s="849"/>
      <c r="I26" s="849">
        <v>254</v>
      </c>
      <c r="J26" s="849"/>
      <c r="K26" s="849"/>
      <c r="L26" s="849"/>
      <c r="M26" s="849"/>
      <c r="N26" s="849">
        <v>1</v>
      </c>
      <c r="O26" s="849">
        <v>254</v>
      </c>
      <c r="P26" s="837"/>
      <c r="Q26" s="850">
        <v>254</v>
      </c>
    </row>
    <row r="27" spans="1:17" ht="14.4" customHeight="1" x14ac:dyDescent="0.3">
      <c r="A27" s="831" t="s">
        <v>3604</v>
      </c>
      <c r="B27" s="832" t="s">
        <v>3743</v>
      </c>
      <c r="C27" s="832" t="s">
        <v>3377</v>
      </c>
      <c r="D27" s="832" t="s">
        <v>3767</v>
      </c>
      <c r="E27" s="832" t="s">
        <v>3768</v>
      </c>
      <c r="F27" s="849">
        <v>5</v>
      </c>
      <c r="G27" s="849">
        <v>1085</v>
      </c>
      <c r="H27" s="849">
        <v>2.5</v>
      </c>
      <c r="I27" s="849">
        <v>217</v>
      </c>
      <c r="J27" s="849">
        <v>2</v>
      </c>
      <c r="K27" s="849">
        <v>434</v>
      </c>
      <c r="L27" s="849">
        <v>1</v>
      </c>
      <c r="M27" s="849">
        <v>217</v>
      </c>
      <c r="N27" s="849">
        <v>3</v>
      </c>
      <c r="O27" s="849">
        <v>651</v>
      </c>
      <c r="P27" s="837">
        <v>1.5</v>
      </c>
      <c r="Q27" s="850">
        <v>217</v>
      </c>
    </row>
    <row r="28" spans="1:17" ht="14.4" customHeight="1" x14ac:dyDescent="0.3">
      <c r="A28" s="831" t="s">
        <v>3604</v>
      </c>
      <c r="B28" s="832" t="s">
        <v>3743</v>
      </c>
      <c r="C28" s="832" t="s">
        <v>3377</v>
      </c>
      <c r="D28" s="832" t="s">
        <v>3769</v>
      </c>
      <c r="E28" s="832" t="s">
        <v>3770</v>
      </c>
      <c r="F28" s="849"/>
      <c r="G28" s="849"/>
      <c r="H28" s="849"/>
      <c r="I28" s="849"/>
      <c r="J28" s="849">
        <v>1</v>
      </c>
      <c r="K28" s="849">
        <v>329</v>
      </c>
      <c r="L28" s="849">
        <v>1</v>
      </c>
      <c r="M28" s="849">
        <v>329</v>
      </c>
      <c r="N28" s="849"/>
      <c r="O28" s="849"/>
      <c r="P28" s="837"/>
      <c r="Q28" s="850"/>
    </row>
    <row r="29" spans="1:17" ht="14.4" customHeight="1" x14ac:dyDescent="0.3">
      <c r="A29" s="831" t="s">
        <v>3604</v>
      </c>
      <c r="B29" s="832" t="s">
        <v>3743</v>
      </c>
      <c r="C29" s="832" t="s">
        <v>3377</v>
      </c>
      <c r="D29" s="832" t="s">
        <v>3771</v>
      </c>
      <c r="E29" s="832" t="s">
        <v>3772</v>
      </c>
      <c r="F29" s="849"/>
      <c r="G29" s="849"/>
      <c r="H29" s="849"/>
      <c r="I29" s="849"/>
      <c r="J29" s="849">
        <v>1</v>
      </c>
      <c r="K29" s="849">
        <v>232</v>
      </c>
      <c r="L29" s="849">
        <v>1</v>
      </c>
      <c r="M29" s="849">
        <v>232</v>
      </c>
      <c r="N29" s="849"/>
      <c r="O29" s="849"/>
      <c r="P29" s="837"/>
      <c r="Q29" s="850"/>
    </row>
    <row r="30" spans="1:17" ht="14.4" customHeight="1" x14ac:dyDescent="0.3">
      <c r="A30" s="831" t="s">
        <v>3604</v>
      </c>
      <c r="B30" s="832" t="s">
        <v>3743</v>
      </c>
      <c r="C30" s="832" t="s">
        <v>3377</v>
      </c>
      <c r="D30" s="832" t="s">
        <v>3773</v>
      </c>
      <c r="E30" s="832" t="s">
        <v>3774</v>
      </c>
      <c r="F30" s="849"/>
      <c r="G30" s="849"/>
      <c r="H30" s="849"/>
      <c r="I30" s="849"/>
      <c r="J30" s="849">
        <v>2</v>
      </c>
      <c r="K30" s="849">
        <v>820</v>
      </c>
      <c r="L30" s="849">
        <v>1</v>
      </c>
      <c r="M30" s="849">
        <v>410</v>
      </c>
      <c r="N30" s="849"/>
      <c r="O30" s="849"/>
      <c r="P30" s="837"/>
      <c r="Q30" s="850"/>
    </row>
    <row r="31" spans="1:17" ht="14.4" customHeight="1" x14ac:dyDescent="0.3">
      <c r="A31" s="831" t="s">
        <v>3604</v>
      </c>
      <c r="B31" s="832" t="s">
        <v>3743</v>
      </c>
      <c r="C31" s="832" t="s">
        <v>3377</v>
      </c>
      <c r="D31" s="832" t="s">
        <v>3775</v>
      </c>
      <c r="E31" s="832" t="s">
        <v>3776</v>
      </c>
      <c r="F31" s="849"/>
      <c r="G31" s="849"/>
      <c r="H31" s="849"/>
      <c r="I31" s="849"/>
      <c r="J31" s="849">
        <v>1</v>
      </c>
      <c r="K31" s="849">
        <v>224</v>
      </c>
      <c r="L31" s="849">
        <v>1</v>
      </c>
      <c r="M31" s="849">
        <v>224</v>
      </c>
      <c r="N31" s="849"/>
      <c r="O31" s="849"/>
      <c r="P31" s="837"/>
      <c r="Q31" s="850"/>
    </row>
    <row r="32" spans="1:17" ht="14.4" customHeight="1" x14ac:dyDescent="0.3">
      <c r="A32" s="831" t="s">
        <v>3604</v>
      </c>
      <c r="B32" s="832" t="s">
        <v>3743</v>
      </c>
      <c r="C32" s="832" t="s">
        <v>3377</v>
      </c>
      <c r="D32" s="832" t="s">
        <v>3777</v>
      </c>
      <c r="E32" s="832" t="s">
        <v>3778</v>
      </c>
      <c r="F32" s="849"/>
      <c r="G32" s="849"/>
      <c r="H32" s="849"/>
      <c r="I32" s="849"/>
      <c r="J32" s="849">
        <v>1</v>
      </c>
      <c r="K32" s="849">
        <v>919</v>
      </c>
      <c r="L32" s="849">
        <v>1</v>
      </c>
      <c r="M32" s="849">
        <v>919</v>
      </c>
      <c r="N32" s="849"/>
      <c r="O32" s="849"/>
      <c r="P32" s="837"/>
      <c r="Q32" s="850"/>
    </row>
    <row r="33" spans="1:17" ht="14.4" customHeight="1" x14ac:dyDescent="0.3">
      <c r="A33" s="831" t="s">
        <v>3604</v>
      </c>
      <c r="B33" s="832" t="s">
        <v>3743</v>
      </c>
      <c r="C33" s="832" t="s">
        <v>3377</v>
      </c>
      <c r="D33" s="832" t="s">
        <v>3779</v>
      </c>
      <c r="E33" s="832" t="s">
        <v>3780</v>
      </c>
      <c r="F33" s="849"/>
      <c r="G33" s="849"/>
      <c r="H33" s="849"/>
      <c r="I33" s="849"/>
      <c r="J33" s="849">
        <v>1</v>
      </c>
      <c r="K33" s="849">
        <v>896</v>
      </c>
      <c r="L33" s="849">
        <v>1</v>
      </c>
      <c r="M33" s="849">
        <v>896</v>
      </c>
      <c r="N33" s="849"/>
      <c r="O33" s="849"/>
      <c r="P33" s="837"/>
      <c r="Q33" s="850"/>
    </row>
    <row r="34" spans="1:17" ht="14.4" customHeight="1" x14ac:dyDescent="0.3">
      <c r="A34" s="831" t="s">
        <v>3604</v>
      </c>
      <c r="B34" s="832" t="s">
        <v>3743</v>
      </c>
      <c r="C34" s="832" t="s">
        <v>3377</v>
      </c>
      <c r="D34" s="832" t="s">
        <v>3781</v>
      </c>
      <c r="E34" s="832" t="s">
        <v>3782</v>
      </c>
      <c r="F34" s="849"/>
      <c r="G34" s="849"/>
      <c r="H34" s="849"/>
      <c r="I34" s="849"/>
      <c r="J34" s="849">
        <v>4</v>
      </c>
      <c r="K34" s="849">
        <v>976</v>
      </c>
      <c r="L34" s="849">
        <v>1</v>
      </c>
      <c r="M34" s="849">
        <v>244</v>
      </c>
      <c r="N34" s="849"/>
      <c r="O34" s="849"/>
      <c r="P34" s="837"/>
      <c r="Q34" s="850"/>
    </row>
    <row r="35" spans="1:17" ht="14.4" customHeight="1" x14ac:dyDescent="0.3">
      <c r="A35" s="831" t="s">
        <v>3783</v>
      </c>
      <c r="B35" s="832" t="s">
        <v>3784</v>
      </c>
      <c r="C35" s="832" t="s">
        <v>3377</v>
      </c>
      <c r="D35" s="832" t="s">
        <v>3785</v>
      </c>
      <c r="E35" s="832" t="s">
        <v>3786</v>
      </c>
      <c r="F35" s="849">
        <v>55</v>
      </c>
      <c r="G35" s="849">
        <v>1485</v>
      </c>
      <c r="H35" s="849">
        <v>0.7142857142857143</v>
      </c>
      <c r="I35" s="849">
        <v>27</v>
      </c>
      <c r="J35" s="849">
        <v>77</v>
      </c>
      <c r="K35" s="849">
        <v>2079</v>
      </c>
      <c r="L35" s="849">
        <v>1</v>
      </c>
      <c r="M35" s="849">
        <v>27</v>
      </c>
      <c r="N35" s="849">
        <v>53</v>
      </c>
      <c r="O35" s="849">
        <v>1431</v>
      </c>
      <c r="P35" s="837">
        <v>0.68831168831168832</v>
      </c>
      <c r="Q35" s="850">
        <v>27</v>
      </c>
    </row>
    <row r="36" spans="1:17" ht="14.4" customHeight="1" x14ac:dyDescent="0.3">
      <c r="A36" s="831" t="s">
        <v>3783</v>
      </c>
      <c r="B36" s="832" t="s">
        <v>3784</v>
      </c>
      <c r="C36" s="832" t="s">
        <v>3377</v>
      </c>
      <c r="D36" s="832" t="s">
        <v>3787</v>
      </c>
      <c r="E36" s="832" t="s">
        <v>3788</v>
      </c>
      <c r="F36" s="849">
        <v>1</v>
      </c>
      <c r="G36" s="849">
        <v>54</v>
      </c>
      <c r="H36" s="849"/>
      <c r="I36" s="849">
        <v>54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3783</v>
      </c>
      <c r="B37" s="832" t="s">
        <v>3784</v>
      </c>
      <c r="C37" s="832" t="s">
        <v>3377</v>
      </c>
      <c r="D37" s="832" t="s">
        <v>3787</v>
      </c>
      <c r="E37" s="832" t="s">
        <v>3789</v>
      </c>
      <c r="F37" s="849">
        <v>12</v>
      </c>
      <c r="G37" s="849">
        <v>648</v>
      </c>
      <c r="H37" s="849">
        <v>0.52173913043478259</v>
      </c>
      <c r="I37" s="849">
        <v>54</v>
      </c>
      <c r="J37" s="849">
        <v>23</v>
      </c>
      <c r="K37" s="849">
        <v>1242</v>
      </c>
      <c r="L37" s="849">
        <v>1</v>
      </c>
      <c r="M37" s="849">
        <v>54</v>
      </c>
      <c r="N37" s="849">
        <v>7</v>
      </c>
      <c r="O37" s="849">
        <v>378</v>
      </c>
      <c r="P37" s="837">
        <v>0.30434782608695654</v>
      </c>
      <c r="Q37" s="850">
        <v>54</v>
      </c>
    </row>
    <row r="38" spans="1:17" ht="14.4" customHeight="1" x14ac:dyDescent="0.3">
      <c r="A38" s="831" t="s">
        <v>3783</v>
      </c>
      <c r="B38" s="832" t="s">
        <v>3784</v>
      </c>
      <c r="C38" s="832" t="s">
        <v>3377</v>
      </c>
      <c r="D38" s="832" t="s">
        <v>3790</v>
      </c>
      <c r="E38" s="832" t="s">
        <v>3791</v>
      </c>
      <c r="F38" s="849">
        <v>3</v>
      </c>
      <c r="G38" s="849">
        <v>72</v>
      </c>
      <c r="H38" s="849"/>
      <c r="I38" s="849">
        <v>24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3783</v>
      </c>
      <c r="B39" s="832" t="s">
        <v>3784</v>
      </c>
      <c r="C39" s="832" t="s">
        <v>3377</v>
      </c>
      <c r="D39" s="832" t="s">
        <v>3790</v>
      </c>
      <c r="E39" s="832" t="s">
        <v>3792</v>
      </c>
      <c r="F39" s="849">
        <v>32</v>
      </c>
      <c r="G39" s="849">
        <v>768</v>
      </c>
      <c r="H39" s="849">
        <v>0.5714285714285714</v>
      </c>
      <c r="I39" s="849">
        <v>24</v>
      </c>
      <c r="J39" s="849">
        <v>56</v>
      </c>
      <c r="K39" s="849">
        <v>1344</v>
      </c>
      <c r="L39" s="849">
        <v>1</v>
      </c>
      <c r="M39" s="849">
        <v>24</v>
      </c>
      <c r="N39" s="849">
        <v>26</v>
      </c>
      <c r="O39" s="849">
        <v>624</v>
      </c>
      <c r="P39" s="837">
        <v>0.4642857142857143</v>
      </c>
      <c r="Q39" s="850">
        <v>24</v>
      </c>
    </row>
    <row r="40" spans="1:17" ht="14.4" customHeight="1" x14ac:dyDescent="0.3">
      <c r="A40" s="831" t="s">
        <v>3783</v>
      </c>
      <c r="B40" s="832" t="s">
        <v>3784</v>
      </c>
      <c r="C40" s="832" t="s">
        <v>3377</v>
      </c>
      <c r="D40" s="832" t="s">
        <v>3793</v>
      </c>
      <c r="E40" s="832" t="s">
        <v>3794</v>
      </c>
      <c r="F40" s="849">
        <v>54</v>
      </c>
      <c r="G40" s="849">
        <v>1458</v>
      </c>
      <c r="H40" s="849">
        <v>0.71052631578947367</v>
      </c>
      <c r="I40" s="849">
        <v>27</v>
      </c>
      <c r="J40" s="849">
        <v>76</v>
      </c>
      <c r="K40" s="849">
        <v>2052</v>
      </c>
      <c r="L40" s="849">
        <v>1</v>
      </c>
      <c r="M40" s="849">
        <v>27</v>
      </c>
      <c r="N40" s="849">
        <v>54</v>
      </c>
      <c r="O40" s="849">
        <v>1458</v>
      </c>
      <c r="P40" s="837">
        <v>0.71052631578947367</v>
      </c>
      <c r="Q40" s="850">
        <v>27</v>
      </c>
    </row>
    <row r="41" spans="1:17" ht="14.4" customHeight="1" x14ac:dyDescent="0.3">
      <c r="A41" s="831" t="s">
        <v>3783</v>
      </c>
      <c r="B41" s="832" t="s">
        <v>3784</v>
      </c>
      <c r="C41" s="832" t="s">
        <v>3377</v>
      </c>
      <c r="D41" s="832" t="s">
        <v>3795</v>
      </c>
      <c r="E41" s="832" t="s">
        <v>3796</v>
      </c>
      <c r="F41" s="849">
        <v>28</v>
      </c>
      <c r="G41" s="849">
        <v>756</v>
      </c>
      <c r="H41" s="849">
        <v>0.47457627118644069</v>
      </c>
      <c r="I41" s="849">
        <v>27</v>
      </c>
      <c r="J41" s="849">
        <v>59</v>
      </c>
      <c r="K41" s="849">
        <v>1593</v>
      </c>
      <c r="L41" s="849">
        <v>1</v>
      </c>
      <c r="M41" s="849">
        <v>27</v>
      </c>
      <c r="N41" s="849">
        <v>35</v>
      </c>
      <c r="O41" s="849">
        <v>945</v>
      </c>
      <c r="P41" s="837">
        <v>0.59322033898305082</v>
      </c>
      <c r="Q41" s="850">
        <v>27</v>
      </c>
    </row>
    <row r="42" spans="1:17" ht="14.4" customHeight="1" x14ac:dyDescent="0.3">
      <c r="A42" s="831" t="s">
        <v>3783</v>
      </c>
      <c r="B42" s="832" t="s">
        <v>3784</v>
      </c>
      <c r="C42" s="832" t="s">
        <v>3377</v>
      </c>
      <c r="D42" s="832" t="s">
        <v>3795</v>
      </c>
      <c r="E42" s="832" t="s">
        <v>3797</v>
      </c>
      <c r="F42" s="849">
        <v>5</v>
      </c>
      <c r="G42" s="849">
        <v>135</v>
      </c>
      <c r="H42" s="849"/>
      <c r="I42" s="849">
        <v>27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3783</v>
      </c>
      <c r="B43" s="832" t="s">
        <v>3784</v>
      </c>
      <c r="C43" s="832" t="s">
        <v>3377</v>
      </c>
      <c r="D43" s="832" t="s">
        <v>3798</v>
      </c>
      <c r="E43" s="832" t="s">
        <v>3799</v>
      </c>
      <c r="F43" s="849">
        <v>70</v>
      </c>
      <c r="G43" s="849">
        <v>1540</v>
      </c>
      <c r="H43" s="849">
        <v>0.76923076923076927</v>
      </c>
      <c r="I43" s="849">
        <v>22</v>
      </c>
      <c r="J43" s="849">
        <v>91</v>
      </c>
      <c r="K43" s="849">
        <v>2002</v>
      </c>
      <c r="L43" s="849">
        <v>1</v>
      </c>
      <c r="M43" s="849">
        <v>22</v>
      </c>
      <c r="N43" s="849">
        <v>62</v>
      </c>
      <c r="O43" s="849">
        <v>1364</v>
      </c>
      <c r="P43" s="837">
        <v>0.68131868131868134</v>
      </c>
      <c r="Q43" s="850">
        <v>22</v>
      </c>
    </row>
    <row r="44" spans="1:17" ht="14.4" customHeight="1" x14ac:dyDescent="0.3">
      <c r="A44" s="831" t="s">
        <v>3783</v>
      </c>
      <c r="B44" s="832" t="s">
        <v>3784</v>
      </c>
      <c r="C44" s="832" t="s">
        <v>3377</v>
      </c>
      <c r="D44" s="832" t="s">
        <v>3800</v>
      </c>
      <c r="E44" s="832" t="s">
        <v>3801</v>
      </c>
      <c r="F44" s="849"/>
      <c r="G44" s="849"/>
      <c r="H44" s="849"/>
      <c r="I44" s="849"/>
      <c r="J44" s="849"/>
      <c r="K44" s="849"/>
      <c r="L44" s="849"/>
      <c r="M44" s="849"/>
      <c r="N44" s="849">
        <v>2</v>
      </c>
      <c r="O44" s="849">
        <v>136</v>
      </c>
      <c r="P44" s="837"/>
      <c r="Q44" s="850">
        <v>68</v>
      </c>
    </row>
    <row r="45" spans="1:17" ht="14.4" customHeight="1" x14ac:dyDescent="0.3">
      <c r="A45" s="831" t="s">
        <v>3783</v>
      </c>
      <c r="B45" s="832" t="s">
        <v>3784</v>
      </c>
      <c r="C45" s="832" t="s">
        <v>3377</v>
      </c>
      <c r="D45" s="832" t="s">
        <v>3802</v>
      </c>
      <c r="E45" s="832" t="s">
        <v>3803</v>
      </c>
      <c r="F45" s="849">
        <v>1</v>
      </c>
      <c r="G45" s="849">
        <v>62</v>
      </c>
      <c r="H45" s="849"/>
      <c r="I45" s="849">
        <v>62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3783</v>
      </c>
      <c r="B46" s="832" t="s">
        <v>3784</v>
      </c>
      <c r="C46" s="832" t="s">
        <v>3377</v>
      </c>
      <c r="D46" s="832" t="s">
        <v>3804</v>
      </c>
      <c r="E46" s="832" t="s">
        <v>3805</v>
      </c>
      <c r="F46" s="849">
        <v>1</v>
      </c>
      <c r="G46" s="849">
        <v>62</v>
      </c>
      <c r="H46" s="849"/>
      <c r="I46" s="849">
        <v>62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3783</v>
      </c>
      <c r="B47" s="832" t="s">
        <v>3784</v>
      </c>
      <c r="C47" s="832" t="s">
        <v>3377</v>
      </c>
      <c r="D47" s="832" t="s">
        <v>3804</v>
      </c>
      <c r="E47" s="832" t="s">
        <v>3806</v>
      </c>
      <c r="F47" s="849">
        <v>13</v>
      </c>
      <c r="G47" s="849">
        <v>806</v>
      </c>
      <c r="H47" s="849">
        <v>1</v>
      </c>
      <c r="I47" s="849">
        <v>62</v>
      </c>
      <c r="J47" s="849">
        <v>13</v>
      </c>
      <c r="K47" s="849">
        <v>806</v>
      </c>
      <c r="L47" s="849">
        <v>1</v>
      </c>
      <c r="M47" s="849">
        <v>62</v>
      </c>
      <c r="N47" s="849">
        <v>7</v>
      </c>
      <c r="O47" s="849">
        <v>434</v>
      </c>
      <c r="P47" s="837">
        <v>0.53846153846153844</v>
      </c>
      <c r="Q47" s="850">
        <v>62</v>
      </c>
    </row>
    <row r="48" spans="1:17" ht="14.4" customHeight="1" x14ac:dyDescent="0.3">
      <c r="A48" s="831" t="s">
        <v>3783</v>
      </c>
      <c r="B48" s="832" t="s">
        <v>3784</v>
      </c>
      <c r="C48" s="832" t="s">
        <v>3377</v>
      </c>
      <c r="D48" s="832" t="s">
        <v>3807</v>
      </c>
      <c r="E48" s="832" t="s">
        <v>3808</v>
      </c>
      <c r="F48" s="849">
        <v>9</v>
      </c>
      <c r="G48" s="849">
        <v>8892</v>
      </c>
      <c r="H48" s="849">
        <v>0.52941176470588236</v>
      </c>
      <c r="I48" s="849">
        <v>988</v>
      </c>
      <c r="J48" s="849">
        <v>17</v>
      </c>
      <c r="K48" s="849">
        <v>16796</v>
      </c>
      <c r="L48" s="849">
        <v>1</v>
      </c>
      <c r="M48" s="849">
        <v>988</v>
      </c>
      <c r="N48" s="849">
        <v>5</v>
      </c>
      <c r="O48" s="849">
        <v>4940</v>
      </c>
      <c r="P48" s="837">
        <v>0.29411764705882354</v>
      </c>
      <c r="Q48" s="850">
        <v>988</v>
      </c>
    </row>
    <row r="49" spans="1:17" ht="14.4" customHeight="1" x14ac:dyDescent="0.3">
      <c r="A49" s="831" t="s">
        <v>3783</v>
      </c>
      <c r="B49" s="832" t="s">
        <v>3784</v>
      </c>
      <c r="C49" s="832" t="s">
        <v>3377</v>
      </c>
      <c r="D49" s="832" t="s">
        <v>3807</v>
      </c>
      <c r="E49" s="832" t="s">
        <v>3809</v>
      </c>
      <c r="F49" s="849">
        <v>2</v>
      </c>
      <c r="G49" s="849">
        <v>1976</v>
      </c>
      <c r="H49" s="849"/>
      <c r="I49" s="849">
        <v>988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3783</v>
      </c>
      <c r="B50" s="832" t="s">
        <v>3784</v>
      </c>
      <c r="C50" s="832" t="s">
        <v>3377</v>
      </c>
      <c r="D50" s="832" t="s">
        <v>3810</v>
      </c>
      <c r="E50" s="832" t="s">
        <v>3811</v>
      </c>
      <c r="F50" s="849">
        <v>1</v>
      </c>
      <c r="G50" s="849">
        <v>191</v>
      </c>
      <c r="H50" s="849">
        <v>1</v>
      </c>
      <c r="I50" s="849">
        <v>191</v>
      </c>
      <c r="J50" s="849">
        <v>1</v>
      </c>
      <c r="K50" s="849">
        <v>191</v>
      </c>
      <c r="L50" s="849">
        <v>1</v>
      </c>
      <c r="M50" s="849">
        <v>191</v>
      </c>
      <c r="N50" s="849"/>
      <c r="O50" s="849"/>
      <c r="P50" s="837"/>
      <c r="Q50" s="850"/>
    </row>
    <row r="51" spans="1:17" ht="14.4" customHeight="1" x14ac:dyDescent="0.3">
      <c r="A51" s="831" t="s">
        <v>3783</v>
      </c>
      <c r="B51" s="832" t="s">
        <v>3784</v>
      </c>
      <c r="C51" s="832" t="s">
        <v>3377</v>
      </c>
      <c r="D51" s="832" t="s">
        <v>3812</v>
      </c>
      <c r="E51" s="832" t="s">
        <v>3813</v>
      </c>
      <c r="F51" s="849"/>
      <c r="G51" s="849"/>
      <c r="H51" s="849"/>
      <c r="I51" s="849"/>
      <c r="J51" s="849">
        <v>1</v>
      </c>
      <c r="K51" s="849">
        <v>82</v>
      </c>
      <c r="L51" s="849">
        <v>1</v>
      </c>
      <c r="M51" s="849">
        <v>82</v>
      </c>
      <c r="N51" s="849"/>
      <c r="O51" s="849"/>
      <c r="P51" s="837"/>
      <c r="Q51" s="850"/>
    </row>
    <row r="52" spans="1:17" ht="14.4" customHeight="1" x14ac:dyDescent="0.3">
      <c r="A52" s="831" t="s">
        <v>3783</v>
      </c>
      <c r="B52" s="832" t="s">
        <v>3784</v>
      </c>
      <c r="C52" s="832" t="s">
        <v>3377</v>
      </c>
      <c r="D52" s="832" t="s">
        <v>3814</v>
      </c>
      <c r="E52" s="832" t="s">
        <v>3815</v>
      </c>
      <c r="F52" s="849">
        <v>1</v>
      </c>
      <c r="G52" s="849">
        <v>63</v>
      </c>
      <c r="H52" s="849"/>
      <c r="I52" s="849">
        <v>63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3783</v>
      </c>
      <c r="B53" s="832" t="s">
        <v>3784</v>
      </c>
      <c r="C53" s="832" t="s">
        <v>3377</v>
      </c>
      <c r="D53" s="832" t="s">
        <v>3814</v>
      </c>
      <c r="E53" s="832" t="s">
        <v>3816</v>
      </c>
      <c r="F53" s="849">
        <v>1</v>
      </c>
      <c r="G53" s="849">
        <v>63</v>
      </c>
      <c r="H53" s="849"/>
      <c r="I53" s="849">
        <v>63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3783</v>
      </c>
      <c r="B54" s="832" t="s">
        <v>3784</v>
      </c>
      <c r="C54" s="832" t="s">
        <v>3377</v>
      </c>
      <c r="D54" s="832" t="s">
        <v>3817</v>
      </c>
      <c r="E54" s="832" t="s">
        <v>3818</v>
      </c>
      <c r="F54" s="849">
        <v>1</v>
      </c>
      <c r="G54" s="849">
        <v>17</v>
      </c>
      <c r="H54" s="849"/>
      <c r="I54" s="849">
        <v>17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3783</v>
      </c>
      <c r="B55" s="832" t="s">
        <v>3784</v>
      </c>
      <c r="C55" s="832" t="s">
        <v>3377</v>
      </c>
      <c r="D55" s="832" t="s">
        <v>3817</v>
      </c>
      <c r="E55" s="832" t="s">
        <v>3819</v>
      </c>
      <c r="F55" s="849"/>
      <c r="G55" s="849"/>
      <c r="H55" s="849"/>
      <c r="I55" s="849"/>
      <c r="J55" s="849"/>
      <c r="K55" s="849"/>
      <c r="L55" s="849"/>
      <c r="M55" s="849"/>
      <c r="N55" s="849">
        <v>2</v>
      </c>
      <c r="O55" s="849">
        <v>34</v>
      </c>
      <c r="P55" s="837"/>
      <c r="Q55" s="850">
        <v>17</v>
      </c>
    </row>
    <row r="56" spans="1:17" ht="14.4" customHeight="1" x14ac:dyDescent="0.3">
      <c r="A56" s="831" t="s">
        <v>3783</v>
      </c>
      <c r="B56" s="832" t="s">
        <v>3784</v>
      </c>
      <c r="C56" s="832" t="s">
        <v>3377</v>
      </c>
      <c r="D56" s="832" t="s">
        <v>3820</v>
      </c>
      <c r="E56" s="832" t="s">
        <v>3821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107</v>
      </c>
      <c r="P56" s="837"/>
      <c r="Q56" s="850">
        <v>107</v>
      </c>
    </row>
    <row r="57" spans="1:17" ht="14.4" customHeight="1" x14ac:dyDescent="0.3">
      <c r="A57" s="831" t="s">
        <v>3783</v>
      </c>
      <c r="B57" s="832" t="s">
        <v>3784</v>
      </c>
      <c r="C57" s="832" t="s">
        <v>3377</v>
      </c>
      <c r="D57" s="832" t="s">
        <v>3822</v>
      </c>
      <c r="E57" s="832" t="s">
        <v>3823</v>
      </c>
      <c r="F57" s="849"/>
      <c r="G57" s="849"/>
      <c r="H57" s="849"/>
      <c r="I57" s="849"/>
      <c r="J57" s="849">
        <v>1</v>
      </c>
      <c r="K57" s="849">
        <v>47</v>
      </c>
      <c r="L57" s="849">
        <v>1</v>
      </c>
      <c r="M57" s="849">
        <v>47</v>
      </c>
      <c r="N57" s="849">
        <v>3</v>
      </c>
      <c r="O57" s="849">
        <v>141</v>
      </c>
      <c r="P57" s="837">
        <v>3</v>
      </c>
      <c r="Q57" s="850">
        <v>47</v>
      </c>
    </row>
    <row r="58" spans="1:17" ht="14.4" customHeight="1" x14ac:dyDescent="0.3">
      <c r="A58" s="831" t="s">
        <v>3783</v>
      </c>
      <c r="B58" s="832" t="s">
        <v>3784</v>
      </c>
      <c r="C58" s="832" t="s">
        <v>3377</v>
      </c>
      <c r="D58" s="832" t="s">
        <v>3822</v>
      </c>
      <c r="E58" s="832" t="s">
        <v>3824</v>
      </c>
      <c r="F58" s="849">
        <v>2</v>
      </c>
      <c r="G58" s="849">
        <v>94</v>
      </c>
      <c r="H58" s="849"/>
      <c r="I58" s="849">
        <v>47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3783</v>
      </c>
      <c r="B59" s="832" t="s">
        <v>3784</v>
      </c>
      <c r="C59" s="832" t="s">
        <v>3377</v>
      </c>
      <c r="D59" s="832" t="s">
        <v>3825</v>
      </c>
      <c r="E59" s="832" t="s">
        <v>3826</v>
      </c>
      <c r="F59" s="849"/>
      <c r="G59" s="849"/>
      <c r="H59" s="849"/>
      <c r="I59" s="849"/>
      <c r="J59" s="849">
        <v>1</v>
      </c>
      <c r="K59" s="849">
        <v>53</v>
      </c>
      <c r="L59" s="849">
        <v>1</v>
      </c>
      <c r="M59" s="849">
        <v>53</v>
      </c>
      <c r="N59" s="849"/>
      <c r="O59" s="849"/>
      <c r="P59" s="837"/>
      <c r="Q59" s="850"/>
    </row>
    <row r="60" spans="1:17" ht="14.4" customHeight="1" x14ac:dyDescent="0.3">
      <c r="A60" s="831" t="s">
        <v>3783</v>
      </c>
      <c r="B60" s="832" t="s">
        <v>3784</v>
      </c>
      <c r="C60" s="832" t="s">
        <v>3377</v>
      </c>
      <c r="D60" s="832" t="s">
        <v>3827</v>
      </c>
      <c r="E60" s="832" t="s">
        <v>3828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60</v>
      </c>
      <c r="P60" s="837"/>
      <c r="Q60" s="850">
        <v>60</v>
      </c>
    </row>
    <row r="61" spans="1:17" ht="14.4" customHeight="1" x14ac:dyDescent="0.3">
      <c r="A61" s="831" t="s">
        <v>3783</v>
      </c>
      <c r="B61" s="832" t="s">
        <v>3784</v>
      </c>
      <c r="C61" s="832" t="s">
        <v>3377</v>
      </c>
      <c r="D61" s="832" t="s">
        <v>3827</v>
      </c>
      <c r="E61" s="832" t="s">
        <v>3829</v>
      </c>
      <c r="F61" s="849">
        <v>2</v>
      </c>
      <c r="G61" s="849">
        <v>120</v>
      </c>
      <c r="H61" s="849">
        <v>0.66666666666666663</v>
      </c>
      <c r="I61" s="849">
        <v>60</v>
      </c>
      <c r="J61" s="849">
        <v>3</v>
      </c>
      <c r="K61" s="849">
        <v>180</v>
      </c>
      <c r="L61" s="849">
        <v>1</v>
      </c>
      <c r="M61" s="849">
        <v>60</v>
      </c>
      <c r="N61" s="849">
        <v>2</v>
      </c>
      <c r="O61" s="849">
        <v>120</v>
      </c>
      <c r="P61" s="837">
        <v>0.66666666666666663</v>
      </c>
      <c r="Q61" s="850">
        <v>60</v>
      </c>
    </row>
    <row r="62" spans="1:17" ht="14.4" customHeight="1" x14ac:dyDescent="0.3">
      <c r="A62" s="831" t="s">
        <v>3783</v>
      </c>
      <c r="B62" s="832" t="s">
        <v>3784</v>
      </c>
      <c r="C62" s="832" t="s">
        <v>3377</v>
      </c>
      <c r="D62" s="832" t="s">
        <v>3830</v>
      </c>
      <c r="E62" s="832" t="s">
        <v>3831</v>
      </c>
      <c r="F62" s="849"/>
      <c r="G62" s="849"/>
      <c r="H62" s="849"/>
      <c r="I62" s="849"/>
      <c r="J62" s="849">
        <v>1</v>
      </c>
      <c r="K62" s="849">
        <v>61</v>
      </c>
      <c r="L62" s="849">
        <v>1</v>
      </c>
      <c r="M62" s="849">
        <v>61</v>
      </c>
      <c r="N62" s="849"/>
      <c r="O62" s="849"/>
      <c r="P62" s="837"/>
      <c r="Q62" s="850"/>
    </row>
    <row r="63" spans="1:17" ht="14.4" customHeight="1" x14ac:dyDescent="0.3">
      <c r="A63" s="831" t="s">
        <v>3783</v>
      </c>
      <c r="B63" s="832" t="s">
        <v>3784</v>
      </c>
      <c r="C63" s="832" t="s">
        <v>3377</v>
      </c>
      <c r="D63" s="832" t="s">
        <v>3832</v>
      </c>
      <c r="E63" s="832" t="s">
        <v>3833</v>
      </c>
      <c r="F63" s="849"/>
      <c r="G63" s="849"/>
      <c r="H63" s="849"/>
      <c r="I63" s="849"/>
      <c r="J63" s="849">
        <v>1</v>
      </c>
      <c r="K63" s="849">
        <v>19</v>
      </c>
      <c r="L63" s="849">
        <v>1</v>
      </c>
      <c r="M63" s="849">
        <v>19</v>
      </c>
      <c r="N63" s="849"/>
      <c r="O63" s="849"/>
      <c r="P63" s="837"/>
      <c r="Q63" s="850"/>
    </row>
    <row r="64" spans="1:17" ht="14.4" customHeight="1" x14ac:dyDescent="0.3">
      <c r="A64" s="831" t="s">
        <v>3783</v>
      </c>
      <c r="B64" s="832" t="s">
        <v>3784</v>
      </c>
      <c r="C64" s="832" t="s">
        <v>3377</v>
      </c>
      <c r="D64" s="832" t="s">
        <v>3832</v>
      </c>
      <c r="E64" s="832" t="s">
        <v>3834</v>
      </c>
      <c r="F64" s="849">
        <v>1</v>
      </c>
      <c r="G64" s="849">
        <v>19</v>
      </c>
      <c r="H64" s="849">
        <v>0.5</v>
      </c>
      <c r="I64" s="849">
        <v>19</v>
      </c>
      <c r="J64" s="849">
        <v>2</v>
      </c>
      <c r="K64" s="849">
        <v>38</v>
      </c>
      <c r="L64" s="849">
        <v>1</v>
      </c>
      <c r="M64" s="849">
        <v>19</v>
      </c>
      <c r="N64" s="849">
        <v>2</v>
      </c>
      <c r="O64" s="849">
        <v>38</v>
      </c>
      <c r="P64" s="837">
        <v>1</v>
      </c>
      <c r="Q64" s="850">
        <v>19</v>
      </c>
    </row>
    <row r="65" spans="1:17" ht="14.4" customHeight="1" x14ac:dyDescent="0.3">
      <c r="A65" s="831" t="s">
        <v>3783</v>
      </c>
      <c r="B65" s="832" t="s">
        <v>3784</v>
      </c>
      <c r="C65" s="832" t="s">
        <v>3377</v>
      </c>
      <c r="D65" s="832" t="s">
        <v>3835</v>
      </c>
      <c r="E65" s="832" t="s">
        <v>3836</v>
      </c>
      <c r="F65" s="849"/>
      <c r="G65" s="849"/>
      <c r="H65" s="849"/>
      <c r="I65" s="849"/>
      <c r="J65" s="849">
        <v>2</v>
      </c>
      <c r="K65" s="849">
        <v>784</v>
      </c>
      <c r="L65" s="849">
        <v>1</v>
      </c>
      <c r="M65" s="849">
        <v>392</v>
      </c>
      <c r="N65" s="849"/>
      <c r="O65" s="849"/>
      <c r="P65" s="837"/>
      <c r="Q65" s="850"/>
    </row>
    <row r="66" spans="1:17" ht="14.4" customHeight="1" x14ac:dyDescent="0.3">
      <c r="A66" s="831" t="s">
        <v>3783</v>
      </c>
      <c r="B66" s="832" t="s">
        <v>3784</v>
      </c>
      <c r="C66" s="832" t="s">
        <v>3377</v>
      </c>
      <c r="D66" s="832" t="s">
        <v>3837</v>
      </c>
      <c r="E66" s="832" t="s">
        <v>3838</v>
      </c>
      <c r="F66" s="849">
        <v>6</v>
      </c>
      <c r="G66" s="849">
        <v>5118</v>
      </c>
      <c r="H66" s="849">
        <v>0.4</v>
      </c>
      <c r="I66" s="849">
        <v>853</v>
      </c>
      <c r="J66" s="849">
        <v>15</v>
      </c>
      <c r="K66" s="849">
        <v>12795</v>
      </c>
      <c r="L66" s="849">
        <v>1</v>
      </c>
      <c r="M66" s="849">
        <v>853</v>
      </c>
      <c r="N66" s="849">
        <v>4</v>
      </c>
      <c r="O66" s="849">
        <v>3412</v>
      </c>
      <c r="P66" s="837">
        <v>0.26666666666666666</v>
      </c>
      <c r="Q66" s="850">
        <v>853</v>
      </c>
    </row>
    <row r="67" spans="1:17" ht="14.4" customHeight="1" x14ac:dyDescent="0.3">
      <c r="A67" s="831" t="s">
        <v>3783</v>
      </c>
      <c r="B67" s="832" t="s">
        <v>3784</v>
      </c>
      <c r="C67" s="832" t="s">
        <v>3377</v>
      </c>
      <c r="D67" s="832" t="s">
        <v>3839</v>
      </c>
      <c r="E67" s="832" t="s">
        <v>3840</v>
      </c>
      <c r="F67" s="849"/>
      <c r="G67" s="849"/>
      <c r="H67" s="849"/>
      <c r="I67" s="849"/>
      <c r="J67" s="849">
        <v>17</v>
      </c>
      <c r="K67" s="849">
        <v>3179</v>
      </c>
      <c r="L67" s="849">
        <v>1</v>
      </c>
      <c r="M67" s="849">
        <v>187</v>
      </c>
      <c r="N67" s="849">
        <v>5</v>
      </c>
      <c r="O67" s="849">
        <v>935</v>
      </c>
      <c r="P67" s="837">
        <v>0.29411764705882354</v>
      </c>
      <c r="Q67" s="850">
        <v>187</v>
      </c>
    </row>
    <row r="68" spans="1:17" ht="14.4" customHeight="1" x14ac:dyDescent="0.3">
      <c r="A68" s="831" t="s">
        <v>3783</v>
      </c>
      <c r="B68" s="832" t="s">
        <v>3784</v>
      </c>
      <c r="C68" s="832" t="s">
        <v>3377</v>
      </c>
      <c r="D68" s="832" t="s">
        <v>3841</v>
      </c>
      <c r="E68" s="832" t="s">
        <v>3842</v>
      </c>
      <c r="F68" s="849">
        <v>1</v>
      </c>
      <c r="G68" s="849">
        <v>168</v>
      </c>
      <c r="H68" s="849">
        <v>1</v>
      </c>
      <c r="I68" s="849">
        <v>168</v>
      </c>
      <c r="J68" s="849">
        <v>1</v>
      </c>
      <c r="K68" s="849">
        <v>168</v>
      </c>
      <c r="L68" s="849">
        <v>1</v>
      </c>
      <c r="M68" s="849">
        <v>168</v>
      </c>
      <c r="N68" s="849"/>
      <c r="O68" s="849"/>
      <c r="P68" s="837"/>
      <c r="Q68" s="850"/>
    </row>
    <row r="69" spans="1:17" ht="14.4" customHeight="1" x14ac:dyDescent="0.3">
      <c r="A69" s="831" t="s">
        <v>3783</v>
      </c>
      <c r="B69" s="832" t="s">
        <v>3784</v>
      </c>
      <c r="C69" s="832" t="s">
        <v>3377</v>
      </c>
      <c r="D69" s="832" t="s">
        <v>3843</v>
      </c>
      <c r="E69" s="832" t="s">
        <v>3844</v>
      </c>
      <c r="F69" s="849"/>
      <c r="G69" s="849"/>
      <c r="H69" s="849"/>
      <c r="I69" s="849"/>
      <c r="J69" s="849">
        <v>2</v>
      </c>
      <c r="K69" s="849">
        <v>334</v>
      </c>
      <c r="L69" s="849">
        <v>1</v>
      </c>
      <c r="M69" s="849">
        <v>167</v>
      </c>
      <c r="N69" s="849"/>
      <c r="O69" s="849"/>
      <c r="P69" s="837"/>
      <c r="Q69" s="850"/>
    </row>
    <row r="70" spans="1:17" ht="14.4" customHeight="1" x14ac:dyDescent="0.3">
      <c r="A70" s="831" t="s">
        <v>3783</v>
      </c>
      <c r="B70" s="832" t="s">
        <v>3784</v>
      </c>
      <c r="C70" s="832" t="s">
        <v>3377</v>
      </c>
      <c r="D70" s="832" t="s">
        <v>3845</v>
      </c>
      <c r="E70" s="832" t="s">
        <v>3846</v>
      </c>
      <c r="F70" s="849"/>
      <c r="G70" s="849"/>
      <c r="H70" s="849"/>
      <c r="I70" s="849"/>
      <c r="J70" s="849">
        <v>2</v>
      </c>
      <c r="K70" s="849">
        <v>476</v>
      </c>
      <c r="L70" s="849">
        <v>1</v>
      </c>
      <c r="M70" s="849">
        <v>238</v>
      </c>
      <c r="N70" s="849">
        <v>1</v>
      </c>
      <c r="O70" s="849">
        <v>238</v>
      </c>
      <c r="P70" s="837">
        <v>0.5</v>
      </c>
      <c r="Q70" s="850">
        <v>238</v>
      </c>
    </row>
    <row r="71" spans="1:17" ht="14.4" customHeight="1" x14ac:dyDescent="0.3">
      <c r="A71" s="831" t="s">
        <v>3783</v>
      </c>
      <c r="B71" s="832" t="s">
        <v>3784</v>
      </c>
      <c r="C71" s="832" t="s">
        <v>3377</v>
      </c>
      <c r="D71" s="832" t="s">
        <v>3847</v>
      </c>
      <c r="E71" s="832" t="s">
        <v>3848</v>
      </c>
      <c r="F71" s="849"/>
      <c r="G71" s="849"/>
      <c r="H71" s="849"/>
      <c r="I71" s="849"/>
      <c r="J71" s="849">
        <v>2</v>
      </c>
      <c r="K71" s="849">
        <v>348</v>
      </c>
      <c r="L71" s="849">
        <v>1</v>
      </c>
      <c r="M71" s="849">
        <v>174</v>
      </c>
      <c r="N71" s="849"/>
      <c r="O71" s="849"/>
      <c r="P71" s="837"/>
      <c r="Q71" s="850"/>
    </row>
    <row r="72" spans="1:17" ht="14.4" customHeight="1" x14ac:dyDescent="0.3">
      <c r="A72" s="831" t="s">
        <v>3783</v>
      </c>
      <c r="B72" s="832" t="s">
        <v>3784</v>
      </c>
      <c r="C72" s="832" t="s">
        <v>3377</v>
      </c>
      <c r="D72" s="832" t="s">
        <v>3849</v>
      </c>
      <c r="E72" s="832" t="s">
        <v>3850</v>
      </c>
      <c r="F72" s="849"/>
      <c r="G72" s="849"/>
      <c r="H72" s="849"/>
      <c r="I72" s="849"/>
      <c r="J72" s="849">
        <v>2</v>
      </c>
      <c r="K72" s="849">
        <v>620</v>
      </c>
      <c r="L72" s="849">
        <v>1</v>
      </c>
      <c r="M72" s="849">
        <v>310</v>
      </c>
      <c r="N72" s="849"/>
      <c r="O72" s="849"/>
      <c r="P72" s="837"/>
      <c r="Q72" s="850"/>
    </row>
    <row r="73" spans="1:17" ht="14.4" customHeight="1" x14ac:dyDescent="0.3">
      <c r="A73" s="831" t="s">
        <v>3783</v>
      </c>
      <c r="B73" s="832" t="s">
        <v>3784</v>
      </c>
      <c r="C73" s="832" t="s">
        <v>3377</v>
      </c>
      <c r="D73" s="832" t="s">
        <v>3851</v>
      </c>
      <c r="E73" s="832" t="s">
        <v>3852</v>
      </c>
      <c r="F73" s="849">
        <v>1</v>
      </c>
      <c r="G73" s="849">
        <v>352</v>
      </c>
      <c r="H73" s="849">
        <v>0.14285714285714285</v>
      </c>
      <c r="I73" s="849">
        <v>352</v>
      </c>
      <c r="J73" s="849">
        <v>7</v>
      </c>
      <c r="K73" s="849">
        <v>2464</v>
      </c>
      <c r="L73" s="849">
        <v>1</v>
      </c>
      <c r="M73" s="849">
        <v>352</v>
      </c>
      <c r="N73" s="849"/>
      <c r="O73" s="849"/>
      <c r="P73" s="837"/>
      <c r="Q73" s="850"/>
    </row>
    <row r="74" spans="1:17" ht="14.4" customHeight="1" x14ac:dyDescent="0.3">
      <c r="A74" s="831" t="s">
        <v>3783</v>
      </c>
      <c r="B74" s="832" t="s">
        <v>3784</v>
      </c>
      <c r="C74" s="832" t="s">
        <v>3377</v>
      </c>
      <c r="D74" s="832" t="s">
        <v>3853</v>
      </c>
      <c r="E74" s="832" t="s">
        <v>3854</v>
      </c>
      <c r="F74" s="849">
        <v>1</v>
      </c>
      <c r="G74" s="849">
        <v>352</v>
      </c>
      <c r="H74" s="849">
        <v>0.14285714285714285</v>
      </c>
      <c r="I74" s="849">
        <v>352</v>
      </c>
      <c r="J74" s="849">
        <v>7</v>
      </c>
      <c r="K74" s="849">
        <v>2464</v>
      </c>
      <c r="L74" s="849">
        <v>1</v>
      </c>
      <c r="M74" s="849">
        <v>352</v>
      </c>
      <c r="N74" s="849"/>
      <c r="O74" s="849"/>
      <c r="P74" s="837"/>
      <c r="Q74" s="850"/>
    </row>
    <row r="75" spans="1:17" ht="14.4" customHeight="1" x14ac:dyDescent="0.3">
      <c r="A75" s="831" t="s">
        <v>3783</v>
      </c>
      <c r="B75" s="832" t="s">
        <v>3784</v>
      </c>
      <c r="C75" s="832" t="s">
        <v>3377</v>
      </c>
      <c r="D75" s="832" t="s">
        <v>3855</v>
      </c>
      <c r="E75" s="832" t="s">
        <v>3856</v>
      </c>
      <c r="F75" s="849">
        <v>1</v>
      </c>
      <c r="G75" s="849">
        <v>787</v>
      </c>
      <c r="H75" s="849">
        <v>0.99873096446700504</v>
      </c>
      <c r="I75" s="849">
        <v>787</v>
      </c>
      <c r="J75" s="849">
        <v>1</v>
      </c>
      <c r="K75" s="849">
        <v>788</v>
      </c>
      <c r="L75" s="849">
        <v>1</v>
      </c>
      <c r="M75" s="849">
        <v>788</v>
      </c>
      <c r="N75" s="849"/>
      <c r="O75" s="849"/>
      <c r="P75" s="837"/>
      <c r="Q75" s="850"/>
    </row>
    <row r="76" spans="1:17" ht="14.4" customHeight="1" x14ac:dyDescent="0.3">
      <c r="A76" s="831" t="s">
        <v>3783</v>
      </c>
      <c r="B76" s="832" t="s">
        <v>3784</v>
      </c>
      <c r="C76" s="832" t="s">
        <v>3377</v>
      </c>
      <c r="D76" s="832" t="s">
        <v>3857</v>
      </c>
      <c r="E76" s="832" t="s">
        <v>3858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601</v>
      </c>
      <c r="P76" s="837"/>
      <c r="Q76" s="850">
        <v>601</v>
      </c>
    </row>
    <row r="77" spans="1:17" ht="14.4" customHeight="1" x14ac:dyDescent="0.3">
      <c r="A77" s="831" t="s">
        <v>3783</v>
      </c>
      <c r="B77" s="832" t="s">
        <v>3784</v>
      </c>
      <c r="C77" s="832" t="s">
        <v>3377</v>
      </c>
      <c r="D77" s="832" t="s">
        <v>3859</v>
      </c>
      <c r="E77" s="832" t="s">
        <v>3860</v>
      </c>
      <c r="F77" s="849"/>
      <c r="G77" s="849"/>
      <c r="H77" s="849"/>
      <c r="I77" s="849"/>
      <c r="J77" s="849">
        <v>1</v>
      </c>
      <c r="K77" s="849">
        <v>189</v>
      </c>
      <c r="L77" s="849">
        <v>1</v>
      </c>
      <c r="M77" s="849">
        <v>189</v>
      </c>
      <c r="N77" s="849"/>
      <c r="O77" s="849"/>
      <c r="P77" s="837"/>
      <c r="Q77" s="850"/>
    </row>
    <row r="78" spans="1:17" ht="14.4" customHeight="1" x14ac:dyDescent="0.3">
      <c r="A78" s="831" t="s">
        <v>3783</v>
      </c>
      <c r="B78" s="832" t="s">
        <v>3784</v>
      </c>
      <c r="C78" s="832" t="s">
        <v>3377</v>
      </c>
      <c r="D78" s="832" t="s">
        <v>3861</v>
      </c>
      <c r="E78" s="832" t="s">
        <v>3862</v>
      </c>
      <c r="F78" s="849"/>
      <c r="G78" s="849"/>
      <c r="H78" s="849"/>
      <c r="I78" s="849"/>
      <c r="J78" s="849">
        <v>2</v>
      </c>
      <c r="K78" s="849">
        <v>358</v>
      </c>
      <c r="L78" s="849">
        <v>1</v>
      </c>
      <c r="M78" s="849">
        <v>179</v>
      </c>
      <c r="N78" s="849"/>
      <c r="O78" s="849"/>
      <c r="P78" s="837"/>
      <c r="Q78" s="850"/>
    </row>
    <row r="79" spans="1:17" ht="14.4" customHeight="1" x14ac:dyDescent="0.3">
      <c r="A79" s="831" t="s">
        <v>3783</v>
      </c>
      <c r="B79" s="832" t="s">
        <v>3784</v>
      </c>
      <c r="C79" s="832" t="s">
        <v>3377</v>
      </c>
      <c r="D79" s="832" t="s">
        <v>3863</v>
      </c>
      <c r="E79" s="832" t="s">
        <v>3864</v>
      </c>
      <c r="F79" s="849"/>
      <c r="G79" s="849"/>
      <c r="H79" s="849"/>
      <c r="I79" s="849"/>
      <c r="J79" s="849">
        <v>2</v>
      </c>
      <c r="K79" s="849">
        <v>458</v>
      </c>
      <c r="L79" s="849">
        <v>1</v>
      </c>
      <c r="M79" s="849">
        <v>229</v>
      </c>
      <c r="N79" s="849"/>
      <c r="O79" s="849"/>
      <c r="P79" s="837"/>
      <c r="Q79" s="850"/>
    </row>
    <row r="80" spans="1:17" ht="14.4" customHeight="1" x14ac:dyDescent="0.3">
      <c r="A80" s="831" t="s">
        <v>3783</v>
      </c>
      <c r="B80" s="832" t="s">
        <v>3784</v>
      </c>
      <c r="C80" s="832" t="s">
        <v>3377</v>
      </c>
      <c r="D80" s="832" t="s">
        <v>3863</v>
      </c>
      <c r="E80" s="832" t="s">
        <v>3865</v>
      </c>
      <c r="F80" s="849">
        <v>1</v>
      </c>
      <c r="G80" s="849">
        <v>229</v>
      </c>
      <c r="H80" s="849"/>
      <c r="I80" s="849">
        <v>229</v>
      </c>
      <c r="J80" s="849">
        <v>0</v>
      </c>
      <c r="K80" s="849">
        <v>0</v>
      </c>
      <c r="L80" s="849"/>
      <c r="M80" s="849"/>
      <c r="N80" s="849">
        <v>1</v>
      </c>
      <c r="O80" s="849">
        <v>229</v>
      </c>
      <c r="P80" s="837"/>
      <c r="Q80" s="850">
        <v>229</v>
      </c>
    </row>
    <row r="81" spans="1:17" ht="14.4" customHeight="1" x14ac:dyDescent="0.3">
      <c r="A81" s="831" t="s">
        <v>3783</v>
      </c>
      <c r="B81" s="832" t="s">
        <v>3784</v>
      </c>
      <c r="C81" s="832" t="s">
        <v>3377</v>
      </c>
      <c r="D81" s="832" t="s">
        <v>3866</v>
      </c>
      <c r="E81" s="832" t="s">
        <v>3867</v>
      </c>
      <c r="F81" s="849"/>
      <c r="G81" s="849"/>
      <c r="H81" s="849"/>
      <c r="I81" s="849"/>
      <c r="J81" s="849">
        <v>1</v>
      </c>
      <c r="K81" s="849">
        <v>159</v>
      </c>
      <c r="L81" s="849">
        <v>1</v>
      </c>
      <c r="M81" s="849">
        <v>159</v>
      </c>
      <c r="N81" s="849"/>
      <c r="O81" s="849"/>
      <c r="P81" s="837"/>
      <c r="Q81" s="850"/>
    </row>
    <row r="82" spans="1:17" ht="14.4" customHeight="1" x14ac:dyDescent="0.3">
      <c r="A82" s="831" t="s">
        <v>3783</v>
      </c>
      <c r="B82" s="832" t="s">
        <v>3784</v>
      </c>
      <c r="C82" s="832" t="s">
        <v>3377</v>
      </c>
      <c r="D82" s="832" t="s">
        <v>3868</v>
      </c>
      <c r="E82" s="832" t="s">
        <v>3869</v>
      </c>
      <c r="F82" s="849">
        <v>1</v>
      </c>
      <c r="G82" s="849">
        <v>462</v>
      </c>
      <c r="H82" s="849"/>
      <c r="I82" s="849">
        <v>462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3783</v>
      </c>
      <c r="B83" s="832" t="s">
        <v>3784</v>
      </c>
      <c r="C83" s="832" t="s">
        <v>3377</v>
      </c>
      <c r="D83" s="832" t="s">
        <v>3870</v>
      </c>
      <c r="E83" s="832" t="s">
        <v>3871</v>
      </c>
      <c r="F83" s="849"/>
      <c r="G83" s="849"/>
      <c r="H83" s="849"/>
      <c r="I83" s="849"/>
      <c r="J83" s="849">
        <v>1</v>
      </c>
      <c r="K83" s="849">
        <v>172</v>
      </c>
      <c r="L83" s="849">
        <v>1</v>
      </c>
      <c r="M83" s="849">
        <v>172</v>
      </c>
      <c r="N83" s="849">
        <v>3</v>
      </c>
      <c r="O83" s="849">
        <v>516</v>
      </c>
      <c r="P83" s="837">
        <v>3</v>
      </c>
      <c r="Q83" s="850">
        <v>172</v>
      </c>
    </row>
    <row r="84" spans="1:17" ht="14.4" customHeight="1" x14ac:dyDescent="0.3">
      <c r="A84" s="831" t="s">
        <v>3783</v>
      </c>
      <c r="B84" s="832" t="s">
        <v>3784</v>
      </c>
      <c r="C84" s="832" t="s">
        <v>3377</v>
      </c>
      <c r="D84" s="832" t="s">
        <v>3872</v>
      </c>
      <c r="E84" s="832" t="s">
        <v>3873</v>
      </c>
      <c r="F84" s="849"/>
      <c r="G84" s="849"/>
      <c r="H84" s="849"/>
      <c r="I84" s="849"/>
      <c r="J84" s="849">
        <v>1</v>
      </c>
      <c r="K84" s="849">
        <v>133</v>
      </c>
      <c r="L84" s="849">
        <v>1</v>
      </c>
      <c r="M84" s="849">
        <v>133</v>
      </c>
      <c r="N84" s="849">
        <v>1</v>
      </c>
      <c r="O84" s="849">
        <v>133</v>
      </c>
      <c r="P84" s="837">
        <v>1</v>
      </c>
      <c r="Q84" s="850">
        <v>133</v>
      </c>
    </row>
    <row r="85" spans="1:17" ht="14.4" customHeight="1" x14ac:dyDescent="0.3">
      <c r="A85" s="831" t="s">
        <v>3783</v>
      </c>
      <c r="B85" s="832" t="s">
        <v>3784</v>
      </c>
      <c r="C85" s="832" t="s">
        <v>3377</v>
      </c>
      <c r="D85" s="832" t="s">
        <v>3874</v>
      </c>
      <c r="E85" s="832" t="s">
        <v>3875</v>
      </c>
      <c r="F85" s="849">
        <v>1</v>
      </c>
      <c r="G85" s="849">
        <v>414</v>
      </c>
      <c r="H85" s="849"/>
      <c r="I85" s="849">
        <v>414</v>
      </c>
      <c r="J85" s="849"/>
      <c r="K85" s="849"/>
      <c r="L85" s="849"/>
      <c r="M85" s="849"/>
      <c r="N85" s="849">
        <v>2</v>
      </c>
      <c r="O85" s="849">
        <v>828</v>
      </c>
      <c r="P85" s="837"/>
      <c r="Q85" s="850">
        <v>414</v>
      </c>
    </row>
    <row r="86" spans="1:17" ht="14.4" customHeight="1" x14ac:dyDescent="0.3">
      <c r="A86" s="831" t="s">
        <v>3783</v>
      </c>
      <c r="B86" s="832" t="s">
        <v>3784</v>
      </c>
      <c r="C86" s="832" t="s">
        <v>3377</v>
      </c>
      <c r="D86" s="832" t="s">
        <v>3874</v>
      </c>
      <c r="E86" s="832" t="s">
        <v>3876</v>
      </c>
      <c r="F86" s="849"/>
      <c r="G86" s="849"/>
      <c r="H86" s="849"/>
      <c r="I86" s="849"/>
      <c r="J86" s="849">
        <v>1</v>
      </c>
      <c r="K86" s="849">
        <v>414</v>
      </c>
      <c r="L86" s="849">
        <v>1</v>
      </c>
      <c r="M86" s="849">
        <v>414</v>
      </c>
      <c r="N86" s="849"/>
      <c r="O86" s="849"/>
      <c r="P86" s="837"/>
      <c r="Q86" s="850"/>
    </row>
    <row r="87" spans="1:17" ht="14.4" customHeight="1" x14ac:dyDescent="0.3">
      <c r="A87" s="831" t="s">
        <v>3783</v>
      </c>
      <c r="B87" s="832" t="s">
        <v>3784</v>
      </c>
      <c r="C87" s="832" t="s">
        <v>3377</v>
      </c>
      <c r="D87" s="832" t="s">
        <v>3877</v>
      </c>
      <c r="E87" s="832" t="s">
        <v>3878</v>
      </c>
      <c r="F87" s="849">
        <v>1</v>
      </c>
      <c r="G87" s="849">
        <v>941</v>
      </c>
      <c r="H87" s="849"/>
      <c r="I87" s="849">
        <v>941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3783</v>
      </c>
      <c r="B88" s="832" t="s">
        <v>3784</v>
      </c>
      <c r="C88" s="832" t="s">
        <v>3377</v>
      </c>
      <c r="D88" s="832" t="s">
        <v>3879</v>
      </c>
      <c r="E88" s="832" t="s">
        <v>3880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396</v>
      </c>
      <c r="P88" s="837"/>
      <c r="Q88" s="850">
        <v>396</v>
      </c>
    </row>
    <row r="89" spans="1:17" ht="14.4" customHeight="1" x14ac:dyDescent="0.3">
      <c r="A89" s="831" t="s">
        <v>3783</v>
      </c>
      <c r="B89" s="832" t="s">
        <v>3784</v>
      </c>
      <c r="C89" s="832" t="s">
        <v>3377</v>
      </c>
      <c r="D89" s="832" t="s">
        <v>3879</v>
      </c>
      <c r="E89" s="832" t="s">
        <v>3881</v>
      </c>
      <c r="F89" s="849"/>
      <c r="G89" s="849"/>
      <c r="H89" s="849"/>
      <c r="I89" s="849"/>
      <c r="J89" s="849">
        <v>1</v>
      </c>
      <c r="K89" s="849">
        <v>396</v>
      </c>
      <c r="L89" s="849">
        <v>1</v>
      </c>
      <c r="M89" s="849">
        <v>396</v>
      </c>
      <c r="N89" s="849"/>
      <c r="O89" s="849"/>
      <c r="P89" s="837"/>
      <c r="Q89" s="850"/>
    </row>
    <row r="90" spans="1:17" ht="14.4" customHeight="1" x14ac:dyDescent="0.3">
      <c r="A90" s="831" t="s">
        <v>3783</v>
      </c>
      <c r="B90" s="832" t="s">
        <v>3784</v>
      </c>
      <c r="C90" s="832" t="s">
        <v>3377</v>
      </c>
      <c r="D90" s="832" t="s">
        <v>3882</v>
      </c>
      <c r="E90" s="832" t="s">
        <v>3883</v>
      </c>
      <c r="F90" s="849"/>
      <c r="G90" s="849"/>
      <c r="H90" s="849"/>
      <c r="I90" s="849"/>
      <c r="J90" s="849">
        <v>1</v>
      </c>
      <c r="K90" s="849">
        <v>89</v>
      </c>
      <c r="L90" s="849">
        <v>1</v>
      </c>
      <c r="M90" s="849">
        <v>89</v>
      </c>
      <c r="N90" s="849"/>
      <c r="O90" s="849"/>
      <c r="P90" s="837"/>
      <c r="Q90" s="850"/>
    </row>
    <row r="91" spans="1:17" ht="14.4" customHeight="1" x14ac:dyDescent="0.3">
      <c r="A91" s="831" t="s">
        <v>3783</v>
      </c>
      <c r="B91" s="832" t="s">
        <v>3784</v>
      </c>
      <c r="C91" s="832" t="s">
        <v>3377</v>
      </c>
      <c r="D91" s="832" t="s">
        <v>3884</v>
      </c>
      <c r="E91" s="832" t="s">
        <v>3885</v>
      </c>
      <c r="F91" s="849">
        <v>70</v>
      </c>
      <c r="G91" s="849">
        <v>2100</v>
      </c>
      <c r="H91" s="849">
        <v>0.76923076923076927</v>
      </c>
      <c r="I91" s="849">
        <v>30</v>
      </c>
      <c r="J91" s="849">
        <v>91</v>
      </c>
      <c r="K91" s="849">
        <v>2730</v>
      </c>
      <c r="L91" s="849">
        <v>1</v>
      </c>
      <c r="M91" s="849">
        <v>30</v>
      </c>
      <c r="N91" s="849">
        <v>63</v>
      </c>
      <c r="O91" s="849">
        <v>1890</v>
      </c>
      <c r="P91" s="837">
        <v>0.69230769230769229</v>
      </c>
      <c r="Q91" s="850">
        <v>30</v>
      </c>
    </row>
    <row r="92" spans="1:17" ht="14.4" customHeight="1" x14ac:dyDescent="0.3">
      <c r="A92" s="831" t="s">
        <v>3783</v>
      </c>
      <c r="B92" s="832" t="s">
        <v>3784</v>
      </c>
      <c r="C92" s="832" t="s">
        <v>3377</v>
      </c>
      <c r="D92" s="832" t="s">
        <v>3886</v>
      </c>
      <c r="E92" s="832" t="s">
        <v>3887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50</v>
      </c>
      <c r="P92" s="837"/>
      <c r="Q92" s="850">
        <v>50</v>
      </c>
    </row>
    <row r="93" spans="1:17" ht="14.4" customHeight="1" x14ac:dyDescent="0.3">
      <c r="A93" s="831" t="s">
        <v>3783</v>
      </c>
      <c r="B93" s="832" t="s">
        <v>3784</v>
      </c>
      <c r="C93" s="832" t="s">
        <v>3377</v>
      </c>
      <c r="D93" s="832" t="s">
        <v>3886</v>
      </c>
      <c r="E93" s="832" t="s">
        <v>3888</v>
      </c>
      <c r="F93" s="849">
        <v>2</v>
      </c>
      <c r="G93" s="849">
        <v>100</v>
      </c>
      <c r="H93" s="849">
        <v>0.66666666666666663</v>
      </c>
      <c r="I93" s="849">
        <v>50</v>
      </c>
      <c r="J93" s="849">
        <v>3</v>
      </c>
      <c r="K93" s="849">
        <v>150</v>
      </c>
      <c r="L93" s="849">
        <v>1</v>
      </c>
      <c r="M93" s="849">
        <v>50</v>
      </c>
      <c r="N93" s="849">
        <v>2</v>
      </c>
      <c r="O93" s="849">
        <v>100</v>
      </c>
      <c r="P93" s="837">
        <v>0.66666666666666663</v>
      </c>
      <c r="Q93" s="850">
        <v>50</v>
      </c>
    </row>
    <row r="94" spans="1:17" ht="14.4" customHeight="1" x14ac:dyDescent="0.3">
      <c r="A94" s="831" t="s">
        <v>3783</v>
      </c>
      <c r="B94" s="832" t="s">
        <v>3784</v>
      </c>
      <c r="C94" s="832" t="s">
        <v>3377</v>
      </c>
      <c r="D94" s="832" t="s">
        <v>3889</v>
      </c>
      <c r="E94" s="832" t="s">
        <v>3890</v>
      </c>
      <c r="F94" s="849">
        <v>20</v>
      </c>
      <c r="G94" s="849">
        <v>240</v>
      </c>
      <c r="H94" s="849">
        <v>0.86956521739130432</v>
      </c>
      <c r="I94" s="849">
        <v>12</v>
      </c>
      <c r="J94" s="849">
        <v>23</v>
      </c>
      <c r="K94" s="849">
        <v>276</v>
      </c>
      <c r="L94" s="849">
        <v>1</v>
      </c>
      <c r="M94" s="849">
        <v>12</v>
      </c>
      <c r="N94" s="849">
        <v>15</v>
      </c>
      <c r="O94" s="849">
        <v>180</v>
      </c>
      <c r="P94" s="837">
        <v>0.65217391304347827</v>
      </c>
      <c r="Q94" s="850">
        <v>12</v>
      </c>
    </row>
    <row r="95" spans="1:17" ht="14.4" customHeight="1" x14ac:dyDescent="0.3">
      <c r="A95" s="831" t="s">
        <v>3783</v>
      </c>
      <c r="B95" s="832" t="s">
        <v>3784</v>
      </c>
      <c r="C95" s="832" t="s">
        <v>3377</v>
      </c>
      <c r="D95" s="832" t="s">
        <v>3891</v>
      </c>
      <c r="E95" s="832" t="s">
        <v>3892</v>
      </c>
      <c r="F95" s="849">
        <v>113</v>
      </c>
      <c r="G95" s="849">
        <v>20679</v>
      </c>
      <c r="H95" s="849">
        <v>0.97413793103448276</v>
      </c>
      <c r="I95" s="849">
        <v>183</v>
      </c>
      <c r="J95" s="849">
        <v>116</v>
      </c>
      <c r="K95" s="849">
        <v>21228</v>
      </c>
      <c r="L95" s="849">
        <v>1</v>
      </c>
      <c r="M95" s="849">
        <v>183</v>
      </c>
      <c r="N95" s="849">
        <v>160</v>
      </c>
      <c r="O95" s="849">
        <v>29280</v>
      </c>
      <c r="P95" s="837">
        <v>1.3793103448275863</v>
      </c>
      <c r="Q95" s="850">
        <v>183</v>
      </c>
    </row>
    <row r="96" spans="1:17" ht="14.4" customHeight="1" x14ac:dyDescent="0.3">
      <c r="A96" s="831" t="s">
        <v>3783</v>
      </c>
      <c r="B96" s="832" t="s">
        <v>3784</v>
      </c>
      <c r="C96" s="832" t="s">
        <v>3377</v>
      </c>
      <c r="D96" s="832" t="s">
        <v>3893</v>
      </c>
      <c r="E96" s="832" t="s">
        <v>3894</v>
      </c>
      <c r="F96" s="849">
        <v>1</v>
      </c>
      <c r="G96" s="849">
        <v>73</v>
      </c>
      <c r="H96" s="849"/>
      <c r="I96" s="849">
        <v>73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3783</v>
      </c>
      <c r="B97" s="832" t="s">
        <v>3784</v>
      </c>
      <c r="C97" s="832" t="s">
        <v>3377</v>
      </c>
      <c r="D97" s="832" t="s">
        <v>3893</v>
      </c>
      <c r="E97" s="832" t="s">
        <v>3895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73</v>
      </c>
      <c r="P97" s="837"/>
      <c r="Q97" s="850">
        <v>73</v>
      </c>
    </row>
    <row r="98" spans="1:17" ht="14.4" customHeight="1" x14ac:dyDescent="0.3">
      <c r="A98" s="831" t="s">
        <v>3783</v>
      </c>
      <c r="B98" s="832" t="s">
        <v>3784</v>
      </c>
      <c r="C98" s="832" t="s">
        <v>3377</v>
      </c>
      <c r="D98" s="832" t="s">
        <v>3896</v>
      </c>
      <c r="E98" s="832" t="s">
        <v>3897</v>
      </c>
      <c r="F98" s="849">
        <v>112</v>
      </c>
      <c r="G98" s="849">
        <v>20608</v>
      </c>
      <c r="H98" s="849">
        <v>0.97391304347826091</v>
      </c>
      <c r="I98" s="849">
        <v>184</v>
      </c>
      <c r="J98" s="849">
        <v>115</v>
      </c>
      <c r="K98" s="849">
        <v>21160</v>
      </c>
      <c r="L98" s="849">
        <v>1</v>
      </c>
      <c r="M98" s="849">
        <v>184</v>
      </c>
      <c r="N98" s="849">
        <v>160</v>
      </c>
      <c r="O98" s="849">
        <v>29440</v>
      </c>
      <c r="P98" s="837">
        <v>1.3913043478260869</v>
      </c>
      <c r="Q98" s="850">
        <v>184</v>
      </c>
    </row>
    <row r="99" spans="1:17" ht="14.4" customHeight="1" x14ac:dyDescent="0.3">
      <c r="A99" s="831" t="s">
        <v>3783</v>
      </c>
      <c r="B99" s="832" t="s">
        <v>3784</v>
      </c>
      <c r="C99" s="832" t="s">
        <v>3377</v>
      </c>
      <c r="D99" s="832" t="s">
        <v>3898</v>
      </c>
      <c r="E99" s="832" t="s">
        <v>3899</v>
      </c>
      <c r="F99" s="849">
        <v>1</v>
      </c>
      <c r="G99" s="849">
        <v>1283</v>
      </c>
      <c r="H99" s="849"/>
      <c r="I99" s="849">
        <v>1283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3783</v>
      </c>
      <c r="B100" s="832" t="s">
        <v>3784</v>
      </c>
      <c r="C100" s="832" t="s">
        <v>3377</v>
      </c>
      <c r="D100" s="832" t="s">
        <v>3900</v>
      </c>
      <c r="E100" s="832" t="s">
        <v>3901</v>
      </c>
      <c r="F100" s="849">
        <v>206</v>
      </c>
      <c r="G100" s="849">
        <v>30694</v>
      </c>
      <c r="H100" s="849">
        <v>0.92376681614349776</v>
      </c>
      <c r="I100" s="849">
        <v>149</v>
      </c>
      <c r="J100" s="849">
        <v>223</v>
      </c>
      <c r="K100" s="849">
        <v>33227</v>
      </c>
      <c r="L100" s="849">
        <v>1</v>
      </c>
      <c r="M100" s="849">
        <v>149</v>
      </c>
      <c r="N100" s="849">
        <v>213</v>
      </c>
      <c r="O100" s="849">
        <v>31737</v>
      </c>
      <c r="P100" s="837">
        <v>0.95515695067264572</v>
      </c>
      <c r="Q100" s="850">
        <v>149</v>
      </c>
    </row>
    <row r="101" spans="1:17" ht="14.4" customHeight="1" x14ac:dyDescent="0.3">
      <c r="A101" s="831" t="s">
        <v>3783</v>
      </c>
      <c r="B101" s="832" t="s">
        <v>3784</v>
      </c>
      <c r="C101" s="832" t="s">
        <v>3377</v>
      </c>
      <c r="D101" s="832" t="s">
        <v>3902</v>
      </c>
      <c r="E101" s="832" t="s">
        <v>3903</v>
      </c>
      <c r="F101" s="849">
        <v>70</v>
      </c>
      <c r="G101" s="849">
        <v>2100</v>
      </c>
      <c r="H101" s="849">
        <v>0.76923076923076927</v>
      </c>
      <c r="I101" s="849">
        <v>30</v>
      </c>
      <c r="J101" s="849">
        <v>91</v>
      </c>
      <c r="K101" s="849">
        <v>2730</v>
      </c>
      <c r="L101" s="849">
        <v>1</v>
      </c>
      <c r="M101" s="849">
        <v>30</v>
      </c>
      <c r="N101" s="849">
        <v>66</v>
      </c>
      <c r="O101" s="849">
        <v>1980</v>
      </c>
      <c r="P101" s="837">
        <v>0.72527472527472525</v>
      </c>
      <c r="Q101" s="850">
        <v>30</v>
      </c>
    </row>
    <row r="102" spans="1:17" ht="14.4" customHeight="1" x14ac:dyDescent="0.3">
      <c r="A102" s="831" t="s">
        <v>3783</v>
      </c>
      <c r="B102" s="832" t="s">
        <v>3784</v>
      </c>
      <c r="C102" s="832" t="s">
        <v>3377</v>
      </c>
      <c r="D102" s="832" t="s">
        <v>3904</v>
      </c>
      <c r="E102" s="832" t="s">
        <v>3905</v>
      </c>
      <c r="F102" s="849">
        <v>4</v>
      </c>
      <c r="G102" s="849">
        <v>124</v>
      </c>
      <c r="H102" s="849"/>
      <c r="I102" s="849">
        <v>31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3783</v>
      </c>
      <c r="B103" s="832" t="s">
        <v>3784</v>
      </c>
      <c r="C103" s="832" t="s">
        <v>3377</v>
      </c>
      <c r="D103" s="832" t="s">
        <v>3904</v>
      </c>
      <c r="E103" s="832" t="s">
        <v>3906</v>
      </c>
      <c r="F103" s="849">
        <v>43</v>
      </c>
      <c r="G103" s="849">
        <v>1333</v>
      </c>
      <c r="H103" s="849">
        <v>0.60563380281690138</v>
      </c>
      <c r="I103" s="849">
        <v>31</v>
      </c>
      <c r="J103" s="849">
        <v>71</v>
      </c>
      <c r="K103" s="849">
        <v>2201</v>
      </c>
      <c r="L103" s="849">
        <v>1</v>
      </c>
      <c r="M103" s="849">
        <v>31</v>
      </c>
      <c r="N103" s="849">
        <v>48</v>
      </c>
      <c r="O103" s="849">
        <v>1488</v>
      </c>
      <c r="P103" s="837">
        <v>0.676056338028169</v>
      </c>
      <c r="Q103" s="850">
        <v>31</v>
      </c>
    </row>
    <row r="104" spans="1:17" ht="14.4" customHeight="1" x14ac:dyDescent="0.3">
      <c r="A104" s="831" t="s">
        <v>3783</v>
      </c>
      <c r="B104" s="832" t="s">
        <v>3784</v>
      </c>
      <c r="C104" s="832" t="s">
        <v>3377</v>
      </c>
      <c r="D104" s="832" t="s">
        <v>3907</v>
      </c>
      <c r="E104" s="832" t="s">
        <v>3908</v>
      </c>
      <c r="F104" s="849">
        <v>55</v>
      </c>
      <c r="G104" s="849">
        <v>1485</v>
      </c>
      <c r="H104" s="849">
        <v>0.7142857142857143</v>
      </c>
      <c r="I104" s="849">
        <v>27</v>
      </c>
      <c r="J104" s="849">
        <v>77</v>
      </c>
      <c r="K104" s="849">
        <v>2079</v>
      </c>
      <c r="L104" s="849">
        <v>1</v>
      </c>
      <c r="M104" s="849">
        <v>27</v>
      </c>
      <c r="N104" s="849">
        <v>53</v>
      </c>
      <c r="O104" s="849">
        <v>1431</v>
      </c>
      <c r="P104" s="837">
        <v>0.68831168831168832</v>
      </c>
      <c r="Q104" s="850">
        <v>27</v>
      </c>
    </row>
    <row r="105" spans="1:17" ht="14.4" customHeight="1" x14ac:dyDescent="0.3">
      <c r="A105" s="831" t="s">
        <v>3783</v>
      </c>
      <c r="B105" s="832" t="s">
        <v>3784</v>
      </c>
      <c r="C105" s="832" t="s">
        <v>3377</v>
      </c>
      <c r="D105" s="832" t="s">
        <v>3909</v>
      </c>
      <c r="E105" s="832" t="s">
        <v>3910</v>
      </c>
      <c r="F105" s="849">
        <v>1</v>
      </c>
      <c r="G105" s="849">
        <v>22</v>
      </c>
      <c r="H105" s="849"/>
      <c r="I105" s="849">
        <v>22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3783</v>
      </c>
      <c r="B106" s="832" t="s">
        <v>3784</v>
      </c>
      <c r="C106" s="832" t="s">
        <v>3377</v>
      </c>
      <c r="D106" s="832" t="s">
        <v>3909</v>
      </c>
      <c r="E106" s="832" t="s">
        <v>3911</v>
      </c>
      <c r="F106" s="849">
        <v>1</v>
      </c>
      <c r="G106" s="849">
        <v>22</v>
      </c>
      <c r="H106" s="849"/>
      <c r="I106" s="849">
        <v>22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3783</v>
      </c>
      <c r="B107" s="832" t="s">
        <v>3784</v>
      </c>
      <c r="C107" s="832" t="s">
        <v>3377</v>
      </c>
      <c r="D107" s="832" t="s">
        <v>3912</v>
      </c>
      <c r="E107" s="832" t="s">
        <v>3913</v>
      </c>
      <c r="F107" s="849">
        <v>54</v>
      </c>
      <c r="G107" s="849">
        <v>1350</v>
      </c>
      <c r="H107" s="849">
        <v>0.70129870129870131</v>
      </c>
      <c r="I107" s="849">
        <v>25</v>
      </c>
      <c r="J107" s="849">
        <v>77</v>
      </c>
      <c r="K107" s="849">
        <v>1925</v>
      </c>
      <c r="L107" s="849">
        <v>1</v>
      </c>
      <c r="M107" s="849">
        <v>25</v>
      </c>
      <c r="N107" s="849">
        <v>54</v>
      </c>
      <c r="O107" s="849">
        <v>1350</v>
      </c>
      <c r="P107" s="837">
        <v>0.70129870129870131</v>
      </c>
      <c r="Q107" s="850">
        <v>25</v>
      </c>
    </row>
    <row r="108" spans="1:17" ht="14.4" customHeight="1" x14ac:dyDescent="0.3">
      <c r="A108" s="831" t="s">
        <v>3783</v>
      </c>
      <c r="B108" s="832" t="s">
        <v>3784</v>
      </c>
      <c r="C108" s="832" t="s">
        <v>3377</v>
      </c>
      <c r="D108" s="832" t="s">
        <v>3914</v>
      </c>
      <c r="E108" s="832" t="s">
        <v>3915</v>
      </c>
      <c r="F108" s="849">
        <v>1</v>
      </c>
      <c r="G108" s="849">
        <v>33</v>
      </c>
      <c r="H108" s="849">
        <v>0.5</v>
      </c>
      <c r="I108" s="849">
        <v>33</v>
      </c>
      <c r="J108" s="849">
        <v>2</v>
      </c>
      <c r="K108" s="849">
        <v>66</v>
      </c>
      <c r="L108" s="849">
        <v>1</v>
      </c>
      <c r="M108" s="849">
        <v>33</v>
      </c>
      <c r="N108" s="849">
        <v>2</v>
      </c>
      <c r="O108" s="849">
        <v>66</v>
      </c>
      <c r="P108" s="837">
        <v>1</v>
      </c>
      <c r="Q108" s="850">
        <v>33</v>
      </c>
    </row>
    <row r="109" spans="1:17" ht="14.4" customHeight="1" x14ac:dyDescent="0.3">
      <c r="A109" s="831" t="s">
        <v>3783</v>
      </c>
      <c r="B109" s="832" t="s">
        <v>3784</v>
      </c>
      <c r="C109" s="832" t="s">
        <v>3377</v>
      </c>
      <c r="D109" s="832" t="s">
        <v>3914</v>
      </c>
      <c r="E109" s="832" t="s">
        <v>3916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33</v>
      </c>
      <c r="P109" s="837"/>
      <c r="Q109" s="850">
        <v>33</v>
      </c>
    </row>
    <row r="110" spans="1:17" ht="14.4" customHeight="1" x14ac:dyDescent="0.3">
      <c r="A110" s="831" t="s">
        <v>3783</v>
      </c>
      <c r="B110" s="832" t="s">
        <v>3784</v>
      </c>
      <c r="C110" s="832" t="s">
        <v>3377</v>
      </c>
      <c r="D110" s="832" t="s">
        <v>3917</v>
      </c>
      <c r="E110" s="832" t="s">
        <v>3918</v>
      </c>
      <c r="F110" s="849"/>
      <c r="G110" s="849"/>
      <c r="H110" s="849"/>
      <c r="I110" s="849"/>
      <c r="J110" s="849">
        <v>1</v>
      </c>
      <c r="K110" s="849">
        <v>30</v>
      </c>
      <c r="L110" s="849">
        <v>1</v>
      </c>
      <c r="M110" s="849">
        <v>30</v>
      </c>
      <c r="N110" s="849"/>
      <c r="O110" s="849"/>
      <c r="P110" s="837"/>
      <c r="Q110" s="850"/>
    </row>
    <row r="111" spans="1:17" ht="14.4" customHeight="1" x14ac:dyDescent="0.3">
      <c r="A111" s="831" t="s">
        <v>3783</v>
      </c>
      <c r="B111" s="832" t="s">
        <v>3784</v>
      </c>
      <c r="C111" s="832" t="s">
        <v>3377</v>
      </c>
      <c r="D111" s="832" t="s">
        <v>3917</v>
      </c>
      <c r="E111" s="832" t="s">
        <v>3919</v>
      </c>
      <c r="F111" s="849"/>
      <c r="G111" s="849"/>
      <c r="H111" s="849"/>
      <c r="I111" s="849"/>
      <c r="J111" s="849">
        <v>1</v>
      </c>
      <c r="K111" s="849">
        <v>30</v>
      </c>
      <c r="L111" s="849">
        <v>1</v>
      </c>
      <c r="M111" s="849">
        <v>30</v>
      </c>
      <c r="N111" s="849">
        <v>3</v>
      </c>
      <c r="O111" s="849">
        <v>90</v>
      </c>
      <c r="P111" s="837">
        <v>3</v>
      </c>
      <c r="Q111" s="850">
        <v>30</v>
      </c>
    </row>
    <row r="112" spans="1:17" ht="14.4" customHeight="1" x14ac:dyDescent="0.3">
      <c r="A112" s="831" t="s">
        <v>3783</v>
      </c>
      <c r="B112" s="832" t="s">
        <v>3784</v>
      </c>
      <c r="C112" s="832" t="s">
        <v>3377</v>
      </c>
      <c r="D112" s="832" t="s">
        <v>3920</v>
      </c>
      <c r="E112" s="832" t="s">
        <v>3921</v>
      </c>
      <c r="F112" s="849">
        <v>1</v>
      </c>
      <c r="G112" s="849">
        <v>205</v>
      </c>
      <c r="H112" s="849">
        <v>0.5</v>
      </c>
      <c r="I112" s="849">
        <v>205</v>
      </c>
      <c r="J112" s="849">
        <v>2</v>
      </c>
      <c r="K112" s="849">
        <v>410</v>
      </c>
      <c r="L112" s="849">
        <v>1</v>
      </c>
      <c r="M112" s="849">
        <v>205</v>
      </c>
      <c r="N112" s="849">
        <v>2</v>
      </c>
      <c r="O112" s="849">
        <v>410</v>
      </c>
      <c r="P112" s="837">
        <v>1</v>
      </c>
      <c r="Q112" s="850">
        <v>205</v>
      </c>
    </row>
    <row r="113" spans="1:17" ht="14.4" customHeight="1" x14ac:dyDescent="0.3">
      <c r="A113" s="831" t="s">
        <v>3783</v>
      </c>
      <c r="B113" s="832" t="s">
        <v>3784</v>
      </c>
      <c r="C113" s="832" t="s">
        <v>3377</v>
      </c>
      <c r="D113" s="832" t="s">
        <v>3920</v>
      </c>
      <c r="E113" s="832" t="s">
        <v>3922</v>
      </c>
      <c r="F113" s="849">
        <v>1</v>
      </c>
      <c r="G113" s="849">
        <v>205</v>
      </c>
      <c r="H113" s="849"/>
      <c r="I113" s="849">
        <v>205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3783</v>
      </c>
      <c r="B114" s="832" t="s">
        <v>3784</v>
      </c>
      <c r="C114" s="832" t="s">
        <v>3377</v>
      </c>
      <c r="D114" s="832" t="s">
        <v>3923</v>
      </c>
      <c r="E114" s="832" t="s">
        <v>3924</v>
      </c>
      <c r="F114" s="849"/>
      <c r="G114" s="849"/>
      <c r="H114" s="849"/>
      <c r="I114" s="849"/>
      <c r="J114" s="849">
        <v>4</v>
      </c>
      <c r="K114" s="849">
        <v>104</v>
      </c>
      <c r="L114" s="849">
        <v>1</v>
      </c>
      <c r="M114" s="849">
        <v>26</v>
      </c>
      <c r="N114" s="849">
        <v>2</v>
      </c>
      <c r="O114" s="849">
        <v>52</v>
      </c>
      <c r="P114" s="837">
        <v>0.5</v>
      </c>
      <c r="Q114" s="850">
        <v>26</v>
      </c>
    </row>
    <row r="115" spans="1:17" ht="14.4" customHeight="1" x14ac:dyDescent="0.3">
      <c r="A115" s="831" t="s">
        <v>3783</v>
      </c>
      <c r="B115" s="832" t="s">
        <v>3784</v>
      </c>
      <c r="C115" s="832" t="s">
        <v>3377</v>
      </c>
      <c r="D115" s="832" t="s">
        <v>3923</v>
      </c>
      <c r="E115" s="832" t="s">
        <v>3925</v>
      </c>
      <c r="F115" s="849">
        <v>1</v>
      </c>
      <c r="G115" s="849">
        <v>26</v>
      </c>
      <c r="H115" s="849"/>
      <c r="I115" s="849">
        <v>26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3783</v>
      </c>
      <c r="B116" s="832" t="s">
        <v>3784</v>
      </c>
      <c r="C116" s="832" t="s">
        <v>3377</v>
      </c>
      <c r="D116" s="832" t="s">
        <v>3926</v>
      </c>
      <c r="E116" s="832" t="s">
        <v>3927</v>
      </c>
      <c r="F116" s="849">
        <v>2</v>
      </c>
      <c r="G116" s="849">
        <v>168</v>
      </c>
      <c r="H116" s="849"/>
      <c r="I116" s="849">
        <v>84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3783</v>
      </c>
      <c r="B117" s="832" t="s">
        <v>3784</v>
      </c>
      <c r="C117" s="832" t="s">
        <v>3377</v>
      </c>
      <c r="D117" s="832" t="s">
        <v>3926</v>
      </c>
      <c r="E117" s="832" t="s">
        <v>3928</v>
      </c>
      <c r="F117" s="849">
        <v>6</v>
      </c>
      <c r="G117" s="849">
        <v>504</v>
      </c>
      <c r="H117" s="849">
        <v>0.27272727272727271</v>
      </c>
      <c r="I117" s="849">
        <v>84</v>
      </c>
      <c r="J117" s="849">
        <v>22</v>
      </c>
      <c r="K117" s="849">
        <v>1848</v>
      </c>
      <c r="L117" s="849">
        <v>1</v>
      </c>
      <c r="M117" s="849">
        <v>84</v>
      </c>
      <c r="N117" s="849">
        <v>7</v>
      </c>
      <c r="O117" s="849">
        <v>588</v>
      </c>
      <c r="P117" s="837">
        <v>0.31818181818181818</v>
      </c>
      <c r="Q117" s="850">
        <v>84</v>
      </c>
    </row>
    <row r="118" spans="1:17" ht="14.4" customHeight="1" x14ac:dyDescent="0.3">
      <c r="A118" s="831" t="s">
        <v>3783</v>
      </c>
      <c r="B118" s="832" t="s">
        <v>3784</v>
      </c>
      <c r="C118" s="832" t="s">
        <v>3377</v>
      </c>
      <c r="D118" s="832" t="s">
        <v>3929</v>
      </c>
      <c r="E118" s="832" t="s">
        <v>3930</v>
      </c>
      <c r="F118" s="849">
        <v>116</v>
      </c>
      <c r="G118" s="849">
        <v>20416</v>
      </c>
      <c r="H118" s="849">
        <v>0.97478991596638653</v>
      </c>
      <c r="I118" s="849">
        <v>176</v>
      </c>
      <c r="J118" s="849">
        <v>119</v>
      </c>
      <c r="K118" s="849">
        <v>20944</v>
      </c>
      <c r="L118" s="849">
        <v>1</v>
      </c>
      <c r="M118" s="849">
        <v>176</v>
      </c>
      <c r="N118" s="849">
        <v>162</v>
      </c>
      <c r="O118" s="849">
        <v>28512</v>
      </c>
      <c r="P118" s="837">
        <v>1.3613445378151261</v>
      </c>
      <c r="Q118" s="850">
        <v>176</v>
      </c>
    </row>
    <row r="119" spans="1:17" ht="14.4" customHeight="1" x14ac:dyDescent="0.3">
      <c r="A119" s="831" t="s">
        <v>3783</v>
      </c>
      <c r="B119" s="832" t="s">
        <v>3784</v>
      </c>
      <c r="C119" s="832" t="s">
        <v>3377</v>
      </c>
      <c r="D119" s="832" t="s">
        <v>3931</v>
      </c>
      <c r="E119" s="832" t="s">
        <v>3932</v>
      </c>
      <c r="F119" s="849"/>
      <c r="G119" s="849"/>
      <c r="H119" s="849"/>
      <c r="I119" s="849"/>
      <c r="J119" s="849">
        <v>1</v>
      </c>
      <c r="K119" s="849">
        <v>253</v>
      </c>
      <c r="L119" s="849">
        <v>1</v>
      </c>
      <c r="M119" s="849">
        <v>253</v>
      </c>
      <c r="N119" s="849">
        <v>1</v>
      </c>
      <c r="O119" s="849">
        <v>253</v>
      </c>
      <c r="P119" s="837">
        <v>1</v>
      </c>
      <c r="Q119" s="850">
        <v>253</v>
      </c>
    </row>
    <row r="120" spans="1:17" ht="14.4" customHeight="1" x14ac:dyDescent="0.3">
      <c r="A120" s="831" t="s">
        <v>3783</v>
      </c>
      <c r="B120" s="832" t="s">
        <v>3784</v>
      </c>
      <c r="C120" s="832" t="s">
        <v>3377</v>
      </c>
      <c r="D120" s="832" t="s">
        <v>3931</v>
      </c>
      <c r="E120" s="832" t="s">
        <v>3933</v>
      </c>
      <c r="F120" s="849">
        <v>1</v>
      </c>
      <c r="G120" s="849">
        <v>253</v>
      </c>
      <c r="H120" s="849">
        <v>1</v>
      </c>
      <c r="I120" s="849">
        <v>253</v>
      </c>
      <c r="J120" s="849">
        <v>1</v>
      </c>
      <c r="K120" s="849">
        <v>253</v>
      </c>
      <c r="L120" s="849">
        <v>1</v>
      </c>
      <c r="M120" s="849">
        <v>253</v>
      </c>
      <c r="N120" s="849">
        <v>1</v>
      </c>
      <c r="O120" s="849">
        <v>253</v>
      </c>
      <c r="P120" s="837">
        <v>1</v>
      </c>
      <c r="Q120" s="850">
        <v>253</v>
      </c>
    </row>
    <row r="121" spans="1:17" ht="14.4" customHeight="1" x14ac:dyDescent="0.3">
      <c r="A121" s="831" t="s">
        <v>3783</v>
      </c>
      <c r="B121" s="832" t="s">
        <v>3784</v>
      </c>
      <c r="C121" s="832" t="s">
        <v>3377</v>
      </c>
      <c r="D121" s="832" t="s">
        <v>3934</v>
      </c>
      <c r="E121" s="832" t="s">
        <v>3935</v>
      </c>
      <c r="F121" s="849">
        <v>85</v>
      </c>
      <c r="G121" s="849">
        <v>1275</v>
      </c>
      <c r="H121" s="849">
        <v>1</v>
      </c>
      <c r="I121" s="849">
        <v>15</v>
      </c>
      <c r="J121" s="849">
        <v>85</v>
      </c>
      <c r="K121" s="849">
        <v>1275</v>
      </c>
      <c r="L121" s="849">
        <v>1</v>
      </c>
      <c r="M121" s="849">
        <v>15</v>
      </c>
      <c r="N121" s="849">
        <v>103</v>
      </c>
      <c r="O121" s="849">
        <v>1545</v>
      </c>
      <c r="P121" s="837">
        <v>1.2117647058823529</v>
      </c>
      <c r="Q121" s="850">
        <v>15</v>
      </c>
    </row>
    <row r="122" spans="1:17" ht="14.4" customHeight="1" x14ac:dyDescent="0.3">
      <c r="A122" s="831" t="s">
        <v>3783</v>
      </c>
      <c r="B122" s="832" t="s">
        <v>3784</v>
      </c>
      <c r="C122" s="832" t="s">
        <v>3377</v>
      </c>
      <c r="D122" s="832" t="s">
        <v>3934</v>
      </c>
      <c r="E122" s="832" t="s">
        <v>3936</v>
      </c>
      <c r="F122" s="849"/>
      <c r="G122" s="849"/>
      <c r="H122" s="849"/>
      <c r="I122" s="849"/>
      <c r="J122" s="849">
        <v>1</v>
      </c>
      <c r="K122" s="849">
        <v>15</v>
      </c>
      <c r="L122" s="849">
        <v>1</v>
      </c>
      <c r="M122" s="849">
        <v>15</v>
      </c>
      <c r="N122" s="849"/>
      <c r="O122" s="849"/>
      <c r="P122" s="837"/>
      <c r="Q122" s="850"/>
    </row>
    <row r="123" spans="1:17" ht="14.4" customHeight="1" x14ac:dyDescent="0.3">
      <c r="A123" s="831" t="s">
        <v>3783</v>
      </c>
      <c r="B123" s="832" t="s">
        <v>3784</v>
      </c>
      <c r="C123" s="832" t="s">
        <v>3377</v>
      </c>
      <c r="D123" s="832" t="s">
        <v>3937</v>
      </c>
      <c r="E123" s="832" t="s">
        <v>3938</v>
      </c>
      <c r="F123" s="849">
        <v>2</v>
      </c>
      <c r="G123" s="849">
        <v>46</v>
      </c>
      <c r="H123" s="849">
        <v>0.66666666666666663</v>
      </c>
      <c r="I123" s="849">
        <v>23</v>
      </c>
      <c r="J123" s="849">
        <v>3</v>
      </c>
      <c r="K123" s="849">
        <v>69</v>
      </c>
      <c r="L123" s="849">
        <v>1</v>
      </c>
      <c r="M123" s="849">
        <v>23</v>
      </c>
      <c r="N123" s="849">
        <v>3</v>
      </c>
      <c r="O123" s="849">
        <v>69</v>
      </c>
      <c r="P123" s="837">
        <v>1</v>
      </c>
      <c r="Q123" s="850">
        <v>23</v>
      </c>
    </row>
    <row r="124" spans="1:17" ht="14.4" customHeight="1" x14ac:dyDescent="0.3">
      <c r="A124" s="831" t="s">
        <v>3783</v>
      </c>
      <c r="B124" s="832" t="s">
        <v>3784</v>
      </c>
      <c r="C124" s="832" t="s">
        <v>3377</v>
      </c>
      <c r="D124" s="832" t="s">
        <v>3937</v>
      </c>
      <c r="E124" s="832" t="s">
        <v>3939</v>
      </c>
      <c r="F124" s="849"/>
      <c r="G124" s="849"/>
      <c r="H124" s="849"/>
      <c r="I124" s="849"/>
      <c r="J124" s="849">
        <v>1</v>
      </c>
      <c r="K124" s="849">
        <v>23</v>
      </c>
      <c r="L124" s="849">
        <v>1</v>
      </c>
      <c r="M124" s="849">
        <v>23</v>
      </c>
      <c r="N124" s="849">
        <v>2</v>
      </c>
      <c r="O124" s="849">
        <v>46</v>
      </c>
      <c r="P124" s="837">
        <v>2</v>
      </c>
      <c r="Q124" s="850">
        <v>23</v>
      </c>
    </row>
    <row r="125" spans="1:17" ht="14.4" customHeight="1" x14ac:dyDescent="0.3">
      <c r="A125" s="831" t="s">
        <v>3783</v>
      </c>
      <c r="B125" s="832" t="s">
        <v>3784</v>
      </c>
      <c r="C125" s="832" t="s">
        <v>3377</v>
      </c>
      <c r="D125" s="832" t="s">
        <v>3940</v>
      </c>
      <c r="E125" s="832" t="s">
        <v>3941</v>
      </c>
      <c r="F125" s="849">
        <v>1</v>
      </c>
      <c r="G125" s="849">
        <v>252</v>
      </c>
      <c r="H125" s="849"/>
      <c r="I125" s="849">
        <v>252</v>
      </c>
      <c r="J125" s="849">
        <v>0</v>
      </c>
      <c r="K125" s="849">
        <v>0</v>
      </c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3783</v>
      </c>
      <c r="B126" s="832" t="s">
        <v>3784</v>
      </c>
      <c r="C126" s="832" t="s">
        <v>3377</v>
      </c>
      <c r="D126" s="832" t="s">
        <v>3940</v>
      </c>
      <c r="E126" s="832" t="s">
        <v>3942</v>
      </c>
      <c r="F126" s="849">
        <v>1</v>
      </c>
      <c r="G126" s="849">
        <v>252</v>
      </c>
      <c r="H126" s="849">
        <v>1</v>
      </c>
      <c r="I126" s="849">
        <v>252</v>
      </c>
      <c r="J126" s="849">
        <v>1</v>
      </c>
      <c r="K126" s="849">
        <v>252</v>
      </c>
      <c r="L126" s="849">
        <v>1</v>
      </c>
      <c r="M126" s="849">
        <v>252</v>
      </c>
      <c r="N126" s="849"/>
      <c r="O126" s="849"/>
      <c r="P126" s="837"/>
      <c r="Q126" s="850"/>
    </row>
    <row r="127" spans="1:17" ht="14.4" customHeight="1" x14ac:dyDescent="0.3">
      <c r="A127" s="831" t="s">
        <v>3783</v>
      </c>
      <c r="B127" s="832" t="s">
        <v>3784</v>
      </c>
      <c r="C127" s="832" t="s">
        <v>3377</v>
      </c>
      <c r="D127" s="832" t="s">
        <v>3943</v>
      </c>
      <c r="E127" s="832" t="s">
        <v>3944</v>
      </c>
      <c r="F127" s="849"/>
      <c r="G127" s="849"/>
      <c r="H127" s="849"/>
      <c r="I127" s="849"/>
      <c r="J127" s="849">
        <v>2</v>
      </c>
      <c r="K127" s="849">
        <v>74</v>
      </c>
      <c r="L127" s="849">
        <v>1</v>
      </c>
      <c r="M127" s="849">
        <v>37</v>
      </c>
      <c r="N127" s="849">
        <v>4</v>
      </c>
      <c r="O127" s="849">
        <v>148</v>
      </c>
      <c r="P127" s="837">
        <v>2</v>
      </c>
      <c r="Q127" s="850">
        <v>37</v>
      </c>
    </row>
    <row r="128" spans="1:17" ht="14.4" customHeight="1" x14ac:dyDescent="0.3">
      <c r="A128" s="831" t="s">
        <v>3783</v>
      </c>
      <c r="B128" s="832" t="s">
        <v>3784</v>
      </c>
      <c r="C128" s="832" t="s">
        <v>3377</v>
      </c>
      <c r="D128" s="832" t="s">
        <v>3943</v>
      </c>
      <c r="E128" s="832" t="s">
        <v>3945</v>
      </c>
      <c r="F128" s="849">
        <v>1</v>
      </c>
      <c r="G128" s="849">
        <v>37</v>
      </c>
      <c r="H128" s="849"/>
      <c r="I128" s="849">
        <v>37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3783</v>
      </c>
      <c r="B129" s="832" t="s">
        <v>3784</v>
      </c>
      <c r="C129" s="832" t="s">
        <v>3377</v>
      </c>
      <c r="D129" s="832" t="s">
        <v>3946</v>
      </c>
      <c r="E129" s="832" t="s">
        <v>3947</v>
      </c>
      <c r="F129" s="849">
        <v>66</v>
      </c>
      <c r="G129" s="849">
        <v>1518</v>
      </c>
      <c r="H129" s="849">
        <v>0.82499999999999996</v>
      </c>
      <c r="I129" s="849">
        <v>23</v>
      </c>
      <c r="J129" s="849">
        <v>80</v>
      </c>
      <c r="K129" s="849">
        <v>1840</v>
      </c>
      <c r="L129" s="849">
        <v>1</v>
      </c>
      <c r="M129" s="849">
        <v>23</v>
      </c>
      <c r="N129" s="849">
        <v>55</v>
      </c>
      <c r="O129" s="849">
        <v>1265</v>
      </c>
      <c r="P129" s="837">
        <v>0.6875</v>
      </c>
      <c r="Q129" s="850">
        <v>23</v>
      </c>
    </row>
    <row r="130" spans="1:17" ht="14.4" customHeight="1" x14ac:dyDescent="0.3">
      <c r="A130" s="831" t="s">
        <v>3783</v>
      </c>
      <c r="B130" s="832" t="s">
        <v>3784</v>
      </c>
      <c r="C130" s="832" t="s">
        <v>3377</v>
      </c>
      <c r="D130" s="832" t="s">
        <v>3948</v>
      </c>
      <c r="E130" s="832" t="s">
        <v>3949</v>
      </c>
      <c r="F130" s="849"/>
      <c r="G130" s="849"/>
      <c r="H130" s="849"/>
      <c r="I130" s="849"/>
      <c r="J130" s="849">
        <v>1</v>
      </c>
      <c r="K130" s="849">
        <v>400</v>
      </c>
      <c r="L130" s="849">
        <v>1</v>
      </c>
      <c r="M130" s="849">
        <v>400</v>
      </c>
      <c r="N130" s="849"/>
      <c r="O130" s="849"/>
      <c r="P130" s="837"/>
      <c r="Q130" s="850"/>
    </row>
    <row r="131" spans="1:17" ht="14.4" customHeight="1" x14ac:dyDescent="0.3">
      <c r="A131" s="831" t="s">
        <v>3783</v>
      </c>
      <c r="B131" s="832" t="s">
        <v>3784</v>
      </c>
      <c r="C131" s="832" t="s">
        <v>3377</v>
      </c>
      <c r="D131" s="832" t="s">
        <v>3950</v>
      </c>
      <c r="E131" s="832" t="s">
        <v>3951</v>
      </c>
      <c r="F131" s="849">
        <v>1</v>
      </c>
      <c r="G131" s="849">
        <v>171</v>
      </c>
      <c r="H131" s="849">
        <v>1</v>
      </c>
      <c r="I131" s="849">
        <v>171</v>
      </c>
      <c r="J131" s="849">
        <v>1</v>
      </c>
      <c r="K131" s="849">
        <v>171</v>
      </c>
      <c r="L131" s="849">
        <v>1</v>
      </c>
      <c r="M131" s="849">
        <v>171</v>
      </c>
      <c r="N131" s="849"/>
      <c r="O131" s="849"/>
      <c r="P131" s="837"/>
      <c r="Q131" s="850"/>
    </row>
    <row r="132" spans="1:17" ht="14.4" customHeight="1" x14ac:dyDescent="0.3">
      <c r="A132" s="831" t="s">
        <v>3783</v>
      </c>
      <c r="B132" s="832" t="s">
        <v>3784</v>
      </c>
      <c r="C132" s="832" t="s">
        <v>3377</v>
      </c>
      <c r="D132" s="832" t="s">
        <v>3952</v>
      </c>
      <c r="E132" s="832" t="s">
        <v>3953</v>
      </c>
      <c r="F132" s="849">
        <v>1</v>
      </c>
      <c r="G132" s="849">
        <v>327</v>
      </c>
      <c r="H132" s="849">
        <v>1</v>
      </c>
      <c r="I132" s="849">
        <v>327</v>
      </c>
      <c r="J132" s="849">
        <v>1</v>
      </c>
      <c r="K132" s="849">
        <v>327</v>
      </c>
      <c r="L132" s="849">
        <v>1</v>
      </c>
      <c r="M132" s="849">
        <v>327</v>
      </c>
      <c r="N132" s="849"/>
      <c r="O132" s="849"/>
      <c r="P132" s="837"/>
      <c r="Q132" s="850"/>
    </row>
    <row r="133" spans="1:17" ht="14.4" customHeight="1" x14ac:dyDescent="0.3">
      <c r="A133" s="831" t="s">
        <v>3783</v>
      </c>
      <c r="B133" s="832" t="s">
        <v>3784</v>
      </c>
      <c r="C133" s="832" t="s">
        <v>3377</v>
      </c>
      <c r="D133" s="832" t="s">
        <v>3954</v>
      </c>
      <c r="E133" s="832" t="s">
        <v>3955</v>
      </c>
      <c r="F133" s="849">
        <v>1</v>
      </c>
      <c r="G133" s="849">
        <v>331</v>
      </c>
      <c r="H133" s="849"/>
      <c r="I133" s="849">
        <v>331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3783</v>
      </c>
      <c r="B134" s="832" t="s">
        <v>3784</v>
      </c>
      <c r="C134" s="832" t="s">
        <v>3377</v>
      </c>
      <c r="D134" s="832" t="s">
        <v>3954</v>
      </c>
      <c r="E134" s="832" t="s">
        <v>3956</v>
      </c>
      <c r="F134" s="849"/>
      <c r="G134" s="849"/>
      <c r="H134" s="849"/>
      <c r="I134" s="849"/>
      <c r="J134" s="849">
        <v>1</v>
      </c>
      <c r="K134" s="849">
        <v>331</v>
      </c>
      <c r="L134" s="849">
        <v>1</v>
      </c>
      <c r="M134" s="849">
        <v>331</v>
      </c>
      <c r="N134" s="849">
        <v>1</v>
      </c>
      <c r="O134" s="849">
        <v>331</v>
      </c>
      <c r="P134" s="837">
        <v>1</v>
      </c>
      <c r="Q134" s="850">
        <v>331</v>
      </c>
    </row>
    <row r="135" spans="1:17" ht="14.4" customHeight="1" x14ac:dyDescent="0.3">
      <c r="A135" s="831" t="s">
        <v>3783</v>
      </c>
      <c r="B135" s="832" t="s">
        <v>3784</v>
      </c>
      <c r="C135" s="832" t="s">
        <v>3377</v>
      </c>
      <c r="D135" s="832" t="s">
        <v>3957</v>
      </c>
      <c r="E135" s="832" t="s">
        <v>3958</v>
      </c>
      <c r="F135" s="849"/>
      <c r="G135" s="849"/>
      <c r="H135" s="849"/>
      <c r="I135" s="849"/>
      <c r="J135" s="849">
        <v>3</v>
      </c>
      <c r="K135" s="849">
        <v>87</v>
      </c>
      <c r="L135" s="849">
        <v>1</v>
      </c>
      <c r="M135" s="849">
        <v>29</v>
      </c>
      <c r="N135" s="849">
        <v>5</v>
      </c>
      <c r="O135" s="849">
        <v>145</v>
      </c>
      <c r="P135" s="837">
        <v>1.6666666666666667</v>
      </c>
      <c r="Q135" s="850">
        <v>29</v>
      </c>
    </row>
    <row r="136" spans="1:17" ht="14.4" customHeight="1" x14ac:dyDescent="0.3">
      <c r="A136" s="831" t="s">
        <v>3783</v>
      </c>
      <c r="B136" s="832" t="s">
        <v>3784</v>
      </c>
      <c r="C136" s="832" t="s">
        <v>3377</v>
      </c>
      <c r="D136" s="832" t="s">
        <v>3957</v>
      </c>
      <c r="E136" s="832" t="s">
        <v>3959</v>
      </c>
      <c r="F136" s="849">
        <v>2</v>
      </c>
      <c r="G136" s="849">
        <v>58</v>
      </c>
      <c r="H136" s="849"/>
      <c r="I136" s="849">
        <v>29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3783</v>
      </c>
      <c r="B137" s="832" t="s">
        <v>3784</v>
      </c>
      <c r="C137" s="832" t="s">
        <v>3377</v>
      </c>
      <c r="D137" s="832" t="s">
        <v>3960</v>
      </c>
      <c r="E137" s="832" t="s">
        <v>3961</v>
      </c>
      <c r="F137" s="849"/>
      <c r="G137" s="849"/>
      <c r="H137" s="849"/>
      <c r="I137" s="849"/>
      <c r="J137" s="849">
        <v>2</v>
      </c>
      <c r="K137" s="849">
        <v>356</v>
      </c>
      <c r="L137" s="849">
        <v>1</v>
      </c>
      <c r="M137" s="849">
        <v>178</v>
      </c>
      <c r="N137" s="849">
        <v>2</v>
      </c>
      <c r="O137" s="849">
        <v>356</v>
      </c>
      <c r="P137" s="837">
        <v>1</v>
      </c>
      <c r="Q137" s="850">
        <v>178</v>
      </c>
    </row>
    <row r="138" spans="1:17" ht="14.4" customHeight="1" x14ac:dyDescent="0.3">
      <c r="A138" s="831" t="s">
        <v>3783</v>
      </c>
      <c r="B138" s="832" t="s">
        <v>3784</v>
      </c>
      <c r="C138" s="832" t="s">
        <v>3377</v>
      </c>
      <c r="D138" s="832" t="s">
        <v>3962</v>
      </c>
      <c r="E138" s="832" t="s">
        <v>3963</v>
      </c>
      <c r="F138" s="849"/>
      <c r="G138" s="849"/>
      <c r="H138" s="849"/>
      <c r="I138" s="849"/>
      <c r="J138" s="849">
        <v>2</v>
      </c>
      <c r="K138" s="849">
        <v>398</v>
      </c>
      <c r="L138" s="849">
        <v>1</v>
      </c>
      <c r="M138" s="849">
        <v>199</v>
      </c>
      <c r="N138" s="849"/>
      <c r="O138" s="849"/>
      <c r="P138" s="837"/>
      <c r="Q138" s="850"/>
    </row>
    <row r="139" spans="1:17" ht="14.4" customHeight="1" x14ac:dyDescent="0.3">
      <c r="A139" s="831" t="s">
        <v>3783</v>
      </c>
      <c r="B139" s="832" t="s">
        <v>3784</v>
      </c>
      <c r="C139" s="832" t="s">
        <v>3377</v>
      </c>
      <c r="D139" s="832" t="s">
        <v>3964</v>
      </c>
      <c r="E139" s="832" t="s">
        <v>3965</v>
      </c>
      <c r="F139" s="849"/>
      <c r="G139" s="849"/>
      <c r="H139" s="849"/>
      <c r="I139" s="849"/>
      <c r="J139" s="849">
        <v>3</v>
      </c>
      <c r="K139" s="849">
        <v>45</v>
      </c>
      <c r="L139" s="849">
        <v>1</v>
      </c>
      <c r="M139" s="849">
        <v>15</v>
      </c>
      <c r="N139" s="849">
        <v>3</v>
      </c>
      <c r="O139" s="849">
        <v>45</v>
      </c>
      <c r="P139" s="837">
        <v>1</v>
      </c>
      <c r="Q139" s="850">
        <v>15</v>
      </c>
    </row>
    <row r="140" spans="1:17" ht="14.4" customHeight="1" x14ac:dyDescent="0.3">
      <c r="A140" s="831" t="s">
        <v>3783</v>
      </c>
      <c r="B140" s="832" t="s">
        <v>3784</v>
      </c>
      <c r="C140" s="832" t="s">
        <v>3377</v>
      </c>
      <c r="D140" s="832" t="s">
        <v>3966</v>
      </c>
      <c r="E140" s="832" t="s">
        <v>3967</v>
      </c>
      <c r="F140" s="849">
        <v>8</v>
      </c>
      <c r="G140" s="849">
        <v>152</v>
      </c>
      <c r="H140" s="849">
        <v>2.6666666666666665</v>
      </c>
      <c r="I140" s="849">
        <v>19</v>
      </c>
      <c r="J140" s="849">
        <v>3</v>
      </c>
      <c r="K140" s="849">
        <v>57</v>
      </c>
      <c r="L140" s="849">
        <v>1</v>
      </c>
      <c r="M140" s="849">
        <v>19</v>
      </c>
      <c r="N140" s="849">
        <v>5</v>
      </c>
      <c r="O140" s="849">
        <v>95</v>
      </c>
      <c r="P140" s="837">
        <v>1.6666666666666667</v>
      </c>
      <c r="Q140" s="850">
        <v>19</v>
      </c>
    </row>
    <row r="141" spans="1:17" ht="14.4" customHeight="1" x14ac:dyDescent="0.3">
      <c r="A141" s="831" t="s">
        <v>3783</v>
      </c>
      <c r="B141" s="832" t="s">
        <v>3784</v>
      </c>
      <c r="C141" s="832" t="s">
        <v>3377</v>
      </c>
      <c r="D141" s="832" t="s">
        <v>3968</v>
      </c>
      <c r="E141" s="832" t="s">
        <v>3969</v>
      </c>
      <c r="F141" s="849">
        <v>1</v>
      </c>
      <c r="G141" s="849">
        <v>20</v>
      </c>
      <c r="H141" s="849">
        <v>0.5</v>
      </c>
      <c r="I141" s="849">
        <v>20</v>
      </c>
      <c r="J141" s="849">
        <v>2</v>
      </c>
      <c r="K141" s="849">
        <v>40</v>
      </c>
      <c r="L141" s="849">
        <v>1</v>
      </c>
      <c r="M141" s="849">
        <v>20</v>
      </c>
      <c r="N141" s="849"/>
      <c r="O141" s="849"/>
      <c r="P141" s="837"/>
      <c r="Q141" s="850"/>
    </row>
    <row r="142" spans="1:17" ht="14.4" customHeight="1" x14ac:dyDescent="0.3">
      <c r="A142" s="831" t="s">
        <v>3783</v>
      </c>
      <c r="B142" s="832" t="s">
        <v>3784</v>
      </c>
      <c r="C142" s="832" t="s">
        <v>3377</v>
      </c>
      <c r="D142" s="832" t="s">
        <v>3968</v>
      </c>
      <c r="E142" s="832" t="s">
        <v>3970</v>
      </c>
      <c r="F142" s="849">
        <v>15</v>
      </c>
      <c r="G142" s="849">
        <v>300</v>
      </c>
      <c r="H142" s="849">
        <v>2.1428571428571428</v>
      </c>
      <c r="I142" s="849">
        <v>20</v>
      </c>
      <c r="J142" s="849">
        <v>7</v>
      </c>
      <c r="K142" s="849">
        <v>140</v>
      </c>
      <c r="L142" s="849">
        <v>1</v>
      </c>
      <c r="M142" s="849">
        <v>20</v>
      </c>
      <c r="N142" s="849">
        <v>11</v>
      </c>
      <c r="O142" s="849">
        <v>220</v>
      </c>
      <c r="P142" s="837">
        <v>1.5714285714285714</v>
      </c>
      <c r="Q142" s="850">
        <v>20</v>
      </c>
    </row>
    <row r="143" spans="1:17" ht="14.4" customHeight="1" x14ac:dyDescent="0.3">
      <c r="A143" s="831" t="s">
        <v>3783</v>
      </c>
      <c r="B143" s="832" t="s">
        <v>3784</v>
      </c>
      <c r="C143" s="832" t="s">
        <v>3377</v>
      </c>
      <c r="D143" s="832" t="s">
        <v>3971</v>
      </c>
      <c r="E143" s="832" t="s">
        <v>3972</v>
      </c>
      <c r="F143" s="849"/>
      <c r="G143" s="849"/>
      <c r="H143" s="849"/>
      <c r="I143" s="849"/>
      <c r="J143" s="849">
        <v>2</v>
      </c>
      <c r="K143" s="849">
        <v>372</v>
      </c>
      <c r="L143" s="849">
        <v>1</v>
      </c>
      <c r="M143" s="849">
        <v>186</v>
      </c>
      <c r="N143" s="849"/>
      <c r="O143" s="849"/>
      <c r="P143" s="837"/>
      <c r="Q143" s="850"/>
    </row>
    <row r="144" spans="1:17" ht="14.4" customHeight="1" x14ac:dyDescent="0.3">
      <c r="A144" s="831" t="s">
        <v>3783</v>
      </c>
      <c r="B144" s="832" t="s">
        <v>3784</v>
      </c>
      <c r="C144" s="832" t="s">
        <v>3377</v>
      </c>
      <c r="D144" s="832" t="s">
        <v>3973</v>
      </c>
      <c r="E144" s="832" t="s">
        <v>3974</v>
      </c>
      <c r="F144" s="849">
        <v>5</v>
      </c>
      <c r="G144" s="849">
        <v>940</v>
      </c>
      <c r="H144" s="849">
        <v>2.5</v>
      </c>
      <c r="I144" s="849">
        <v>188</v>
      </c>
      <c r="J144" s="849">
        <v>2</v>
      </c>
      <c r="K144" s="849">
        <v>376</v>
      </c>
      <c r="L144" s="849">
        <v>1</v>
      </c>
      <c r="M144" s="849">
        <v>188</v>
      </c>
      <c r="N144" s="849">
        <v>4</v>
      </c>
      <c r="O144" s="849">
        <v>756</v>
      </c>
      <c r="P144" s="837">
        <v>2.0106382978723403</v>
      </c>
      <c r="Q144" s="850">
        <v>189</v>
      </c>
    </row>
    <row r="145" spans="1:17" ht="14.4" customHeight="1" x14ac:dyDescent="0.3">
      <c r="A145" s="831" t="s">
        <v>3783</v>
      </c>
      <c r="B145" s="832" t="s">
        <v>3784</v>
      </c>
      <c r="C145" s="832" t="s">
        <v>3377</v>
      </c>
      <c r="D145" s="832" t="s">
        <v>3973</v>
      </c>
      <c r="E145" s="832" t="s">
        <v>3975</v>
      </c>
      <c r="F145" s="849">
        <v>1</v>
      </c>
      <c r="G145" s="849">
        <v>188</v>
      </c>
      <c r="H145" s="849">
        <v>1</v>
      </c>
      <c r="I145" s="849">
        <v>188</v>
      </c>
      <c r="J145" s="849">
        <v>1</v>
      </c>
      <c r="K145" s="849">
        <v>188</v>
      </c>
      <c r="L145" s="849">
        <v>1</v>
      </c>
      <c r="M145" s="849">
        <v>188</v>
      </c>
      <c r="N145" s="849"/>
      <c r="O145" s="849"/>
      <c r="P145" s="837"/>
      <c r="Q145" s="850"/>
    </row>
    <row r="146" spans="1:17" ht="14.4" customHeight="1" x14ac:dyDescent="0.3">
      <c r="A146" s="831" t="s">
        <v>3783</v>
      </c>
      <c r="B146" s="832" t="s">
        <v>3784</v>
      </c>
      <c r="C146" s="832" t="s">
        <v>3377</v>
      </c>
      <c r="D146" s="832" t="s">
        <v>3976</v>
      </c>
      <c r="E146" s="832" t="s">
        <v>3977</v>
      </c>
      <c r="F146" s="849"/>
      <c r="G146" s="849"/>
      <c r="H146" s="849"/>
      <c r="I146" s="849"/>
      <c r="J146" s="849">
        <v>2</v>
      </c>
      <c r="K146" s="849">
        <v>536</v>
      </c>
      <c r="L146" s="849">
        <v>1</v>
      </c>
      <c r="M146" s="849">
        <v>268</v>
      </c>
      <c r="N146" s="849"/>
      <c r="O146" s="849"/>
      <c r="P146" s="837"/>
      <c r="Q146" s="850"/>
    </row>
    <row r="147" spans="1:17" ht="14.4" customHeight="1" x14ac:dyDescent="0.3">
      <c r="A147" s="831" t="s">
        <v>3783</v>
      </c>
      <c r="B147" s="832" t="s">
        <v>3784</v>
      </c>
      <c r="C147" s="832" t="s">
        <v>3377</v>
      </c>
      <c r="D147" s="832" t="s">
        <v>3978</v>
      </c>
      <c r="E147" s="832" t="s">
        <v>3979</v>
      </c>
      <c r="F147" s="849">
        <v>1</v>
      </c>
      <c r="G147" s="849">
        <v>174</v>
      </c>
      <c r="H147" s="849">
        <v>1</v>
      </c>
      <c r="I147" s="849">
        <v>174</v>
      </c>
      <c r="J147" s="849">
        <v>1</v>
      </c>
      <c r="K147" s="849">
        <v>174</v>
      </c>
      <c r="L147" s="849">
        <v>1</v>
      </c>
      <c r="M147" s="849">
        <v>174</v>
      </c>
      <c r="N147" s="849"/>
      <c r="O147" s="849"/>
      <c r="P147" s="837"/>
      <c r="Q147" s="850"/>
    </row>
    <row r="148" spans="1:17" ht="14.4" customHeight="1" x14ac:dyDescent="0.3">
      <c r="A148" s="831" t="s">
        <v>3783</v>
      </c>
      <c r="B148" s="832" t="s">
        <v>3784</v>
      </c>
      <c r="C148" s="832" t="s">
        <v>3377</v>
      </c>
      <c r="D148" s="832" t="s">
        <v>3980</v>
      </c>
      <c r="E148" s="832" t="s">
        <v>3981</v>
      </c>
      <c r="F148" s="849"/>
      <c r="G148" s="849"/>
      <c r="H148" s="849"/>
      <c r="I148" s="849"/>
      <c r="J148" s="849">
        <v>3</v>
      </c>
      <c r="K148" s="849">
        <v>252</v>
      </c>
      <c r="L148" s="849">
        <v>1</v>
      </c>
      <c r="M148" s="849">
        <v>84</v>
      </c>
      <c r="N148" s="849">
        <v>5</v>
      </c>
      <c r="O148" s="849">
        <v>420</v>
      </c>
      <c r="P148" s="837">
        <v>1.6666666666666667</v>
      </c>
      <c r="Q148" s="850">
        <v>84</v>
      </c>
    </row>
    <row r="149" spans="1:17" ht="14.4" customHeight="1" x14ac:dyDescent="0.3">
      <c r="A149" s="831" t="s">
        <v>3783</v>
      </c>
      <c r="B149" s="832" t="s">
        <v>3784</v>
      </c>
      <c r="C149" s="832" t="s">
        <v>3377</v>
      </c>
      <c r="D149" s="832" t="s">
        <v>3980</v>
      </c>
      <c r="E149" s="832" t="s">
        <v>3982</v>
      </c>
      <c r="F149" s="849">
        <v>2</v>
      </c>
      <c r="G149" s="849">
        <v>168</v>
      </c>
      <c r="H149" s="849"/>
      <c r="I149" s="849">
        <v>84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3783</v>
      </c>
      <c r="B150" s="832" t="s">
        <v>3784</v>
      </c>
      <c r="C150" s="832" t="s">
        <v>3377</v>
      </c>
      <c r="D150" s="832" t="s">
        <v>3983</v>
      </c>
      <c r="E150" s="832" t="s">
        <v>3984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265</v>
      </c>
      <c r="P150" s="837"/>
      <c r="Q150" s="850">
        <v>265</v>
      </c>
    </row>
    <row r="151" spans="1:17" ht="14.4" customHeight="1" x14ac:dyDescent="0.3">
      <c r="A151" s="831" t="s">
        <v>3783</v>
      </c>
      <c r="B151" s="832" t="s">
        <v>3784</v>
      </c>
      <c r="C151" s="832" t="s">
        <v>3377</v>
      </c>
      <c r="D151" s="832" t="s">
        <v>3985</v>
      </c>
      <c r="E151" s="832" t="s">
        <v>3986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956</v>
      </c>
      <c r="P151" s="837"/>
      <c r="Q151" s="850">
        <v>956</v>
      </c>
    </row>
    <row r="152" spans="1:17" ht="14.4" customHeight="1" x14ac:dyDescent="0.3">
      <c r="A152" s="831" t="s">
        <v>3783</v>
      </c>
      <c r="B152" s="832" t="s">
        <v>3784</v>
      </c>
      <c r="C152" s="832" t="s">
        <v>3377</v>
      </c>
      <c r="D152" s="832" t="s">
        <v>3987</v>
      </c>
      <c r="E152" s="832" t="s">
        <v>3988</v>
      </c>
      <c r="F152" s="849"/>
      <c r="G152" s="849"/>
      <c r="H152" s="849"/>
      <c r="I152" s="849"/>
      <c r="J152" s="849">
        <v>1</v>
      </c>
      <c r="K152" s="849">
        <v>78</v>
      </c>
      <c r="L152" s="849">
        <v>1</v>
      </c>
      <c r="M152" s="849">
        <v>78</v>
      </c>
      <c r="N152" s="849"/>
      <c r="O152" s="849"/>
      <c r="P152" s="837"/>
      <c r="Q152" s="850"/>
    </row>
    <row r="153" spans="1:17" ht="14.4" customHeight="1" x14ac:dyDescent="0.3">
      <c r="A153" s="831" t="s">
        <v>3783</v>
      </c>
      <c r="B153" s="832" t="s">
        <v>3784</v>
      </c>
      <c r="C153" s="832" t="s">
        <v>3377</v>
      </c>
      <c r="D153" s="832" t="s">
        <v>3987</v>
      </c>
      <c r="E153" s="832" t="s">
        <v>3989</v>
      </c>
      <c r="F153" s="849">
        <v>1</v>
      </c>
      <c r="G153" s="849">
        <v>78</v>
      </c>
      <c r="H153" s="849">
        <v>0.5</v>
      </c>
      <c r="I153" s="849">
        <v>78</v>
      </c>
      <c r="J153" s="849">
        <v>2</v>
      </c>
      <c r="K153" s="849">
        <v>156</v>
      </c>
      <c r="L153" s="849">
        <v>1</v>
      </c>
      <c r="M153" s="849">
        <v>78</v>
      </c>
      <c r="N153" s="849"/>
      <c r="O153" s="849"/>
      <c r="P153" s="837"/>
      <c r="Q153" s="850"/>
    </row>
    <row r="154" spans="1:17" ht="14.4" customHeight="1" x14ac:dyDescent="0.3">
      <c r="A154" s="831" t="s">
        <v>3783</v>
      </c>
      <c r="B154" s="832" t="s">
        <v>3784</v>
      </c>
      <c r="C154" s="832" t="s">
        <v>3377</v>
      </c>
      <c r="D154" s="832" t="s">
        <v>3990</v>
      </c>
      <c r="E154" s="832" t="s">
        <v>3991</v>
      </c>
      <c r="F154" s="849">
        <v>1</v>
      </c>
      <c r="G154" s="849">
        <v>301</v>
      </c>
      <c r="H154" s="849">
        <v>1</v>
      </c>
      <c r="I154" s="849">
        <v>301</v>
      </c>
      <c r="J154" s="849">
        <v>1</v>
      </c>
      <c r="K154" s="849">
        <v>301</v>
      </c>
      <c r="L154" s="849">
        <v>1</v>
      </c>
      <c r="M154" s="849">
        <v>301</v>
      </c>
      <c r="N154" s="849"/>
      <c r="O154" s="849"/>
      <c r="P154" s="837"/>
      <c r="Q154" s="850"/>
    </row>
    <row r="155" spans="1:17" ht="14.4" customHeight="1" x14ac:dyDescent="0.3">
      <c r="A155" s="831" t="s">
        <v>3783</v>
      </c>
      <c r="B155" s="832" t="s">
        <v>3784</v>
      </c>
      <c r="C155" s="832" t="s">
        <v>3377</v>
      </c>
      <c r="D155" s="832" t="s">
        <v>3992</v>
      </c>
      <c r="E155" s="832" t="s">
        <v>3993</v>
      </c>
      <c r="F155" s="849"/>
      <c r="G155" s="849"/>
      <c r="H155" s="849"/>
      <c r="I155" s="849"/>
      <c r="J155" s="849">
        <v>2</v>
      </c>
      <c r="K155" s="849">
        <v>42</v>
      </c>
      <c r="L155" s="849">
        <v>1</v>
      </c>
      <c r="M155" s="849">
        <v>21</v>
      </c>
      <c r="N155" s="849"/>
      <c r="O155" s="849"/>
      <c r="P155" s="837"/>
      <c r="Q155" s="850"/>
    </row>
    <row r="156" spans="1:17" ht="14.4" customHeight="1" x14ac:dyDescent="0.3">
      <c r="A156" s="831" t="s">
        <v>3783</v>
      </c>
      <c r="B156" s="832" t="s">
        <v>3784</v>
      </c>
      <c r="C156" s="832" t="s">
        <v>3377</v>
      </c>
      <c r="D156" s="832" t="s">
        <v>3994</v>
      </c>
      <c r="E156" s="832" t="s">
        <v>3995</v>
      </c>
      <c r="F156" s="849"/>
      <c r="G156" s="849"/>
      <c r="H156" s="849"/>
      <c r="I156" s="849"/>
      <c r="J156" s="849">
        <v>3</v>
      </c>
      <c r="K156" s="849">
        <v>66</v>
      </c>
      <c r="L156" s="849">
        <v>1</v>
      </c>
      <c r="M156" s="849">
        <v>22</v>
      </c>
      <c r="N156" s="849">
        <v>1</v>
      </c>
      <c r="O156" s="849">
        <v>22</v>
      </c>
      <c r="P156" s="837">
        <v>0.33333333333333331</v>
      </c>
      <c r="Q156" s="850">
        <v>22</v>
      </c>
    </row>
    <row r="157" spans="1:17" ht="14.4" customHeight="1" x14ac:dyDescent="0.3">
      <c r="A157" s="831" t="s">
        <v>3783</v>
      </c>
      <c r="B157" s="832" t="s">
        <v>3784</v>
      </c>
      <c r="C157" s="832" t="s">
        <v>3377</v>
      </c>
      <c r="D157" s="832" t="s">
        <v>3994</v>
      </c>
      <c r="E157" s="832" t="s">
        <v>3996</v>
      </c>
      <c r="F157" s="849"/>
      <c r="G157" s="849"/>
      <c r="H157" s="849"/>
      <c r="I157" s="849"/>
      <c r="J157" s="849"/>
      <c r="K157" s="849"/>
      <c r="L157" s="849"/>
      <c r="M157" s="849"/>
      <c r="N157" s="849">
        <v>2</v>
      </c>
      <c r="O157" s="849">
        <v>44</v>
      </c>
      <c r="P157" s="837"/>
      <c r="Q157" s="850">
        <v>22</v>
      </c>
    </row>
    <row r="158" spans="1:17" ht="14.4" customHeight="1" x14ac:dyDescent="0.3">
      <c r="A158" s="831" t="s">
        <v>3783</v>
      </c>
      <c r="B158" s="832" t="s">
        <v>3784</v>
      </c>
      <c r="C158" s="832" t="s">
        <v>3377</v>
      </c>
      <c r="D158" s="832" t="s">
        <v>3997</v>
      </c>
      <c r="E158" s="832" t="s">
        <v>3998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569</v>
      </c>
      <c r="P158" s="837"/>
      <c r="Q158" s="850">
        <v>569</v>
      </c>
    </row>
    <row r="159" spans="1:17" ht="14.4" customHeight="1" x14ac:dyDescent="0.3">
      <c r="A159" s="831" t="s">
        <v>3783</v>
      </c>
      <c r="B159" s="832" t="s">
        <v>3784</v>
      </c>
      <c r="C159" s="832" t="s">
        <v>3377</v>
      </c>
      <c r="D159" s="832" t="s">
        <v>3999</v>
      </c>
      <c r="E159" s="832" t="s">
        <v>4000</v>
      </c>
      <c r="F159" s="849"/>
      <c r="G159" s="849"/>
      <c r="H159" s="849"/>
      <c r="I159" s="849"/>
      <c r="J159" s="849"/>
      <c r="K159" s="849"/>
      <c r="L159" s="849"/>
      <c r="M159" s="849"/>
      <c r="N159" s="849">
        <v>2</v>
      </c>
      <c r="O159" s="849">
        <v>990</v>
      </c>
      <c r="P159" s="837"/>
      <c r="Q159" s="850">
        <v>495</v>
      </c>
    </row>
    <row r="160" spans="1:17" ht="14.4" customHeight="1" x14ac:dyDescent="0.3">
      <c r="A160" s="831" t="s">
        <v>3783</v>
      </c>
      <c r="B160" s="832" t="s">
        <v>3784</v>
      </c>
      <c r="C160" s="832" t="s">
        <v>3377</v>
      </c>
      <c r="D160" s="832" t="s">
        <v>3999</v>
      </c>
      <c r="E160" s="832" t="s">
        <v>4001</v>
      </c>
      <c r="F160" s="849">
        <v>3</v>
      </c>
      <c r="G160" s="849">
        <v>1485</v>
      </c>
      <c r="H160" s="849"/>
      <c r="I160" s="849">
        <v>495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3783</v>
      </c>
      <c r="B161" s="832" t="s">
        <v>3784</v>
      </c>
      <c r="C161" s="832" t="s">
        <v>3377</v>
      </c>
      <c r="D161" s="832" t="s">
        <v>4002</v>
      </c>
      <c r="E161" s="832" t="s">
        <v>4003</v>
      </c>
      <c r="F161" s="849">
        <v>1</v>
      </c>
      <c r="G161" s="849">
        <v>579</v>
      </c>
      <c r="H161" s="849"/>
      <c r="I161" s="849">
        <v>579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3783</v>
      </c>
      <c r="B162" s="832" t="s">
        <v>3784</v>
      </c>
      <c r="C162" s="832" t="s">
        <v>3377</v>
      </c>
      <c r="D162" s="832" t="s">
        <v>4004</v>
      </c>
      <c r="E162" s="832" t="s">
        <v>4005</v>
      </c>
      <c r="F162" s="849">
        <v>1</v>
      </c>
      <c r="G162" s="849">
        <v>1011</v>
      </c>
      <c r="H162" s="849"/>
      <c r="I162" s="849">
        <v>1011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3783</v>
      </c>
      <c r="B163" s="832" t="s">
        <v>3784</v>
      </c>
      <c r="C163" s="832" t="s">
        <v>3377</v>
      </c>
      <c r="D163" s="832" t="s">
        <v>4006</v>
      </c>
      <c r="E163" s="832" t="s">
        <v>4007</v>
      </c>
      <c r="F163" s="849"/>
      <c r="G163" s="849"/>
      <c r="H163" s="849"/>
      <c r="I163" s="849"/>
      <c r="J163" s="849">
        <v>1</v>
      </c>
      <c r="K163" s="849">
        <v>192</v>
      </c>
      <c r="L163" s="849">
        <v>1</v>
      </c>
      <c r="M163" s="849">
        <v>192</v>
      </c>
      <c r="N163" s="849">
        <v>1</v>
      </c>
      <c r="O163" s="849">
        <v>192</v>
      </c>
      <c r="P163" s="837">
        <v>1</v>
      </c>
      <c r="Q163" s="850">
        <v>192</v>
      </c>
    </row>
    <row r="164" spans="1:17" ht="14.4" customHeight="1" x14ac:dyDescent="0.3">
      <c r="A164" s="831" t="s">
        <v>3783</v>
      </c>
      <c r="B164" s="832" t="s">
        <v>3784</v>
      </c>
      <c r="C164" s="832" t="s">
        <v>3377</v>
      </c>
      <c r="D164" s="832" t="s">
        <v>4008</v>
      </c>
      <c r="E164" s="832" t="s">
        <v>4009</v>
      </c>
      <c r="F164" s="849"/>
      <c r="G164" s="849"/>
      <c r="H164" s="849"/>
      <c r="I164" s="849"/>
      <c r="J164" s="849">
        <v>2</v>
      </c>
      <c r="K164" s="849">
        <v>410</v>
      </c>
      <c r="L164" s="849">
        <v>1</v>
      </c>
      <c r="M164" s="849">
        <v>205</v>
      </c>
      <c r="N164" s="849"/>
      <c r="O164" s="849"/>
      <c r="P164" s="837"/>
      <c r="Q164" s="850"/>
    </row>
    <row r="165" spans="1:17" ht="14.4" customHeight="1" x14ac:dyDescent="0.3">
      <c r="A165" s="831" t="s">
        <v>3783</v>
      </c>
      <c r="B165" s="832" t="s">
        <v>3784</v>
      </c>
      <c r="C165" s="832" t="s">
        <v>3377</v>
      </c>
      <c r="D165" s="832" t="s">
        <v>4010</v>
      </c>
      <c r="E165" s="832" t="s">
        <v>4011</v>
      </c>
      <c r="F165" s="849"/>
      <c r="G165" s="849"/>
      <c r="H165" s="849"/>
      <c r="I165" s="849"/>
      <c r="J165" s="849">
        <v>2</v>
      </c>
      <c r="K165" s="849">
        <v>336</v>
      </c>
      <c r="L165" s="849">
        <v>1</v>
      </c>
      <c r="M165" s="849">
        <v>168</v>
      </c>
      <c r="N165" s="849"/>
      <c r="O165" s="849"/>
      <c r="P165" s="837"/>
      <c r="Q165" s="850"/>
    </row>
    <row r="166" spans="1:17" ht="14.4" customHeight="1" x14ac:dyDescent="0.3">
      <c r="A166" s="831" t="s">
        <v>3783</v>
      </c>
      <c r="B166" s="832" t="s">
        <v>3784</v>
      </c>
      <c r="C166" s="832" t="s">
        <v>3377</v>
      </c>
      <c r="D166" s="832" t="s">
        <v>4012</v>
      </c>
      <c r="E166" s="832" t="s">
        <v>4013</v>
      </c>
      <c r="F166" s="849"/>
      <c r="G166" s="849"/>
      <c r="H166" s="849"/>
      <c r="I166" s="849"/>
      <c r="J166" s="849">
        <v>2</v>
      </c>
      <c r="K166" s="849">
        <v>254</v>
      </c>
      <c r="L166" s="849">
        <v>1</v>
      </c>
      <c r="M166" s="849">
        <v>127</v>
      </c>
      <c r="N166" s="849"/>
      <c r="O166" s="849"/>
      <c r="P166" s="837"/>
      <c r="Q166" s="850"/>
    </row>
    <row r="167" spans="1:17" ht="14.4" customHeight="1" x14ac:dyDescent="0.3">
      <c r="A167" s="831" t="s">
        <v>3783</v>
      </c>
      <c r="B167" s="832" t="s">
        <v>3784</v>
      </c>
      <c r="C167" s="832" t="s">
        <v>3377</v>
      </c>
      <c r="D167" s="832" t="s">
        <v>4014</v>
      </c>
      <c r="E167" s="832" t="s">
        <v>4015</v>
      </c>
      <c r="F167" s="849">
        <v>1</v>
      </c>
      <c r="G167" s="849">
        <v>23</v>
      </c>
      <c r="H167" s="849"/>
      <c r="I167" s="849">
        <v>23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3783</v>
      </c>
      <c r="B168" s="832" t="s">
        <v>3784</v>
      </c>
      <c r="C168" s="832" t="s">
        <v>3377</v>
      </c>
      <c r="D168" s="832" t="s">
        <v>4014</v>
      </c>
      <c r="E168" s="832" t="s">
        <v>4016</v>
      </c>
      <c r="F168" s="849">
        <v>2</v>
      </c>
      <c r="G168" s="849">
        <v>46</v>
      </c>
      <c r="H168" s="849">
        <v>0.66666666666666663</v>
      </c>
      <c r="I168" s="849">
        <v>23</v>
      </c>
      <c r="J168" s="849">
        <v>3</v>
      </c>
      <c r="K168" s="849">
        <v>69</v>
      </c>
      <c r="L168" s="849">
        <v>1</v>
      </c>
      <c r="M168" s="849">
        <v>23</v>
      </c>
      <c r="N168" s="849">
        <v>2</v>
      </c>
      <c r="O168" s="849">
        <v>46</v>
      </c>
      <c r="P168" s="837">
        <v>0.66666666666666663</v>
      </c>
      <c r="Q168" s="850">
        <v>23</v>
      </c>
    </row>
    <row r="169" spans="1:17" ht="14.4" customHeight="1" x14ac:dyDescent="0.3">
      <c r="A169" s="831" t="s">
        <v>3783</v>
      </c>
      <c r="B169" s="832" t="s">
        <v>3784</v>
      </c>
      <c r="C169" s="832" t="s">
        <v>3377</v>
      </c>
      <c r="D169" s="832" t="s">
        <v>4017</v>
      </c>
      <c r="E169" s="832" t="s">
        <v>4018</v>
      </c>
      <c r="F169" s="849">
        <v>1</v>
      </c>
      <c r="G169" s="849">
        <v>17</v>
      </c>
      <c r="H169" s="849"/>
      <c r="I169" s="849">
        <v>17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3783</v>
      </c>
      <c r="B170" s="832" t="s">
        <v>3784</v>
      </c>
      <c r="C170" s="832" t="s">
        <v>3377</v>
      </c>
      <c r="D170" s="832" t="s">
        <v>4019</v>
      </c>
      <c r="E170" s="832" t="s">
        <v>4020</v>
      </c>
      <c r="F170" s="849"/>
      <c r="G170" s="849"/>
      <c r="H170" s="849"/>
      <c r="I170" s="849"/>
      <c r="J170" s="849">
        <v>2</v>
      </c>
      <c r="K170" s="849">
        <v>336</v>
      </c>
      <c r="L170" s="849">
        <v>1</v>
      </c>
      <c r="M170" s="849">
        <v>168</v>
      </c>
      <c r="N170" s="849"/>
      <c r="O170" s="849"/>
      <c r="P170" s="837"/>
      <c r="Q170" s="850"/>
    </row>
    <row r="171" spans="1:17" ht="14.4" customHeight="1" x14ac:dyDescent="0.3">
      <c r="A171" s="831" t="s">
        <v>3783</v>
      </c>
      <c r="B171" s="832" t="s">
        <v>3784</v>
      </c>
      <c r="C171" s="832" t="s">
        <v>3377</v>
      </c>
      <c r="D171" s="832" t="s">
        <v>4021</v>
      </c>
      <c r="E171" s="832" t="s">
        <v>4022</v>
      </c>
      <c r="F171" s="849"/>
      <c r="G171" s="849"/>
      <c r="H171" s="849"/>
      <c r="I171" s="849"/>
      <c r="J171" s="849">
        <v>1</v>
      </c>
      <c r="K171" s="849">
        <v>133</v>
      </c>
      <c r="L171" s="849">
        <v>1</v>
      </c>
      <c r="M171" s="849">
        <v>133</v>
      </c>
      <c r="N171" s="849">
        <v>1</v>
      </c>
      <c r="O171" s="849">
        <v>133</v>
      </c>
      <c r="P171" s="837">
        <v>1</v>
      </c>
      <c r="Q171" s="850">
        <v>133</v>
      </c>
    </row>
    <row r="172" spans="1:17" ht="14.4" customHeight="1" x14ac:dyDescent="0.3">
      <c r="A172" s="831" t="s">
        <v>3783</v>
      </c>
      <c r="B172" s="832" t="s">
        <v>3784</v>
      </c>
      <c r="C172" s="832" t="s">
        <v>3377</v>
      </c>
      <c r="D172" s="832" t="s">
        <v>4023</v>
      </c>
      <c r="E172" s="832" t="s">
        <v>4024</v>
      </c>
      <c r="F172" s="849">
        <v>1</v>
      </c>
      <c r="G172" s="849">
        <v>651</v>
      </c>
      <c r="H172" s="849"/>
      <c r="I172" s="849">
        <v>651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3783</v>
      </c>
      <c r="B173" s="832" t="s">
        <v>3784</v>
      </c>
      <c r="C173" s="832" t="s">
        <v>3377</v>
      </c>
      <c r="D173" s="832" t="s">
        <v>4025</v>
      </c>
      <c r="E173" s="832" t="s">
        <v>4026</v>
      </c>
      <c r="F173" s="849">
        <v>2</v>
      </c>
      <c r="G173" s="849">
        <v>588</v>
      </c>
      <c r="H173" s="849"/>
      <c r="I173" s="849">
        <v>294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3783</v>
      </c>
      <c r="B174" s="832" t="s">
        <v>3784</v>
      </c>
      <c r="C174" s="832" t="s">
        <v>3377</v>
      </c>
      <c r="D174" s="832" t="s">
        <v>4025</v>
      </c>
      <c r="E174" s="832" t="s">
        <v>4027</v>
      </c>
      <c r="F174" s="849">
        <v>1</v>
      </c>
      <c r="G174" s="849">
        <v>294</v>
      </c>
      <c r="H174" s="849">
        <v>1</v>
      </c>
      <c r="I174" s="849">
        <v>294</v>
      </c>
      <c r="J174" s="849">
        <v>1</v>
      </c>
      <c r="K174" s="849">
        <v>294</v>
      </c>
      <c r="L174" s="849">
        <v>1</v>
      </c>
      <c r="M174" s="849">
        <v>294</v>
      </c>
      <c r="N174" s="849"/>
      <c r="O174" s="849"/>
      <c r="P174" s="837"/>
      <c r="Q174" s="850"/>
    </row>
    <row r="175" spans="1:17" ht="14.4" customHeight="1" x14ac:dyDescent="0.3">
      <c r="A175" s="831" t="s">
        <v>3783</v>
      </c>
      <c r="B175" s="832" t="s">
        <v>3784</v>
      </c>
      <c r="C175" s="832" t="s">
        <v>3377</v>
      </c>
      <c r="D175" s="832" t="s">
        <v>4028</v>
      </c>
      <c r="E175" s="832" t="s">
        <v>4029</v>
      </c>
      <c r="F175" s="849">
        <v>1</v>
      </c>
      <c r="G175" s="849">
        <v>373</v>
      </c>
      <c r="H175" s="849"/>
      <c r="I175" s="849">
        <v>373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3783</v>
      </c>
      <c r="B176" s="832" t="s">
        <v>3784</v>
      </c>
      <c r="C176" s="832" t="s">
        <v>3377</v>
      </c>
      <c r="D176" s="832" t="s">
        <v>4030</v>
      </c>
      <c r="E176" s="832" t="s">
        <v>4031</v>
      </c>
      <c r="F176" s="849">
        <v>1</v>
      </c>
      <c r="G176" s="849">
        <v>45</v>
      </c>
      <c r="H176" s="849"/>
      <c r="I176" s="849">
        <v>45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3783</v>
      </c>
      <c r="B177" s="832" t="s">
        <v>3784</v>
      </c>
      <c r="C177" s="832" t="s">
        <v>3377</v>
      </c>
      <c r="D177" s="832" t="s">
        <v>4030</v>
      </c>
      <c r="E177" s="832" t="s">
        <v>4032</v>
      </c>
      <c r="F177" s="849">
        <v>1</v>
      </c>
      <c r="G177" s="849">
        <v>45</v>
      </c>
      <c r="H177" s="849"/>
      <c r="I177" s="849">
        <v>45</v>
      </c>
      <c r="J177" s="849"/>
      <c r="K177" s="849"/>
      <c r="L177" s="849"/>
      <c r="M177" s="849"/>
      <c r="N177" s="849">
        <v>1</v>
      </c>
      <c r="O177" s="849">
        <v>45</v>
      </c>
      <c r="P177" s="837"/>
      <c r="Q177" s="850">
        <v>45</v>
      </c>
    </row>
    <row r="178" spans="1:17" ht="14.4" customHeight="1" x14ac:dyDescent="0.3">
      <c r="A178" s="831" t="s">
        <v>3783</v>
      </c>
      <c r="B178" s="832" t="s">
        <v>3784</v>
      </c>
      <c r="C178" s="832" t="s">
        <v>3377</v>
      </c>
      <c r="D178" s="832" t="s">
        <v>4033</v>
      </c>
      <c r="E178" s="832" t="s">
        <v>4034</v>
      </c>
      <c r="F178" s="849"/>
      <c r="G178" s="849"/>
      <c r="H178" s="849"/>
      <c r="I178" s="849"/>
      <c r="J178" s="849">
        <v>1</v>
      </c>
      <c r="K178" s="849">
        <v>310</v>
      </c>
      <c r="L178" s="849">
        <v>1</v>
      </c>
      <c r="M178" s="849">
        <v>310</v>
      </c>
      <c r="N178" s="849"/>
      <c r="O178" s="849"/>
      <c r="P178" s="837"/>
      <c r="Q178" s="850"/>
    </row>
    <row r="179" spans="1:17" ht="14.4" customHeight="1" x14ac:dyDescent="0.3">
      <c r="A179" s="831" t="s">
        <v>3783</v>
      </c>
      <c r="B179" s="832" t="s">
        <v>3784</v>
      </c>
      <c r="C179" s="832" t="s">
        <v>3377</v>
      </c>
      <c r="D179" s="832" t="s">
        <v>4035</v>
      </c>
      <c r="E179" s="832" t="s">
        <v>4036</v>
      </c>
      <c r="F179" s="849"/>
      <c r="G179" s="849"/>
      <c r="H179" s="849"/>
      <c r="I179" s="849"/>
      <c r="J179" s="849"/>
      <c r="K179" s="849"/>
      <c r="L179" s="849"/>
      <c r="M179" s="849"/>
      <c r="N179" s="849">
        <v>1</v>
      </c>
      <c r="O179" s="849">
        <v>43</v>
      </c>
      <c r="P179" s="837"/>
      <c r="Q179" s="850">
        <v>43</v>
      </c>
    </row>
    <row r="180" spans="1:17" ht="14.4" customHeight="1" x14ac:dyDescent="0.3">
      <c r="A180" s="831" t="s">
        <v>3783</v>
      </c>
      <c r="B180" s="832" t="s">
        <v>3784</v>
      </c>
      <c r="C180" s="832" t="s">
        <v>3377</v>
      </c>
      <c r="D180" s="832" t="s">
        <v>4037</v>
      </c>
      <c r="E180" s="832" t="s">
        <v>4038</v>
      </c>
      <c r="F180" s="849">
        <v>1</v>
      </c>
      <c r="G180" s="849">
        <v>528</v>
      </c>
      <c r="H180" s="849"/>
      <c r="I180" s="849">
        <v>528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3783</v>
      </c>
      <c r="B181" s="832" t="s">
        <v>3784</v>
      </c>
      <c r="C181" s="832" t="s">
        <v>3377</v>
      </c>
      <c r="D181" s="832" t="s">
        <v>4039</v>
      </c>
      <c r="E181" s="832" t="s">
        <v>4040</v>
      </c>
      <c r="F181" s="849"/>
      <c r="G181" s="849"/>
      <c r="H181" s="849"/>
      <c r="I181" s="849"/>
      <c r="J181" s="849"/>
      <c r="K181" s="849"/>
      <c r="L181" s="849"/>
      <c r="M181" s="849"/>
      <c r="N181" s="849">
        <v>1</v>
      </c>
      <c r="O181" s="849">
        <v>135</v>
      </c>
      <c r="P181" s="837"/>
      <c r="Q181" s="850">
        <v>135</v>
      </c>
    </row>
    <row r="182" spans="1:17" ht="14.4" customHeight="1" x14ac:dyDescent="0.3">
      <c r="A182" s="831" t="s">
        <v>3783</v>
      </c>
      <c r="B182" s="832" t="s">
        <v>3784</v>
      </c>
      <c r="C182" s="832" t="s">
        <v>3377</v>
      </c>
      <c r="D182" s="832" t="s">
        <v>4041</v>
      </c>
      <c r="E182" s="832" t="s">
        <v>4042</v>
      </c>
      <c r="F182" s="849"/>
      <c r="G182" s="849"/>
      <c r="H182" s="849"/>
      <c r="I182" s="849"/>
      <c r="J182" s="849">
        <v>1</v>
      </c>
      <c r="K182" s="849">
        <v>804</v>
      </c>
      <c r="L182" s="849">
        <v>1</v>
      </c>
      <c r="M182" s="849">
        <v>804</v>
      </c>
      <c r="N182" s="849"/>
      <c r="O182" s="849"/>
      <c r="P182" s="837"/>
      <c r="Q182" s="850"/>
    </row>
    <row r="183" spans="1:17" ht="14.4" customHeight="1" x14ac:dyDescent="0.3">
      <c r="A183" s="831" t="s">
        <v>3783</v>
      </c>
      <c r="B183" s="832" t="s">
        <v>3784</v>
      </c>
      <c r="C183" s="832" t="s">
        <v>3377</v>
      </c>
      <c r="D183" s="832" t="s">
        <v>4043</v>
      </c>
      <c r="E183" s="832" t="s">
        <v>4044</v>
      </c>
      <c r="F183" s="849"/>
      <c r="G183" s="849"/>
      <c r="H183" s="849"/>
      <c r="I183" s="849"/>
      <c r="J183" s="849">
        <v>2</v>
      </c>
      <c r="K183" s="849">
        <v>380</v>
      </c>
      <c r="L183" s="849">
        <v>1</v>
      </c>
      <c r="M183" s="849">
        <v>190</v>
      </c>
      <c r="N183" s="849"/>
      <c r="O183" s="849"/>
      <c r="P183" s="837"/>
      <c r="Q183" s="850"/>
    </row>
    <row r="184" spans="1:17" ht="14.4" customHeight="1" x14ac:dyDescent="0.3">
      <c r="A184" s="831" t="s">
        <v>3783</v>
      </c>
      <c r="B184" s="832" t="s">
        <v>3784</v>
      </c>
      <c r="C184" s="832" t="s">
        <v>3377</v>
      </c>
      <c r="D184" s="832" t="s">
        <v>4045</v>
      </c>
      <c r="E184" s="832" t="s">
        <v>4046</v>
      </c>
      <c r="F184" s="849"/>
      <c r="G184" s="849"/>
      <c r="H184" s="849"/>
      <c r="I184" s="849"/>
      <c r="J184" s="849">
        <v>1</v>
      </c>
      <c r="K184" s="849">
        <v>274</v>
      </c>
      <c r="L184" s="849">
        <v>1</v>
      </c>
      <c r="M184" s="849">
        <v>274</v>
      </c>
      <c r="N184" s="849"/>
      <c r="O184" s="849"/>
      <c r="P184" s="837"/>
      <c r="Q184" s="850"/>
    </row>
    <row r="185" spans="1:17" ht="14.4" customHeight="1" x14ac:dyDescent="0.3">
      <c r="A185" s="831" t="s">
        <v>3783</v>
      </c>
      <c r="B185" s="832" t="s">
        <v>3784</v>
      </c>
      <c r="C185" s="832" t="s">
        <v>3377</v>
      </c>
      <c r="D185" s="832" t="s">
        <v>4047</v>
      </c>
      <c r="E185" s="832" t="s">
        <v>4048</v>
      </c>
      <c r="F185" s="849">
        <v>0</v>
      </c>
      <c r="G185" s="849">
        <v>0</v>
      </c>
      <c r="H185" s="849"/>
      <c r="I185" s="849"/>
      <c r="J185" s="849"/>
      <c r="K185" s="849"/>
      <c r="L185" s="849"/>
      <c r="M185" s="849"/>
      <c r="N185" s="849">
        <v>2</v>
      </c>
      <c r="O185" s="849">
        <v>266</v>
      </c>
      <c r="P185" s="837"/>
      <c r="Q185" s="850">
        <v>133</v>
      </c>
    </row>
    <row r="186" spans="1:17" ht="14.4" customHeight="1" x14ac:dyDescent="0.3">
      <c r="A186" s="831" t="s">
        <v>3783</v>
      </c>
      <c r="B186" s="832" t="s">
        <v>3784</v>
      </c>
      <c r="C186" s="832" t="s">
        <v>3377</v>
      </c>
      <c r="D186" s="832" t="s">
        <v>4047</v>
      </c>
      <c r="E186" s="832" t="s">
        <v>4049</v>
      </c>
      <c r="F186" s="849"/>
      <c r="G186" s="849"/>
      <c r="H186" s="849"/>
      <c r="I186" s="849"/>
      <c r="J186" s="849">
        <v>1</v>
      </c>
      <c r="K186" s="849">
        <v>133</v>
      </c>
      <c r="L186" s="849">
        <v>1</v>
      </c>
      <c r="M186" s="849">
        <v>133</v>
      </c>
      <c r="N186" s="849"/>
      <c r="O186" s="849"/>
      <c r="P186" s="837"/>
      <c r="Q186" s="850"/>
    </row>
    <row r="187" spans="1:17" ht="14.4" customHeight="1" x14ac:dyDescent="0.3">
      <c r="A187" s="831" t="s">
        <v>3783</v>
      </c>
      <c r="B187" s="832" t="s">
        <v>3784</v>
      </c>
      <c r="C187" s="832" t="s">
        <v>3377</v>
      </c>
      <c r="D187" s="832" t="s">
        <v>4050</v>
      </c>
      <c r="E187" s="832" t="s">
        <v>4051</v>
      </c>
      <c r="F187" s="849">
        <v>182</v>
      </c>
      <c r="G187" s="849">
        <v>6734</v>
      </c>
      <c r="H187" s="849">
        <v>0.74897119341563789</v>
      </c>
      <c r="I187" s="849">
        <v>37</v>
      </c>
      <c r="J187" s="849">
        <v>243</v>
      </c>
      <c r="K187" s="849">
        <v>8991</v>
      </c>
      <c r="L187" s="849">
        <v>1</v>
      </c>
      <c r="M187" s="849">
        <v>37</v>
      </c>
      <c r="N187" s="849">
        <v>289</v>
      </c>
      <c r="O187" s="849">
        <v>10693</v>
      </c>
      <c r="P187" s="837">
        <v>1.1893004115226338</v>
      </c>
      <c r="Q187" s="850">
        <v>37</v>
      </c>
    </row>
    <row r="188" spans="1:17" ht="14.4" customHeight="1" x14ac:dyDescent="0.3">
      <c r="A188" s="831" t="s">
        <v>3783</v>
      </c>
      <c r="B188" s="832" t="s">
        <v>3784</v>
      </c>
      <c r="C188" s="832" t="s">
        <v>3377</v>
      </c>
      <c r="D188" s="832" t="s">
        <v>4052</v>
      </c>
      <c r="E188" s="832" t="s">
        <v>4053</v>
      </c>
      <c r="F188" s="849">
        <v>1</v>
      </c>
      <c r="G188" s="849">
        <v>474</v>
      </c>
      <c r="H188" s="849"/>
      <c r="I188" s="849">
        <v>474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3783</v>
      </c>
      <c r="B189" s="832" t="s">
        <v>3784</v>
      </c>
      <c r="C189" s="832" t="s">
        <v>3377</v>
      </c>
      <c r="D189" s="832" t="s">
        <v>4054</v>
      </c>
      <c r="E189" s="832" t="s">
        <v>4055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171</v>
      </c>
      <c r="P189" s="837"/>
      <c r="Q189" s="850">
        <v>171</v>
      </c>
    </row>
    <row r="190" spans="1:17" ht="14.4" customHeight="1" x14ac:dyDescent="0.3">
      <c r="A190" s="831" t="s">
        <v>3783</v>
      </c>
      <c r="B190" s="832" t="s">
        <v>3784</v>
      </c>
      <c r="C190" s="832" t="s">
        <v>3377</v>
      </c>
      <c r="D190" s="832" t="s">
        <v>4056</v>
      </c>
      <c r="E190" s="832" t="s">
        <v>4057</v>
      </c>
      <c r="F190" s="849"/>
      <c r="G190" s="849"/>
      <c r="H190" s="849"/>
      <c r="I190" s="849"/>
      <c r="J190" s="849">
        <v>1</v>
      </c>
      <c r="K190" s="849">
        <v>930</v>
      </c>
      <c r="L190" s="849">
        <v>1</v>
      </c>
      <c r="M190" s="849">
        <v>930</v>
      </c>
      <c r="N190" s="849"/>
      <c r="O190" s="849"/>
      <c r="P190" s="837"/>
      <c r="Q190" s="850"/>
    </row>
    <row r="191" spans="1:17" ht="14.4" customHeight="1" x14ac:dyDescent="0.3">
      <c r="A191" s="831" t="s">
        <v>3783</v>
      </c>
      <c r="B191" s="832" t="s">
        <v>3784</v>
      </c>
      <c r="C191" s="832" t="s">
        <v>3377</v>
      </c>
      <c r="D191" s="832" t="s">
        <v>4058</v>
      </c>
      <c r="E191" s="832" t="s">
        <v>4059</v>
      </c>
      <c r="F191" s="849"/>
      <c r="G191" s="849"/>
      <c r="H191" s="849"/>
      <c r="I191" s="849"/>
      <c r="J191" s="849">
        <v>18</v>
      </c>
      <c r="K191" s="849">
        <v>1674</v>
      </c>
      <c r="L191" s="849">
        <v>1</v>
      </c>
      <c r="M191" s="849">
        <v>93</v>
      </c>
      <c r="N191" s="849">
        <v>5</v>
      </c>
      <c r="O191" s="849">
        <v>465</v>
      </c>
      <c r="P191" s="837">
        <v>0.27777777777777779</v>
      </c>
      <c r="Q191" s="850">
        <v>93</v>
      </c>
    </row>
    <row r="192" spans="1:17" ht="14.4" customHeight="1" x14ac:dyDescent="0.3">
      <c r="A192" s="831" t="s">
        <v>3783</v>
      </c>
      <c r="B192" s="832" t="s">
        <v>4060</v>
      </c>
      <c r="C192" s="832" t="s">
        <v>3377</v>
      </c>
      <c r="D192" s="832" t="s">
        <v>4061</v>
      </c>
      <c r="E192" s="832" t="s">
        <v>4062</v>
      </c>
      <c r="F192" s="849"/>
      <c r="G192" s="849"/>
      <c r="H192" s="849"/>
      <c r="I192" s="849"/>
      <c r="J192" s="849">
        <v>3</v>
      </c>
      <c r="K192" s="849">
        <v>3114</v>
      </c>
      <c r="L192" s="849">
        <v>1</v>
      </c>
      <c r="M192" s="849">
        <v>1038</v>
      </c>
      <c r="N192" s="849"/>
      <c r="O192" s="849"/>
      <c r="P192" s="837"/>
      <c r="Q192" s="850"/>
    </row>
    <row r="193" spans="1:17" ht="14.4" customHeight="1" x14ac:dyDescent="0.3">
      <c r="A193" s="831" t="s">
        <v>3783</v>
      </c>
      <c r="B193" s="832" t="s">
        <v>4060</v>
      </c>
      <c r="C193" s="832" t="s">
        <v>3377</v>
      </c>
      <c r="D193" s="832" t="s">
        <v>4061</v>
      </c>
      <c r="E193" s="832" t="s">
        <v>4063</v>
      </c>
      <c r="F193" s="849">
        <v>3</v>
      </c>
      <c r="G193" s="849">
        <v>3114</v>
      </c>
      <c r="H193" s="849"/>
      <c r="I193" s="849">
        <v>1038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4064</v>
      </c>
      <c r="B194" s="832" t="s">
        <v>4065</v>
      </c>
      <c r="C194" s="832" t="s">
        <v>3384</v>
      </c>
      <c r="D194" s="832" t="s">
        <v>4066</v>
      </c>
      <c r="E194" s="832" t="s">
        <v>4067</v>
      </c>
      <c r="F194" s="849"/>
      <c r="G194" s="849"/>
      <c r="H194" s="849"/>
      <c r="I194" s="849"/>
      <c r="J194" s="849"/>
      <c r="K194" s="849"/>
      <c r="L194" s="849"/>
      <c r="M194" s="849"/>
      <c r="N194" s="849">
        <v>0.01</v>
      </c>
      <c r="O194" s="849">
        <v>49.43</v>
      </c>
      <c r="P194" s="837"/>
      <c r="Q194" s="850">
        <v>4943</v>
      </c>
    </row>
    <row r="195" spans="1:17" ht="14.4" customHeight="1" x14ac:dyDescent="0.3">
      <c r="A195" s="831" t="s">
        <v>4064</v>
      </c>
      <c r="B195" s="832" t="s">
        <v>4065</v>
      </c>
      <c r="C195" s="832" t="s">
        <v>3384</v>
      </c>
      <c r="D195" s="832" t="s">
        <v>4068</v>
      </c>
      <c r="E195" s="832" t="s">
        <v>4069</v>
      </c>
      <c r="F195" s="849">
        <v>1.3</v>
      </c>
      <c r="G195" s="849">
        <v>1306.27</v>
      </c>
      <c r="H195" s="849">
        <v>1.3000039808124837</v>
      </c>
      <c r="I195" s="849">
        <v>1004.8230769230769</v>
      </c>
      <c r="J195" s="849">
        <v>1</v>
      </c>
      <c r="K195" s="849">
        <v>1004.82</v>
      </c>
      <c r="L195" s="849">
        <v>1</v>
      </c>
      <c r="M195" s="849">
        <v>1004.82</v>
      </c>
      <c r="N195" s="849"/>
      <c r="O195" s="849"/>
      <c r="P195" s="837"/>
      <c r="Q195" s="850"/>
    </row>
    <row r="196" spans="1:17" ht="14.4" customHeight="1" x14ac:dyDescent="0.3">
      <c r="A196" s="831" t="s">
        <v>4064</v>
      </c>
      <c r="B196" s="832" t="s">
        <v>4065</v>
      </c>
      <c r="C196" s="832" t="s">
        <v>3384</v>
      </c>
      <c r="D196" s="832" t="s">
        <v>4070</v>
      </c>
      <c r="E196" s="832" t="s">
        <v>4071</v>
      </c>
      <c r="F196" s="849">
        <v>1</v>
      </c>
      <c r="G196" s="849">
        <v>932.82</v>
      </c>
      <c r="H196" s="849"/>
      <c r="I196" s="849">
        <v>932.82</v>
      </c>
      <c r="J196" s="849"/>
      <c r="K196" s="849"/>
      <c r="L196" s="849"/>
      <c r="M196" s="849"/>
      <c r="N196" s="849">
        <v>1</v>
      </c>
      <c r="O196" s="849">
        <v>843.46</v>
      </c>
      <c r="P196" s="837"/>
      <c r="Q196" s="850">
        <v>843.46</v>
      </c>
    </row>
    <row r="197" spans="1:17" ht="14.4" customHeight="1" x14ac:dyDescent="0.3">
      <c r="A197" s="831" t="s">
        <v>4064</v>
      </c>
      <c r="B197" s="832" t="s">
        <v>4065</v>
      </c>
      <c r="C197" s="832" t="s">
        <v>3384</v>
      </c>
      <c r="D197" s="832" t="s">
        <v>4072</v>
      </c>
      <c r="E197" s="832" t="s">
        <v>4073</v>
      </c>
      <c r="F197" s="849">
        <v>0.05</v>
      </c>
      <c r="G197" s="849">
        <v>442.7</v>
      </c>
      <c r="H197" s="849"/>
      <c r="I197" s="849">
        <v>8854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4064</v>
      </c>
      <c r="B198" s="832" t="s">
        <v>4065</v>
      </c>
      <c r="C198" s="832" t="s">
        <v>3384</v>
      </c>
      <c r="D198" s="832" t="s">
        <v>4074</v>
      </c>
      <c r="E198" s="832" t="s">
        <v>4075</v>
      </c>
      <c r="F198" s="849">
        <v>0.1</v>
      </c>
      <c r="G198" s="849">
        <v>194.93</v>
      </c>
      <c r="H198" s="849"/>
      <c r="I198" s="849">
        <v>1949.3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4064</v>
      </c>
      <c r="B199" s="832" t="s">
        <v>4065</v>
      </c>
      <c r="C199" s="832" t="s">
        <v>3384</v>
      </c>
      <c r="D199" s="832" t="s">
        <v>4076</v>
      </c>
      <c r="E199" s="832" t="s">
        <v>4073</v>
      </c>
      <c r="F199" s="849">
        <v>1.5499999999999998</v>
      </c>
      <c r="G199" s="849">
        <v>2744.7400000000002</v>
      </c>
      <c r="H199" s="849">
        <v>2.0118597355381596</v>
      </c>
      <c r="I199" s="849">
        <v>1770.8000000000004</v>
      </c>
      <c r="J199" s="849">
        <v>0.75</v>
      </c>
      <c r="K199" s="849">
        <v>1364.28</v>
      </c>
      <c r="L199" s="849">
        <v>1</v>
      </c>
      <c r="M199" s="849">
        <v>1819.04</v>
      </c>
      <c r="N199" s="849">
        <v>0.75</v>
      </c>
      <c r="O199" s="849">
        <v>1364.28</v>
      </c>
      <c r="P199" s="837">
        <v>1</v>
      </c>
      <c r="Q199" s="850">
        <v>1819.04</v>
      </c>
    </row>
    <row r="200" spans="1:17" ht="14.4" customHeight="1" x14ac:dyDescent="0.3">
      <c r="A200" s="831" t="s">
        <v>4064</v>
      </c>
      <c r="B200" s="832" t="s">
        <v>4065</v>
      </c>
      <c r="C200" s="832" t="s">
        <v>3384</v>
      </c>
      <c r="D200" s="832" t="s">
        <v>4077</v>
      </c>
      <c r="E200" s="832" t="s">
        <v>4073</v>
      </c>
      <c r="F200" s="849">
        <v>0.05</v>
      </c>
      <c r="G200" s="849">
        <v>2102.09</v>
      </c>
      <c r="H200" s="849">
        <v>4.4446347394016286</v>
      </c>
      <c r="I200" s="849">
        <v>42041.8</v>
      </c>
      <c r="J200" s="849">
        <v>0.01</v>
      </c>
      <c r="K200" s="849">
        <v>472.95</v>
      </c>
      <c r="L200" s="849">
        <v>1</v>
      </c>
      <c r="M200" s="849">
        <v>47295</v>
      </c>
      <c r="N200" s="849"/>
      <c r="O200" s="849"/>
      <c r="P200" s="837"/>
      <c r="Q200" s="850"/>
    </row>
    <row r="201" spans="1:17" ht="14.4" customHeight="1" x14ac:dyDescent="0.3">
      <c r="A201" s="831" t="s">
        <v>4064</v>
      </c>
      <c r="B201" s="832" t="s">
        <v>4065</v>
      </c>
      <c r="C201" s="832" t="s">
        <v>3377</v>
      </c>
      <c r="D201" s="832" t="s">
        <v>4078</v>
      </c>
      <c r="E201" s="832" t="s">
        <v>4079</v>
      </c>
      <c r="F201" s="849"/>
      <c r="G201" s="849"/>
      <c r="H201" s="849"/>
      <c r="I201" s="849"/>
      <c r="J201" s="849">
        <v>3</v>
      </c>
      <c r="K201" s="849">
        <v>639</v>
      </c>
      <c r="L201" s="849">
        <v>1</v>
      </c>
      <c r="M201" s="849">
        <v>213</v>
      </c>
      <c r="N201" s="849">
        <v>2</v>
      </c>
      <c r="O201" s="849">
        <v>428</v>
      </c>
      <c r="P201" s="837">
        <v>0.66979655712050079</v>
      </c>
      <c r="Q201" s="850">
        <v>214</v>
      </c>
    </row>
    <row r="202" spans="1:17" ht="14.4" customHeight="1" x14ac:dyDescent="0.3">
      <c r="A202" s="831" t="s">
        <v>4064</v>
      </c>
      <c r="B202" s="832" t="s">
        <v>4065</v>
      </c>
      <c r="C202" s="832" t="s">
        <v>3377</v>
      </c>
      <c r="D202" s="832" t="s">
        <v>4080</v>
      </c>
      <c r="E202" s="832" t="s">
        <v>4081</v>
      </c>
      <c r="F202" s="849">
        <v>1</v>
      </c>
      <c r="G202" s="849">
        <v>155</v>
      </c>
      <c r="H202" s="849"/>
      <c r="I202" s="849">
        <v>155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4064</v>
      </c>
      <c r="B203" s="832" t="s">
        <v>4065</v>
      </c>
      <c r="C203" s="832" t="s">
        <v>3377</v>
      </c>
      <c r="D203" s="832" t="s">
        <v>4080</v>
      </c>
      <c r="E203" s="832" t="s">
        <v>4082</v>
      </c>
      <c r="F203" s="849">
        <v>1</v>
      </c>
      <c r="G203" s="849">
        <v>155</v>
      </c>
      <c r="H203" s="849">
        <v>0.5</v>
      </c>
      <c r="I203" s="849">
        <v>155</v>
      </c>
      <c r="J203" s="849">
        <v>2</v>
      </c>
      <c r="K203" s="849">
        <v>310</v>
      </c>
      <c r="L203" s="849">
        <v>1</v>
      </c>
      <c r="M203" s="849">
        <v>155</v>
      </c>
      <c r="N203" s="849">
        <v>2</v>
      </c>
      <c r="O203" s="849">
        <v>310</v>
      </c>
      <c r="P203" s="837">
        <v>1</v>
      </c>
      <c r="Q203" s="850">
        <v>155</v>
      </c>
    </row>
    <row r="204" spans="1:17" ht="14.4" customHeight="1" x14ac:dyDescent="0.3">
      <c r="A204" s="831" t="s">
        <v>4064</v>
      </c>
      <c r="B204" s="832" t="s">
        <v>4065</v>
      </c>
      <c r="C204" s="832" t="s">
        <v>3377</v>
      </c>
      <c r="D204" s="832" t="s">
        <v>4083</v>
      </c>
      <c r="E204" s="832" t="s">
        <v>4084</v>
      </c>
      <c r="F204" s="849"/>
      <c r="G204" s="849"/>
      <c r="H204" s="849"/>
      <c r="I204" s="849"/>
      <c r="J204" s="849">
        <v>1</v>
      </c>
      <c r="K204" s="849">
        <v>187</v>
      </c>
      <c r="L204" s="849">
        <v>1</v>
      </c>
      <c r="M204" s="849">
        <v>187</v>
      </c>
      <c r="N204" s="849"/>
      <c r="O204" s="849"/>
      <c r="P204" s="837"/>
      <c r="Q204" s="850"/>
    </row>
    <row r="205" spans="1:17" ht="14.4" customHeight="1" x14ac:dyDescent="0.3">
      <c r="A205" s="831" t="s">
        <v>4064</v>
      </c>
      <c r="B205" s="832" t="s">
        <v>4065</v>
      </c>
      <c r="C205" s="832" t="s">
        <v>3377</v>
      </c>
      <c r="D205" s="832" t="s">
        <v>4083</v>
      </c>
      <c r="E205" s="832" t="s">
        <v>4085</v>
      </c>
      <c r="F205" s="849">
        <v>3</v>
      </c>
      <c r="G205" s="849">
        <v>561</v>
      </c>
      <c r="H205" s="849">
        <v>1.5</v>
      </c>
      <c r="I205" s="849">
        <v>187</v>
      </c>
      <c r="J205" s="849">
        <v>2</v>
      </c>
      <c r="K205" s="849">
        <v>374</v>
      </c>
      <c r="L205" s="849">
        <v>1</v>
      </c>
      <c r="M205" s="849">
        <v>187</v>
      </c>
      <c r="N205" s="849"/>
      <c r="O205" s="849"/>
      <c r="P205" s="837"/>
      <c r="Q205" s="850"/>
    </row>
    <row r="206" spans="1:17" ht="14.4" customHeight="1" x14ac:dyDescent="0.3">
      <c r="A206" s="831" t="s">
        <v>4064</v>
      </c>
      <c r="B206" s="832" t="s">
        <v>4065</v>
      </c>
      <c r="C206" s="832" t="s">
        <v>3377</v>
      </c>
      <c r="D206" s="832" t="s">
        <v>4086</v>
      </c>
      <c r="E206" s="832" t="s">
        <v>4087</v>
      </c>
      <c r="F206" s="849">
        <v>3</v>
      </c>
      <c r="G206" s="849">
        <v>384</v>
      </c>
      <c r="H206" s="849">
        <v>1.5</v>
      </c>
      <c r="I206" s="849">
        <v>128</v>
      </c>
      <c r="J206" s="849">
        <v>2</v>
      </c>
      <c r="K206" s="849">
        <v>256</v>
      </c>
      <c r="L206" s="849">
        <v>1</v>
      </c>
      <c r="M206" s="849">
        <v>128</v>
      </c>
      <c r="N206" s="849"/>
      <c r="O206" s="849"/>
      <c r="P206" s="837"/>
      <c r="Q206" s="850"/>
    </row>
    <row r="207" spans="1:17" ht="14.4" customHeight="1" x14ac:dyDescent="0.3">
      <c r="A207" s="831" t="s">
        <v>4064</v>
      </c>
      <c r="B207" s="832" t="s">
        <v>4065</v>
      </c>
      <c r="C207" s="832" t="s">
        <v>3377</v>
      </c>
      <c r="D207" s="832" t="s">
        <v>4088</v>
      </c>
      <c r="E207" s="832" t="s">
        <v>4089</v>
      </c>
      <c r="F207" s="849">
        <v>18</v>
      </c>
      <c r="G207" s="849">
        <v>4014</v>
      </c>
      <c r="H207" s="849">
        <v>2.25</v>
      </c>
      <c r="I207" s="849">
        <v>223</v>
      </c>
      <c r="J207" s="849">
        <v>8</v>
      </c>
      <c r="K207" s="849">
        <v>1784</v>
      </c>
      <c r="L207" s="849">
        <v>1</v>
      </c>
      <c r="M207" s="849">
        <v>223</v>
      </c>
      <c r="N207" s="849">
        <v>2</v>
      </c>
      <c r="O207" s="849">
        <v>448</v>
      </c>
      <c r="P207" s="837">
        <v>0.25112107623318386</v>
      </c>
      <c r="Q207" s="850">
        <v>224</v>
      </c>
    </row>
    <row r="208" spans="1:17" ht="14.4" customHeight="1" x14ac:dyDescent="0.3">
      <c r="A208" s="831" t="s">
        <v>4064</v>
      </c>
      <c r="B208" s="832" t="s">
        <v>4065</v>
      </c>
      <c r="C208" s="832" t="s">
        <v>3377</v>
      </c>
      <c r="D208" s="832" t="s">
        <v>4088</v>
      </c>
      <c r="E208" s="832" t="s">
        <v>4090</v>
      </c>
      <c r="F208" s="849">
        <v>1</v>
      </c>
      <c r="G208" s="849">
        <v>223</v>
      </c>
      <c r="H208" s="849"/>
      <c r="I208" s="849">
        <v>223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4064</v>
      </c>
      <c r="B209" s="832" t="s">
        <v>4065</v>
      </c>
      <c r="C209" s="832" t="s">
        <v>3377</v>
      </c>
      <c r="D209" s="832" t="s">
        <v>4091</v>
      </c>
      <c r="E209" s="832" t="s">
        <v>4092</v>
      </c>
      <c r="F209" s="849">
        <v>1</v>
      </c>
      <c r="G209" s="849">
        <v>223</v>
      </c>
      <c r="H209" s="849"/>
      <c r="I209" s="849">
        <v>223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4064</v>
      </c>
      <c r="B210" s="832" t="s">
        <v>4065</v>
      </c>
      <c r="C210" s="832" t="s">
        <v>3377</v>
      </c>
      <c r="D210" s="832" t="s">
        <v>4091</v>
      </c>
      <c r="E210" s="832" t="s">
        <v>4093</v>
      </c>
      <c r="F210" s="849">
        <v>2</v>
      </c>
      <c r="G210" s="849">
        <v>446</v>
      </c>
      <c r="H210" s="849">
        <v>1</v>
      </c>
      <c r="I210" s="849">
        <v>223</v>
      </c>
      <c r="J210" s="849">
        <v>2</v>
      </c>
      <c r="K210" s="849">
        <v>446</v>
      </c>
      <c r="L210" s="849">
        <v>1</v>
      </c>
      <c r="M210" s="849">
        <v>223</v>
      </c>
      <c r="N210" s="849"/>
      <c r="O210" s="849"/>
      <c r="P210" s="837"/>
      <c r="Q210" s="850"/>
    </row>
    <row r="211" spans="1:17" ht="14.4" customHeight="1" x14ac:dyDescent="0.3">
      <c r="A211" s="831" t="s">
        <v>4064</v>
      </c>
      <c r="B211" s="832" t="s">
        <v>4065</v>
      </c>
      <c r="C211" s="832" t="s">
        <v>3377</v>
      </c>
      <c r="D211" s="832" t="s">
        <v>4094</v>
      </c>
      <c r="E211" s="832" t="s">
        <v>4095</v>
      </c>
      <c r="F211" s="849"/>
      <c r="G211" s="849"/>
      <c r="H211" s="849"/>
      <c r="I211" s="849"/>
      <c r="J211" s="849"/>
      <c r="K211" s="849"/>
      <c r="L211" s="849"/>
      <c r="M211" s="849"/>
      <c r="N211" s="849">
        <v>2</v>
      </c>
      <c r="O211" s="849">
        <v>452</v>
      </c>
      <c r="P211" s="837"/>
      <c r="Q211" s="850">
        <v>226</v>
      </c>
    </row>
    <row r="212" spans="1:17" ht="14.4" customHeight="1" x14ac:dyDescent="0.3">
      <c r="A212" s="831" t="s">
        <v>4064</v>
      </c>
      <c r="B212" s="832" t="s">
        <v>4065</v>
      </c>
      <c r="C212" s="832" t="s">
        <v>3377</v>
      </c>
      <c r="D212" s="832" t="s">
        <v>4094</v>
      </c>
      <c r="E212" s="832" t="s">
        <v>4096</v>
      </c>
      <c r="F212" s="849">
        <v>3</v>
      </c>
      <c r="G212" s="849">
        <v>675</v>
      </c>
      <c r="H212" s="849">
        <v>1</v>
      </c>
      <c r="I212" s="849">
        <v>225</v>
      </c>
      <c r="J212" s="849">
        <v>3</v>
      </c>
      <c r="K212" s="849">
        <v>675</v>
      </c>
      <c r="L212" s="849">
        <v>1</v>
      </c>
      <c r="M212" s="849">
        <v>225</v>
      </c>
      <c r="N212" s="849"/>
      <c r="O212" s="849"/>
      <c r="P212" s="837"/>
      <c r="Q212" s="850"/>
    </row>
    <row r="213" spans="1:17" ht="14.4" customHeight="1" x14ac:dyDescent="0.3">
      <c r="A213" s="831" t="s">
        <v>4064</v>
      </c>
      <c r="B213" s="832" t="s">
        <v>4065</v>
      </c>
      <c r="C213" s="832" t="s">
        <v>3377</v>
      </c>
      <c r="D213" s="832" t="s">
        <v>4097</v>
      </c>
      <c r="E213" s="832" t="s">
        <v>4098</v>
      </c>
      <c r="F213" s="849">
        <v>2</v>
      </c>
      <c r="G213" s="849">
        <v>2586</v>
      </c>
      <c r="H213" s="849"/>
      <c r="I213" s="849">
        <v>1293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4064</v>
      </c>
      <c r="B214" s="832" t="s">
        <v>4065</v>
      </c>
      <c r="C214" s="832" t="s">
        <v>3377</v>
      </c>
      <c r="D214" s="832" t="s">
        <v>4099</v>
      </c>
      <c r="E214" s="832" t="s">
        <v>4100</v>
      </c>
      <c r="F214" s="849">
        <v>2</v>
      </c>
      <c r="G214" s="849">
        <v>2354</v>
      </c>
      <c r="H214" s="849"/>
      <c r="I214" s="849">
        <v>1177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4064</v>
      </c>
      <c r="B215" s="832" t="s">
        <v>4065</v>
      </c>
      <c r="C215" s="832" t="s">
        <v>3377</v>
      </c>
      <c r="D215" s="832" t="s">
        <v>4101</v>
      </c>
      <c r="E215" s="832" t="s">
        <v>4102</v>
      </c>
      <c r="F215" s="849">
        <v>12</v>
      </c>
      <c r="G215" s="849">
        <v>61884</v>
      </c>
      <c r="H215" s="849">
        <v>6</v>
      </c>
      <c r="I215" s="849">
        <v>5157</v>
      </c>
      <c r="J215" s="849">
        <v>2</v>
      </c>
      <c r="K215" s="849">
        <v>10314</v>
      </c>
      <c r="L215" s="849">
        <v>1</v>
      </c>
      <c r="M215" s="849">
        <v>5157</v>
      </c>
      <c r="N215" s="849">
        <v>6</v>
      </c>
      <c r="O215" s="849">
        <v>30948</v>
      </c>
      <c r="P215" s="837">
        <v>3.000581733566027</v>
      </c>
      <c r="Q215" s="850">
        <v>5158</v>
      </c>
    </row>
    <row r="216" spans="1:17" ht="14.4" customHeight="1" x14ac:dyDescent="0.3">
      <c r="A216" s="831" t="s">
        <v>4064</v>
      </c>
      <c r="B216" s="832" t="s">
        <v>4065</v>
      </c>
      <c r="C216" s="832" t="s">
        <v>3377</v>
      </c>
      <c r="D216" s="832" t="s">
        <v>4103</v>
      </c>
      <c r="E216" s="832" t="s">
        <v>4104</v>
      </c>
      <c r="F216" s="849">
        <v>29</v>
      </c>
      <c r="G216" s="849">
        <v>5133</v>
      </c>
      <c r="H216" s="849">
        <v>1</v>
      </c>
      <c r="I216" s="849">
        <v>177</v>
      </c>
      <c r="J216" s="849">
        <v>29</v>
      </c>
      <c r="K216" s="849">
        <v>5133</v>
      </c>
      <c r="L216" s="849">
        <v>1</v>
      </c>
      <c r="M216" s="849">
        <v>177</v>
      </c>
      <c r="N216" s="849">
        <v>24</v>
      </c>
      <c r="O216" s="849">
        <v>4272</v>
      </c>
      <c r="P216" s="837">
        <v>0.8322618351841029</v>
      </c>
      <c r="Q216" s="850">
        <v>178</v>
      </c>
    </row>
    <row r="217" spans="1:17" ht="14.4" customHeight="1" x14ac:dyDescent="0.3">
      <c r="A217" s="831" t="s">
        <v>4064</v>
      </c>
      <c r="B217" s="832" t="s">
        <v>4065</v>
      </c>
      <c r="C217" s="832" t="s">
        <v>3377</v>
      </c>
      <c r="D217" s="832" t="s">
        <v>4103</v>
      </c>
      <c r="E217" s="832" t="s">
        <v>4105</v>
      </c>
      <c r="F217" s="849">
        <v>3</v>
      </c>
      <c r="G217" s="849">
        <v>531</v>
      </c>
      <c r="H217" s="849">
        <v>1</v>
      </c>
      <c r="I217" s="849">
        <v>177</v>
      </c>
      <c r="J217" s="849">
        <v>3</v>
      </c>
      <c r="K217" s="849">
        <v>531</v>
      </c>
      <c r="L217" s="849">
        <v>1</v>
      </c>
      <c r="M217" s="849">
        <v>177</v>
      </c>
      <c r="N217" s="849">
        <v>4</v>
      </c>
      <c r="O217" s="849">
        <v>712</v>
      </c>
      <c r="P217" s="837">
        <v>1.3408662900188324</v>
      </c>
      <c r="Q217" s="850">
        <v>178</v>
      </c>
    </row>
    <row r="218" spans="1:17" ht="14.4" customHeight="1" x14ac:dyDescent="0.3">
      <c r="A218" s="831" t="s">
        <v>4064</v>
      </c>
      <c r="B218" s="832" t="s">
        <v>4065</v>
      </c>
      <c r="C218" s="832" t="s">
        <v>3377</v>
      </c>
      <c r="D218" s="832" t="s">
        <v>4106</v>
      </c>
      <c r="E218" s="832" t="s">
        <v>4107</v>
      </c>
      <c r="F218" s="849">
        <v>38</v>
      </c>
      <c r="G218" s="849">
        <v>77824</v>
      </c>
      <c r="H218" s="849">
        <v>1.2660484789328128</v>
      </c>
      <c r="I218" s="849">
        <v>2048</v>
      </c>
      <c r="J218" s="849">
        <v>30</v>
      </c>
      <c r="K218" s="849">
        <v>61470</v>
      </c>
      <c r="L218" s="849">
        <v>1</v>
      </c>
      <c r="M218" s="849">
        <v>2049</v>
      </c>
      <c r="N218" s="849">
        <v>29</v>
      </c>
      <c r="O218" s="849">
        <v>59450</v>
      </c>
      <c r="P218" s="837">
        <v>0.96713844151618678</v>
      </c>
      <c r="Q218" s="850">
        <v>2050</v>
      </c>
    </row>
    <row r="219" spans="1:17" ht="14.4" customHeight="1" x14ac:dyDescent="0.3">
      <c r="A219" s="831" t="s">
        <v>4064</v>
      </c>
      <c r="B219" s="832" t="s">
        <v>4065</v>
      </c>
      <c r="C219" s="832" t="s">
        <v>3377</v>
      </c>
      <c r="D219" s="832" t="s">
        <v>4108</v>
      </c>
      <c r="E219" s="832" t="s">
        <v>4109</v>
      </c>
      <c r="F219" s="849">
        <v>1</v>
      </c>
      <c r="G219" s="849">
        <v>2736</v>
      </c>
      <c r="H219" s="849"/>
      <c r="I219" s="849">
        <v>2736</v>
      </c>
      <c r="J219" s="849"/>
      <c r="K219" s="849"/>
      <c r="L219" s="849"/>
      <c r="M219" s="849"/>
      <c r="N219" s="849">
        <v>1</v>
      </c>
      <c r="O219" s="849">
        <v>2737</v>
      </c>
      <c r="P219" s="837"/>
      <c r="Q219" s="850">
        <v>2737</v>
      </c>
    </row>
    <row r="220" spans="1:17" ht="14.4" customHeight="1" x14ac:dyDescent="0.3">
      <c r="A220" s="831" t="s">
        <v>4064</v>
      </c>
      <c r="B220" s="832" t="s">
        <v>4065</v>
      </c>
      <c r="C220" s="832" t="s">
        <v>3377</v>
      </c>
      <c r="D220" s="832" t="s">
        <v>4110</v>
      </c>
      <c r="E220" s="832" t="s">
        <v>4111</v>
      </c>
      <c r="F220" s="849">
        <v>1</v>
      </c>
      <c r="G220" s="849">
        <v>155</v>
      </c>
      <c r="H220" s="849"/>
      <c r="I220" s="849">
        <v>155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4064</v>
      </c>
      <c r="B221" s="832" t="s">
        <v>4065</v>
      </c>
      <c r="C221" s="832" t="s">
        <v>3377</v>
      </c>
      <c r="D221" s="832" t="s">
        <v>4110</v>
      </c>
      <c r="E221" s="832" t="s">
        <v>4112</v>
      </c>
      <c r="F221" s="849">
        <v>2</v>
      </c>
      <c r="G221" s="849">
        <v>310</v>
      </c>
      <c r="H221" s="849">
        <v>0.2857142857142857</v>
      </c>
      <c r="I221" s="849">
        <v>155</v>
      </c>
      <c r="J221" s="849">
        <v>7</v>
      </c>
      <c r="K221" s="849">
        <v>1085</v>
      </c>
      <c r="L221" s="849">
        <v>1</v>
      </c>
      <c r="M221" s="849">
        <v>155</v>
      </c>
      <c r="N221" s="849">
        <v>10</v>
      </c>
      <c r="O221" s="849">
        <v>1550</v>
      </c>
      <c r="P221" s="837">
        <v>1.4285714285714286</v>
      </c>
      <c r="Q221" s="850">
        <v>155</v>
      </c>
    </row>
    <row r="222" spans="1:17" ht="14.4" customHeight="1" x14ac:dyDescent="0.3">
      <c r="A222" s="831" t="s">
        <v>4064</v>
      </c>
      <c r="B222" s="832" t="s">
        <v>4065</v>
      </c>
      <c r="C222" s="832" t="s">
        <v>3377</v>
      </c>
      <c r="D222" s="832" t="s">
        <v>4113</v>
      </c>
      <c r="E222" s="832" t="s">
        <v>4114</v>
      </c>
      <c r="F222" s="849"/>
      <c r="G222" s="849"/>
      <c r="H222" s="849"/>
      <c r="I222" s="849"/>
      <c r="J222" s="849">
        <v>1</v>
      </c>
      <c r="K222" s="849">
        <v>199</v>
      </c>
      <c r="L222" s="849">
        <v>1</v>
      </c>
      <c r="M222" s="849">
        <v>199</v>
      </c>
      <c r="N222" s="849"/>
      <c r="O222" s="849"/>
      <c r="P222" s="837"/>
      <c r="Q222" s="850"/>
    </row>
    <row r="223" spans="1:17" ht="14.4" customHeight="1" x14ac:dyDescent="0.3">
      <c r="A223" s="831" t="s">
        <v>4064</v>
      </c>
      <c r="B223" s="832" t="s">
        <v>4065</v>
      </c>
      <c r="C223" s="832" t="s">
        <v>3377</v>
      </c>
      <c r="D223" s="832" t="s">
        <v>4115</v>
      </c>
      <c r="E223" s="832" t="s">
        <v>4116</v>
      </c>
      <c r="F223" s="849"/>
      <c r="G223" s="849"/>
      <c r="H223" s="849"/>
      <c r="I223" s="849"/>
      <c r="J223" s="849">
        <v>2</v>
      </c>
      <c r="K223" s="849">
        <v>326</v>
      </c>
      <c r="L223" s="849">
        <v>1</v>
      </c>
      <c r="M223" s="849">
        <v>163</v>
      </c>
      <c r="N223" s="849"/>
      <c r="O223" s="849"/>
      <c r="P223" s="837"/>
      <c r="Q223" s="850"/>
    </row>
    <row r="224" spans="1:17" ht="14.4" customHeight="1" x14ac:dyDescent="0.3">
      <c r="A224" s="831" t="s">
        <v>4064</v>
      </c>
      <c r="B224" s="832" t="s">
        <v>4065</v>
      </c>
      <c r="C224" s="832" t="s">
        <v>3377</v>
      </c>
      <c r="D224" s="832" t="s">
        <v>4117</v>
      </c>
      <c r="E224" s="832" t="s">
        <v>4118</v>
      </c>
      <c r="F224" s="849"/>
      <c r="G224" s="849"/>
      <c r="H224" s="849"/>
      <c r="I224" s="849"/>
      <c r="J224" s="849"/>
      <c r="K224" s="849"/>
      <c r="L224" s="849"/>
      <c r="M224" s="849"/>
      <c r="N224" s="849">
        <v>2</v>
      </c>
      <c r="O224" s="849">
        <v>4312</v>
      </c>
      <c r="P224" s="837"/>
      <c r="Q224" s="850">
        <v>2156</v>
      </c>
    </row>
    <row r="225" spans="1:17" ht="14.4" customHeight="1" x14ac:dyDescent="0.3">
      <c r="A225" s="831" t="s">
        <v>4064</v>
      </c>
      <c r="B225" s="832" t="s">
        <v>4065</v>
      </c>
      <c r="C225" s="832" t="s">
        <v>3377</v>
      </c>
      <c r="D225" s="832" t="s">
        <v>4117</v>
      </c>
      <c r="E225" s="832" t="s">
        <v>4119</v>
      </c>
      <c r="F225" s="849">
        <v>18</v>
      </c>
      <c r="G225" s="849">
        <v>38772</v>
      </c>
      <c r="H225" s="849">
        <v>1.7991647331786542</v>
      </c>
      <c r="I225" s="849">
        <v>2154</v>
      </c>
      <c r="J225" s="849">
        <v>10</v>
      </c>
      <c r="K225" s="849">
        <v>21550</v>
      </c>
      <c r="L225" s="849">
        <v>1</v>
      </c>
      <c r="M225" s="849">
        <v>2155</v>
      </c>
      <c r="N225" s="849">
        <v>3</v>
      </c>
      <c r="O225" s="849">
        <v>6468</v>
      </c>
      <c r="P225" s="837">
        <v>0.30013921113689096</v>
      </c>
      <c r="Q225" s="850">
        <v>2156</v>
      </c>
    </row>
    <row r="226" spans="1:17" ht="14.4" customHeight="1" x14ac:dyDescent="0.3">
      <c r="A226" s="831" t="s">
        <v>4064</v>
      </c>
      <c r="B226" s="832" t="s">
        <v>4065</v>
      </c>
      <c r="C226" s="832" t="s">
        <v>3377</v>
      </c>
      <c r="D226" s="832" t="s">
        <v>4120</v>
      </c>
      <c r="E226" s="832" t="s">
        <v>4121</v>
      </c>
      <c r="F226" s="849"/>
      <c r="G226" s="849"/>
      <c r="H226" s="849"/>
      <c r="I226" s="849"/>
      <c r="J226" s="849">
        <v>1</v>
      </c>
      <c r="K226" s="849">
        <v>163</v>
      </c>
      <c r="L226" s="849">
        <v>1</v>
      </c>
      <c r="M226" s="849">
        <v>163</v>
      </c>
      <c r="N226" s="849"/>
      <c r="O226" s="849"/>
      <c r="P226" s="837"/>
      <c r="Q226" s="850"/>
    </row>
    <row r="227" spans="1:17" ht="14.4" customHeight="1" x14ac:dyDescent="0.3">
      <c r="A227" s="831" t="s">
        <v>4064</v>
      </c>
      <c r="B227" s="832" t="s">
        <v>4065</v>
      </c>
      <c r="C227" s="832" t="s">
        <v>3377</v>
      </c>
      <c r="D227" s="832" t="s">
        <v>4122</v>
      </c>
      <c r="E227" s="832" t="s">
        <v>4123</v>
      </c>
      <c r="F227" s="849"/>
      <c r="G227" s="849"/>
      <c r="H227" s="849"/>
      <c r="I227" s="849"/>
      <c r="J227" s="849"/>
      <c r="K227" s="849"/>
      <c r="L227" s="849"/>
      <c r="M227" s="849"/>
      <c r="N227" s="849">
        <v>1</v>
      </c>
      <c r="O227" s="849">
        <v>8462</v>
      </c>
      <c r="P227" s="837"/>
      <c r="Q227" s="850">
        <v>8462</v>
      </c>
    </row>
    <row r="228" spans="1:17" ht="14.4" customHeight="1" x14ac:dyDescent="0.3">
      <c r="A228" s="831" t="s">
        <v>4124</v>
      </c>
      <c r="B228" s="832" t="s">
        <v>4125</v>
      </c>
      <c r="C228" s="832" t="s">
        <v>3377</v>
      </c>
      <c r="D228" s="832" t="s">
        <v>4126</v>
      </c>
      <c r="E228" s="832" t="s">
        <v>4127</v>
      </c>
      <c r="F228" s="849">
        <v>2</v>
      </c>
      <c r="G228" s="849">
        <v>422</v>
      </c>
      <c r="H228" s="849">
        <v>0.11764705882352941</v>
      </c>
      <c r="I228" s="849">
        <v>211</v>
      </c>
      <c r="J228" s="849">
        <v>17</v>
      </c>
      <c r="K228" s="849">
        <v>3587</v>
      </c>
      <c r="L228" s="849">
        <v>1</v>
      </c>
      <c r="M228" s="849">
        <v>211</v>
      </c>
      <c r="N228" s="849"/>
      <c r="O228" s="849"/>
      <c r="P228" s="837"/>
      <c r="Q228" s="850"/>
    </row>
    <row r="229" spans="1:17" ht="14.4" customHeight="1" x14ac:dyDescent="0.3">
      <c r="A229" s="831" t="s">
        <v>4124</v>
      </c>
      <c r="B229" s="832" t="s">
        <v>4125</v>
      </c>
      <c r="C229" s="832" t="s">
        <v>3377</v>
      </c>
      <c r="D229" s="832" t="s">
        <v>4128</v>
      </c>
      <c r="E229" s="832" t="s">
        <v>4129</v>
      </c>
      <c r="F229" s="849">
        <v>1</v>
      </c>
      <c r="G229" s="849">
        <v>273</v>
      </c>
      <c r="H229" s="849"/>
      <c r="I229" s="849">
        <v>273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4124</v>
      </c>
      <c r="B230" s="832" t="s">
        <v>4125</v>
      </c>
      <c r="C230" s="832" t="s">
        <v>3377</v>
      </c>
      <c r="D230" s="832" t="s">
        <v>4130</v>
      </c>
      <c r="E230" s="832" t="s">
        <v>4131</v>
      </c>
      <c r="F230" s="849">
        <v>1</v>
      </c>
      <c r="G230" s="849">
        <v>142</v>
      </c>
      <c r="H230" s="849">
        <v>1</v>
      </c>
      <c r="I230" s="849">
        <v>142</v>
      </c>
      <c r="J230" s="849">
        <v>1</v>
      </c>
      <c r="K230" s="849">
        <v>142</v>
      </c>
      <c r="L230" s="849">
        <v>1</v>
      </c>
      <c r="M230" s="849">
        <v>142</v>
      </c>
      <c r="N230" s="849"/>
      <c r="O230" s="849"/>
      <c r="P230" s="837"/>
      <c r="Q230" s="850"/>
    </row>
    <row r="231" spans="1:17" ht="14.4" customHeight="1" x14ac:dyDescent="0.3">
      <c r="A231" s="831" t="s">
        <v>4124</v>
      </c>
      <c r="B231" s="832" t="s">
        <v>4125</v>
      </c>
      <c r="C231" s="832" t="s">
        <v>3377</v>
      </c>
      <c r="D231" s="832" t="s">
        <v>4132</v>
      </c>
      <c r="E231" s="832" t="s">
        <v>4133</v>
      </c>
      <c r="F231" s="849">
        <v>1</v>
      </c>
      <c r="G231" s="849">
        <v>313</v>
      </c>
      <c r="H231" s="849">
        <v>0.99681528662420382</v>
      </c>
      <c r="I231" s="849">
        <v>313</v>
      </c>
      <c r="J231" s="849">
        <v>1</v>
      </c>
      <c r="K231" s="849">
        <v>314</v>
      </c>
      <c r="L231" s="849">
        <v>1</v>
      </c>
      <c r="M231" s="849">
        <v>314</v>
      </c>
      <c r="N231" s="849"/>
      <c r="O231" s="849"/>
      <c r="P231" s="837"/>
      <c r="Q231" s="850"/>
    </row>
    <row r="232" spans="1:17" ht="14.4" customHeight="1" x14ac:dyDescent="0.3">
      <c r="A232" s="831" t="s">
        <v>4124</v>
      </c>
      <c r="B232" s="832" t="s">
        <v>4125</v>
      </c>
      <c r="C232" s="832" t="s">
        <v>3377</v>
      </c>
      <c r="D232" s="832" t="s">
        <v>4134</v>
      </c>
      <c r="E232" s="832" t="s">
        <v>4135</v>
      </c>
      <c r="F232" s="849"/>
      <c r="G232" s="849"/>
      <c r="H232" s="849"/>
      <c r="I232" s="849"/>
      <c r="J232" s="849">
        <v>1</v>
      </c>
      <c r="K232" s="849">
        <v>163</v>
      </c>
      <c r="L232" s="849">
        <v>1</v>
      </c>
      <c r="M232" s="849">
        <v>163</v>
      </c>
      <c r="N232" s="849"/>
      <c r="O232" s="849"/>
      <c r="P232" s="837"/>
      <c r="Q232" s="850"/>
    </row>
    <row r="233" spans="1:17" ht="14.4" customHeight="1" x14ac:dyDescent="0.3">
      <c r="A233" s="831" t="s">
        <v>4136</v>
      </c>
      <c r="B233" s="832" t="s">
        <v>4137</v>
      </c>
      <c r="C233" s="832" t="s">
        <v>3377</v>
      </c>
      <c r="D233" s="832" t="s">
        <v>4138</v>
      </c>
      <c r="E233" s="832" t="s">
        <v>4139</v>
      </c>
      <c r="F233" s="849"/>
      <c r="G233" s="849"/>
      <c r="H233" s="849"/>
      <c r="I233" s="849"/>
      <c r="J233" s="849">
        <v>6</v>
      </c>
      <c r="K233" s="849">
        <v>786</v>
      </c>
      <c r="L233" s="849">
        <v>1</v>
      </c>
      <c r="M233" s="849">
        <v>131</v>
      </c>
      <c r="N233" s="849"/>
      <c r="O233" s="849"/>
      <c r="P233" s="837"/>
      <c r="Q233" s="850"/>
    </row>
    <row r="234" spans="1:17" ht="14.4" customHeight="1" x14ac:dyDescent="0.3">
      <c r="A234" s="831" t="s">
        <v>4136</v>
      </c>
      <c r="B234" s="832" t="s">
        <v>4137</v>
      </c>
      <c r="C234" s="832" t="s">
        <v>3377</v>
      </c>
      <c r="D234" s="832" t="s">
        <v>4140</v>
      </c>
      <c r="E234" s="832" t="s">
        <v>4141</v>
      </c>
      <c r="F234" s="849"/>
      <c r="G234" s="849"/>
      <c r="H234" s="849"/>
      <c r="I234" s="849"/>
      <c r="J234" s="849">
        <v>2</v>
      </c>
      <c r="K234" s="849">
        <v>360</v>
      </c>
      <c r="L234" s="849">
        <v>1</v>
      </c>
      <c r="M234" s="849">
        <v>180</v>
      </c>
      <c r="N234" s="849">
        <v>2</v>
      </c>
      <c r="O234" s="849">
        <v>360</v>
      </c>
      <c r="P234" s="837">
        <v>1</v>
      </c>
      <c r="Q234" s="850">
        <v>180</v>
      </c>
    </row>
    <row r="235" spans="1:17" ht="14.4" customHeight="1" x14ac:dyDescent="0.3">
      <c r="A235" s="831" t="s">
        <v>4136</v>
      </c>
      <c r="B235" s="832" t="s">
        <v>4137</v>
      </c>
      <c r="C235" s="832" t="s">
        <v>3377</v>
      </c>
      <c r="D235" s="832" t="s">
        <v>4142</v>
      </c>
      <c r="E235" s="832" t="s">
        <v>4143</v>
      </c>
      <c r="F235" s="849"/>
      <c r="G235" s="849"/>
      <c r="H235" s="849"/>
      <c r="I235" s="849"/>
      <c r="J235" s="849">
        <v>15</v>
      </c>
      <c r="K235" s="849">
        <v>5235</v>
      </c>
      <c r="L235" s="849">
        <v>1</v>
      </c>
      <c r="M235" s="849">
        <v>349</v>
      </c>
      <c r="N235" s="849"/>
      <c r="O235" s="849"/>
      <c r="P235" s="837"/>
      <c r="Q235" s="850"/>
    </row>
    <row r="236" spans="1:17" ht="14.4" customHeight="1" x14ac:dyDescent="0.3">
      <c r="A236" s="831" t="s">
        <v>4136</v>
      </c>
      <c r="B236" s="832" t="s">
        <v>4137</v>
      </c>
      <c r="C236" s="832" t="s">
        <v>3377</v>
      </c>
      <c r="D236" s="832" t="s">
        <v>4144</v>
      </c>
      <c r="E236" s="832" t="s">
        <v>4145</v>
      </c>
      <c r="F236" s="849"/>
      <c r="G236" s="849"/>
      <c r="H236" s="849"/>
      <c r="I236" s="849"/>
      <c r="J236" s="849">
        <v>2</v>
      </c>
      <c r="K236" s="849">
        <v>610</v>
      </c>
      <c r="L236" s="849">
        <v>1</v>
      </c>
      <c r="M236" s="849">
        <v>305</v>
      </c>
      <c r="N236" s="849"/>
      <c r="O236" s="849"/>
      <c r="P236" s="837"/>
      <c r="Q236" s="850"/>
    </row>
    <row r="237" spans="1:17" ht="14.4" customHeight="1" x14ac:dyDescent="0.3">
      <c r="A237" s="831" t="s">
        <v>4136</v>
      </c>
      <c r="B237" s="832" t="s">
        <v>4137</v>
      </c>
      <c r="C237" s="832" t="s">
        <v>3377</v>
      </c>
      <c r="D237" s="832" t="s">
        <v>4146</v>
      </c>
      <c r="E237" s="832" t="s">
        <v>4147</v>
      </c>
      <c r="F237" s="849"/>
      <c r="G237" s="849"/>
      <c r="H237" s="849"/>
      <c r="I237" s="849"/>
      <c r="J237" s="849">
        <v>3</v>
      </c>
      <c r="K237" s="849">
        <v>1482</v>
      </c>
      <c r="L237" s="849">
        <v>1</v>
      </c>
      <c r="M237" s="849">
        <v>494</v>
      </c>
      <c r="N237" s="849"/>
      <c r="O237" s="849"/>
      <c r="P237" s="837"/>
      <c r="Q237" s="850"/>
    </row>
    <row r="238" spans="1:17" ht="14.4" customHeight="1" x14ac:dyDescent="0.3">
      <c r="A238" s="831" t="s">
        <v>4136</v>
      </c>
      <c r="B238" s="832" t="s">
        <v>4137</v>
      </c>
      <c r="C238" s="832" t="s">
        <v>3377</v>
      </c>
      <c r="D238" s="832" t="s">
        <v>4148</v>
      </c>
      <c r="E238" s="832" t="s">
        <v>4149</v>
      </c>
      <c r="F238" s="849"/>
      <c r="G238" s="849"/>
      <c r="H238" s="849"/>
      <c r="I238" s="849"/>
      <c r="J238" s="849">
        <v>5</v>
      </c>
      <c r="K238" s="849">
        <v>1850</v>
      </c>
      <c r="L238" s="849">
        <v>1</v>
      </c>
      <c r="M238" s="849">
        <v>370</v>
      </c>
      <c r="N238" s="849"/>
      <c r="O238" s="849"/>
      <c r="P238" s="837"/>
      <c r="Q238" s="850"/>
    </row>
    <row r="239" spans="1:17" ht="14.4" customHeight="1" x14ac:dyDescent="0.3">
      <c r="A239" s="831" t="s">
        <v>4136</v>
      </c>
      <c r="B239" s="832" t="s">
        <v>4137</v>
      </c>
      <c r="C239" s="832" t="s">
        <v>3377</v>
      </c>
      <c r="D239" s="832" t="s">
        <v>4150</v>
      </c>
      <c r="E239" s="832" t="s">
        <v>4151</v>
      </c>
      <c r="F239" s="849"/>
      <c r="G239" s="849"/>
      <c r="H239" s="849"/>
      <c r="I239" s="849"/>
      <c r="J239" s="849">
        <v>1</v>
      </c>
      <c r="K239" s="849">
        <v>456</v>
      </c>
      <c r="L239" s="849">
        <v>1</v>
      </c>
      <c r="M239" s="849">
        <v>456</v>
      </c>
      <c r="N239" s="849">
        <v>9</v>
      </c>
      <c r="O239" s="849">
        <v>4122</v>
      </c>
      <c r="P239" s="837">
        <v>9.0394736842105257</v>
      </c>
      <c r="Q239" s="850">
        <v>458</v>
      </c>
    </row>
    <row r="240" spans="1:17" ht="14.4" customHeight="1" x14ac:dyDescent="0.3">
      <c r="A240" s="831" t="s">
        <v>4136</v>
      </c>
      <c r="B240" s="832" t="s">
        <v>4137</v>
      </c>
      <c r="C240" s="832" t="s">
        <v>3377</v>
      </c>
      <c r="D240" s="832" t="s">
        <v>4152</v>
      </c>
      <c r="E240" s="832" t="s">
        <v>4153</v>
      </c>
      <c r="F240" s="849"/>
      <c r="G240" s="849"/>
      <c r="H240" s="849"/>
      <c r="I240" s="849"/>
      <c r="J240" s="849">
        <v>2</v>
      </c>
      <c r="K240" s="849">
        <v>116</v>
      </c>
      <c r="L240" s="849">
        <v>1</v>
      </c>
      <c r="M240" s="849">
        <v>58</v>
      </c>
      <c r="N240" s="849"/>
      <c r="O240" s="849"/>
      <c r="P240" s="837"/>
      <c r="Q240" s="850"/>
    </row>
    <row r="241" spans="1:17" ht="14.4" customHeight="1" x14ac:dyDescent="0.3">
      <c r="A241" s="831" t="s">
        <v>4136</v>
      </c>
      <c r="B241" s="832" t="s">
        <v>4137</v>
      </c>
      <c r="C241" s="832" t="s">
        <v>3377</v>
      </c>
      <c r="D241" s="832" t="s">
        <v>4154</v>
      </c>
      <c r="E241" s="832" t="s">
        <v>4155</v>
      </c>
      <c r="F241" s="849"/>
      <c r="G241" s="849"/>
      <c r="H241" s="849"/>
      <c r="I241" s="849"/>
      <c r="J241" s="849">
        <v>14</v>
      </c>
      <c r="K241" s="849">
        <v>2464</v>
      </c>
      <c r="L241" s="849">
        <v>1</v>
      </c>
      <c r="M241" s="849">
        <v>176</v>
      </c>
      <c r="N241" s="849">
        <v>24</v>
      </c>
      <c r="O241" s="849">
        <v>4224</v>
      </c>
      <c r="P241" s="837">
        <v>1.7142857142857142</v>
      </c>
      <c r="Q241" s="850">
        <v>176</v>
      </c>
    </row>
    <row r="242" spans="1:17" ht="14.4" customHeight="1" x14ac:dyDescent="0.3">
      <c r="A242" s="831" t="s">
        <v>4136</v>
      </c>
      <c r="B242" s="832" t="s">
        <v>4137</v>
      </c>
      <c r="C242" s="832" t="s">
        <v>3377</v>
      </c>
      <c r="D242" s="832" t="s">
        <v>4156</v>
      </c>
      <c r="E242" s="832" t="s">
        <v>4157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170</v>
      </c>
      <c r="P242" s="837"/>
      <c r="Q242" s="850">
        <v>170</v>
      </c>
    </row>
    <row r="243" spans="1:17" ht="14.4" customHeight="1" x14ac:dyDescent="0.3">
      <c r="A243" s="831" t="s">
        <v>4136</v>
      </c>
      <c r="B243" s="832" t="s">
        <v>4137</v>
      </c>
      <c r="C243" s="832" t="s">
        <v>3377</v>
      </c>
      <c r="D243" s="832" t="s">
        <v>4158</v>
      </c>
      <c r="E243" s="832" t="s">
        <v>4159</v>
      </c>
      <c r="F243" s="849"/>
      <c r="G243" s="849"/>
      <c r="H243" s="849"/>
      <c r="I243" s="849"/>
      <c r="J243" s="849"/>
      <c r="K243" s="849"/>
      <c r="L243" s="849"/>
      <c r="M243" s="849"/>
      <c r="N243" s="849">
        <v>1</v>
      </c>
      <c r="O243" s="849">
        <v>426</v>
      </c>
      <c r="P243" s="837"/>
      <c r="Q243" s="850">
        <v>426</v>
      </c>
    </row>
    <row r="244" spans="1:17" ht="14.4" customHeight="1" x14ac:dyDescent="0.3">
      <c r="A244" s="831" t="s">
        <v>4160</v>
      </c>
      <c r="B244" s="832" t="s">
        <v>4161</v>
      </c>
      <c r="C244" s="832" t="s">
        <v>3377</v>
      </c>
      <c r="D244" s="832" t="s">
        <v>4162</v>
      </c>
      <c r="E244" s="832" t="s">
        <v>4163</v>
      </c>
      <c r="F244" s="849">
        <v>9</v>
      </c>
      <c r="G244" s="849">
        <v>1557</v>
      </c>
      <c r="H244" s="849">
        <v>9</v>
      </c>
      <c r="I244" s="849">
        <v>173</v>
      </c>
      <c r="J244" s="849">
        <v>1</v>
      </c>
      <c r="K244" s="849">
        <v>173</v>
      </c>
      <c r="L244" s="849">
        <v>1</v>
      </c>
      <c r="M244" s="849">
        <v>173</v>
      </c>
      <c r="N244" s="849">
        <v>8</v>
      </c>
      <c r="O244" s="849">
        <v>1392</v>
      </c>
      <c r="P244" s="837">
        <v>8.0462427745664744</v>
      </c>
      <c r="Q244" s="850">
        <v>174</v>
      </c>
    </row>
    <row r="245" spans="1:17" ht="14.4" customHeight="1" x14ac:dyDescent="0.3">
      <c r="A245" s="831" t="s">
        <v>4160</v>
      </c>
      <c r="B245" s="832" t="s">
        <v>4161</v>
      </c>
      <c r="C245" s="832" t="s">
        <v>3377</v>
      </c>
      <c r="D245" s="832" t="s">
        <v>4164</v>
      </c>
      <c r="E245" s="832" t="s">
        <v>4165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1070</v>
      </c>
      <c r="P245" s="837"/>
      <c r="Q245" s="850">
        <v>1070</v>
      </c>
    </row>
    <row r="246" spans="1:17" ht="14.4" customHeight="1" x14ac:dyDescent="0.3">
      <c r="A246" s="831" t="s">
        <v>4160</v>
      </c>
      <c r="B246" s="832" t="s">
        <v>4161</v>
      </c>
      <c r="C246" s="832" t="s">
        <v>3377</v>
      </c>
      <c r="D246" s="832" t="s">
        <v>4166</v>
      </c>
      <c r="E246" s="832" t="s">
        <v>4167</v>
      </c>
      <c r="F246" s="849">
        <v>5</v>
      </c>
      <c r="G246" s="849">
        <v>205</v>
      </c>
      <c r="H246" s="849">
        <v>0.89130434782608692</v>
      </c>
      <c r="I246" s="849">
        <v>41</v>
      </c>
      <c r="J246" s="849">
        <v>5</v>
      </c>
      <c r="K246" s="849">
        <v>230</v>
      </c>
      <c r="L246" s="849">
        <v>1</v>
      </c>
      <c r="M246" s="849">
        <v>46</v>
      </c>
      <c r="N246" s="849"/>
      <c r="O246" s="849"/>
      <c r="P246" s="837"/>
      <c r="Q246" s="850"/>
    </row>
    <row r="247" spans="1:17" ht="14.4" customHeight="1" x14ac:dyDescent="0.3">
      <c r="A247" s="831" t="s">
        <v>4160</v>
      </c>
      <c r="B247" s="832" t="s">
        <v>4161</v>
      </c>
      <c r="C247" s="832" t="s">
        <v>3377</v>
      </c>
      <c r="D247" s="832" t="s">
        <v>4168</v>
      </c>
      <c r="E247" s="832" t="s">
        <v>4169</v>
      </c>
      <c r="F247" s="849">
        <v>2</v>
      </c>
      <c r="G247" s="849">
        <v>768</v>
      </c>
      <c r="H247" s="849">
        <v>0.20120513492271416</v>
      </c>
      <c r="I247" s="849">
        <v>384</v>
      </c>
      <c r="J247" s="849">
        <v>11</v>
      </c>
      <c r="K247" s="849">
        <v>3817</v>
      </c>
      <c r="L247" s="849">
        <v>1</v>
      </c>
      <c r="M247" s="849">
        <v>347</v>
      </c>
      <c r="N247" s="849">
        <v>20</v>
      </c>
      <c r="O247" s="849">
        <v>6940</v>
      </c>
      <c r="P247" s="837">
        <v>1.8181818181818181</v>
      </c>
      <c r="Q247" s="850">
        <v>347</v>
      </c>
    </row>
    <row r="248" spans="1:17" ht="14.4" customHeight="1" x14ac:dyDescent="0.3">
      <c r="A248" s="831" t="s">
        <v>4160</v>
      </c>
      <c r="B248" s="832" t="s">
        <v>4161</v>
      </c>
      <c r="C248" s="832" t="s">
        <v>3377</v>
      </c>
      <c r="D248" s="832" t="s">
        <v>4170</v>
      </c>
      <c r="E248" s="832" t="s">
        <v>4171</v>
      </c>
      <c r="F248" s="849">
        <v>3</v>
      </c>
      <c r="G248" s="849">
        <v>1338</v>
      </c>
      <c r="H248" s="849">
        <v>0.39434129089301501</v>
      </c>
      <c r="I248" s="849">
        <v>446</v>
      </c>
      <c r="J248" s="849">
        <v>9</v>
      </c>
      <c r="K248" s="849">
        <v>3393</v>
      </c>
      <c r="L248" s="849">
        <v>1</v>
      </c>
      <c r="M248" s="849">
        <v>377</v>
      </c>
      <c r="N248" s="849">
        <v>18</v>
      </c>
      <c r="O248" s="849">
        <v>6786</v>
      </c>
      <c r="P248" s="837">
        <v>2</v>
      </c>
      <c r="Q248" s="850">
        <v>377</v>
      </c>
    </row>
    <row r="249" spans="1:17" ht="14.4" customHeight="1" x14ac:dyDescent="0.3">
      <c r="A249" s="831" t="s">
        <v>4160</v>
      </c>
      <c r="B249" s="832" t="s">
        <v>4161</v>
      </c>
      <c r="C249" s="832" t="s">
        <v>3377</v>
      </c>
      <c r="D249" s="832" t="s">
        <v>4172</v>
      </c>
      <c r="E249" s="832" t="s">
        <v>4173</v>
      </c>
      <c r="F249" s="849">
        <v>1</v>
      </c>
      <c r="G249" s="849">
        <v>42</v>
      </c>
      <c r="H249" s="849">
        <v>1.2352941176470589</v>
      </c>
      <c r="I249" s="849">
        <v>42</v>
      </c>
      <c r="J249" s="849">
        <v>1</v>
      </c>
      <c r="K249" s="849">
        <v>34</v>
      </c>
      <c r="L249" s="849">
        <v>1</v>
      </c>
      <c r="M249" s="849">
        <v>34</v>
      </c>
      <c r="N249" s="849">
        <v>2</v>
      </c>
      <c r="O249" s="849">
        <v>68</v>
      </c>
      <c r="P249" s="837">
        <v>2</v>
      </c>
      <c r="Q249" s="850">
        <v>34</v>
      </c>
    </row>
    <row r="250" spans="1:17" ht="14.4" customHeight="1" x14ac:dyDescent="0.3">
      <c r="A250" s="831" t="s">
        <v>4160</v>
      </c>
      <c r="B250" s="832" t="s">
        <v>4161</v>
      </c>
      <c r="C250" s="832" t="s">
        <v>3377</v>
      </c>
      <c r="D250" s="832" t="s">
        <v>4174</v>
      </c>
      <c r="E250" s="832" t="s">
        <v>4175</v>
      </c>
      <c r="F250" s="849">
        <v>1</v>
      </c>
      <c r="G250" s="849">
        <v>492</v>
      </c>
      <c r="H250" s="849"/>
      <c r="I250" s="849">
        <v>492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4160</v>
      </c>
      <c r="B251" s="832" t="s">
        <v>4161</v>
      </c>
      <c r="C251" s="832" t="s">
        <v>3377</v>
      </c>
      <c r="D251" s="832" t="s">
        <v>4176</v>
      </c>
      <c r="E251" s="832" t="s">
        <v>4177</v>
      </c>
      <c r="F251" s="849">
        <v>1</v>
      </c>
      <c r="G251" s="849">
        <v>31</v>
      </c>
      <c r="H251" s="849"/>
      <c r="I251" s="849">
        <v>31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4160</v>
      </c>
      <c r="B252" s="832" t="s">
        <v>4161</v>
      </c>
      <c r="C252" s="832" t="s">
        <v>3377</v>
      </c>
      <c r="D252" s="832" t="s">
        <v>4178</v>
      </c>
      <c r="E252" s="832" t="s">
        <v>4179</v>
      </c>
      <c r="F252" s="849">
        <v>1</v>
      </c>
      <c r="G252" s="849">
        <v>236</v>
      </c>
      <c r="H252" s="849">
        <v>1.107981220657277</v>
      </c>
      <c r="I252" s="849">
        <v>236</v>
      </c>
      <c r="J252" s="849">
        <v>1</v>
      </c>
      <c r="K252" s="849">
        <v>213</v>
      </c>
      <c r="L252" s="849">
        <v>1</v>
      </c>
      <c r="M252" s="849">
        <v>213</v>
      </c>
      <c r="N252" s="849">
        <v>1</v>
      </c>
      <c r="O252" s="849">
        <v>214</v>
      </c>
      <c r="P252" s="837">
        <v>1.0046948356807512</v>
      </c>
      <c r="Q252" s="850">
        <v>214</v>
      </c>
    </row>
    <row r="253" spans="1:17" ht="14.4" customHeight="1" x14ac:dyDescent="0.3">
      <c r="A253" s="831" t="s">
        <v>4160</v>
      </c>
      <c r="B253" s="832" t="s">
        <v>4161</v>
      </c>
      <c r="C253" s="832" t="s">
        <v>3377</v>
      </c>
      <c r="D253" s="832" t="s">
        <v>4180</v>
      </c>
      <c r="E253" s="832" t="s">
        <v>4181</v>
      </c>
      <c r="F253" s="849">
        <v>12</v>
      </c>
      <c r="G253" s="849">
        <v>1404</v>
      </c>
      <c r="H253" s="849">
        <v>1.4747899159663866</v>
      </c>
      <c r="I253" s="849">
        <v>117</v>
      </c>
      <c r="J253" s="849">
        <v>7</v>
      </c>
      <c r="K253" s="849">
        <v>952</v>
      </c>
      <c r="L253" s="849">
        <v>1</v>
      </c>
      <c r="M253" s="849">
        <v>136</v>
      </c>
      <c r="N253" s="849">
        <v>6</v>
      </c>
      <c r="O253" s="849">
        <v>822</v>
      </c>
      <c r="P253" s="837">
        <v>0.86344537815126055</v>
      </c>
      <c r="Q253" s="850">
        <v>137</v>
      </c>
    </row>
    <row r="254" spans="1:17" ht="14.4" customHeight="1" x14ac:dyDescent="0.3">
      <c r="A254" s="831" t="s">
        <v>4160</v>
      </c>
      <c r="B254" s="832" t="s">
        <v>4161</v>
      </c>
      <c r="C254" s="832" t="s">
        <v>3377</v>
      </c>
      <c r="D254" s="832" t="s">
        <v>4182</v>
      </c>
      <c r="E254" s="832" t="s">
        <v>4183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91</v>
      </c>
      <c r="P254" s="837"/>
      <c r="Q254" s="850">
        <v>91</v>
      </c>
    </row>
    <row r="255" spans="1:17" ht="14.4" customHeight="1" x14ac:dyDescent="0.3">
      <c r="A255" s="831" t="s">
        <v>4160</v>
      </c>
      <c r="B255" s="832" t="s">
        <v>4161</v>
      </c>
      <c r="C255" s="832" t="s">
        <v>3377</v>
      </c>
      <c r="D255" s="832" t="s">
        <v>4184</v>
      </c>
      <c r="E255" s="832" t="s">
        <v>4185</v>
      </c>
      <c r="F255" s="849">
        <v>3</v>
      </c>
      <c r="G255" s="849">
        <v>297</v>
      </c>
      <c r="H255" s="849">
        <v>2.167883211678832</v>
      </c>
      <c r="I255" s="849">
        <v>99</v>
      </c>
      <c r="J255" s="849">
        <v>1</v>
      </c>
      <c r="K255" s="849">
        <v>137</v>
      </c>
      <c r="L255" s="849">
        <v>1</v>
      </c>
      <c r="M255" s="849">
        <v>137</v>
      </c>
      <c r="N255" s="849">
        <v>1</v>
      </c>
      <c r="O255" s="849">
        <v>138</v>
      </c>
      <c r="P255" s="837">
        <v>1.0072992700729928</v>
      </c>
      <c r="Q255" s="850">
        <v>138</v>
      </c>
    </row>
    <row r="256" spans="1:17" ht="14.4" customHeight="1" x14ac:dyDescent="0.3">
      <c r="A256" s="831" t="s">
        <v>4160</v>
      </c>
      <c r="B256" s="832" t="s">
        <v>4161</v>
      </c>
      <c r="C256" s="832" t="s">
        <v>3377</v>
      </c>
      <c r="D256" s="832" t="s">
        <v>4186</v>
      </c>
      <c r="E256" s="832" t="s">
        <v>4187</v>
      </c>
      <c r="F256" s="849">
        <v>57</v>
      </c>
      <c r="G256" s="849">
        <v>27816</v>
      </c>
      <c r="H256" s="849">
        <v>28.26829268292683</v>
      </c>
      <c r="I256" s="849">
        <v>488</v>
      </c>
      <c r="J256" s="849">
        <v>3</v>
      </c>
      <c r="K256" s="849">
        <v>984</v>
      </c>
      <c r="L256" s="849">
        <v>1</v>
      </c>
      <c r="M256" s="849">
        <v>328</v>
      </c>
      <c r="N256" s="849">
        <v>22</v>
      </c>
      <c r="O256" s="849">
        <v>7216</v>
      </c>
      <c r="P256" s="837">
        <v>7.333333333333333</v>
      </c>
      <c r="Q256" s="850">
        <v>328</v>
      </c>
    </row>
    <row r="257" spans="1:17" ht="14.4" customHeight="1" x14ac:dyDescent="0.3">
      <c r="A257" s="831" t="s">
        <v>4160</v>
      </c>
      <c r="B257" s="832" t="s">
        <v>4161</v>
      </c>
      <c r="C257" s="832" t="s">
        <v>3377</v>
      </c>
      <c r="D257" s="832" t="s">
        <v>4188</v>
      </c>
      <c r="E257" s="832" t="s">
        <v>4189</v>
      </c>
      <c r="F257" s="849">
        <v>2</v>
      </c>
      <c r="G257" s="849">
        <v>82</v>
      </c>
      <c r="H257" s="849">
        <v>0.80392156862745101</v>
      </c>
      <c r="I257" s="849">
        <v>41</v>
      </c>
      <c r="J257" s="849">
        <v>2</v>
      </c>
      <c r="K257" s="849">
        <v>102</v>
      </c>
      <c r="L257" s="849">
        <v>1</v>
      </c>
      <c r="M257" s="849">
        <v>51</v>
      </c>
      <c r="N257" s="849">
        <v>1</v>
      </c>
      <c r="O257" s="849">
        <v>51</v>
      </c>
      <c r="P257" s="837">
        <v>0.5</v>
      </c>
      <c r="Q257" s="850">
        <v>51</v>
      </c>
    </row>
    <row r="258" spans="1:17" ht="14.4" customHeight="1" x14ac:dyDescent="0.3">
      <c r="A258" s="831" t="s">
        <v>4160</v>
      </c>
      <c r="B258" s="832" t="s">
        <v>4161</v>
      </c>
      <c r="C258" s="832" t="s">
        <v>3377</v>
      </c>
      <c r="D258" s="832" t="s">
        <v>4190</v>
      </c>
      <c r="E258" s="832" t="s">
        <v>4191</v>
      </c>
      <c r="F258" s="849">
        <v>2</v>
      </c>
      <c r="G258" s="849">
        <v>4224</v>
      </c>
      <c r="H258" s="849"/>
      <c r="I258" s="849">
        <v>2112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" customHeight="1" x14ac:dyDescent="0.3">
      <c r="A259" s="831" t="s">
        <v>4160</v>
      </c>
      <c r="B259" s="832" t="s">
        <v>4161</v>
      </c>
      <c r="C259" s="832" t="s">
        <v>3377</v>
      </c>
      <c r="D259" s="832" t="s">
        <v>4192</v>
      </c>
      <c r="E259" s="832" t="s">
        <v>4193</v>
      </c>
      <c r="F259" s="849">
        <v>1</v>
      </c>
      <c r="G259" s="849">
        <v>249</v>
      </c>
      <c r="H259" s="849">
        <v>0.91881918819188191</v>
      </c>
      <c r="I259" s="849">
        <v>249</v>
      </c>
      <c r="J259" s="849">
        <v>1</v>
      </c>
      <c r="K259" s="849">
        <v>271</v>
      </c>
      <c r="L259" s="849">
        <v>1</v>
      </c>
      <c r="M259" s="849">
        <v>271</v>
      </c>
      <c r="N259" s="849">
        <v>1</v>
      </c>
      <c r="O259" s="849">
        <v>272</v>
      </c>
      <c r="P259" s="837">
        <v>1.003690036900369</v>
      </c>
      <c r="Q259" s="850">
        <v>272</v>
      </c>
    </row>
    <row r="260" spans="1:17" ht="14.4" customHeight="1" x14ac:dyDescent="0.3">
      <c r="A260" s="831" t="s">
        <v>4160</v>
      </c>
      <c r="B260" s="832" t="s">
        <v>4161</v>
      </c>
      <c r="C260" s="832" t="s">
        <v>3377</v>
      </c>
      <c r="D260" s="832" t="s">
        <v>4194</v>
      </c>
      <c r="E260" s="832" t="s">
        <v>4195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327</v>
      </c>
      <c r="P260" s="837"/>
      <c r="Q260" s="850">
        <v>327</v>
      </c>
    </row>
    <row r="261" spans="1:17" ht="14.4" customHeight="1" x14ac:dyDescent="0.3">
      <c r="A261" s="831" t="s">
        <v>4160</v>
      </c>
      <c r="B261" s="832" t="s">
        <v>4161</v>
      </c>
      <c r="C261" s="832" t="s">
        <v>3377</v>
      </c>
      <c r="D261" s="832" t="s">
        <v>4196</v>
      </c>
      <c r="E261" s="832" t="s">
        <v>4197</v>
      </c>
      <c r="F261" s="849"/>
      <c r="G261" s="849"/>
      <c r="H261" s="849"/>
      <c r="I261" s="849"/>
      <c r="J261" s="849"/>
      <c r="K261" s="849"/>
      <c r="L261" s="849"/>
      <c r="M261" s="849"/>
      <c r="N261" s="849">
        <v>5</v>
      </c>
      <c r="O261" s="849">
        <v>1305</v>
      </c>
      <c r="P261" s="837"/>
      <c r="Q261" s="850">
        <v>261</v>
      </c>
    </row>
    <row r="262" spans="1:17" ht="14.4" customHeight="1" x14ac:dyDescent="0.3">
      <c r="A262" s="831" t="s">
        <v>4198</v>
      </c>
      <c r="B262" s="832" t="s">
        <v>4060</v>
      </c>
      <c r="C262" s="832" t="s">
        <v>3377</v>
      </c>
      <c r="D262" s="832" t="s">
        <v>4199</v>
      </c>
      <c r="E262" s="832" t="s">
        <v>4200</v>
      </c>
      <c r="F262" s="849">
        <v>1</v>
      </c>
      <c r="G262" s="849">
        <v>1187</v>
      </c>
      <c r="H262" s="849"/>
      <c r="I262" s="849">
        <v>1187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4198</v>
      </c>
      <c r="B263" s="832" t="s">
        <v>4060</v>
      </c>
      <c r="C263" s="832" t="s">
        <v>3377</v>
      </c>
      <c r="D263" s="832" t="s">
        <v>4201</v>
      </c>
      <c r="E263" s="832" t="s">
        <v>4202</v>
      </c>
      <c r="F263" s="849"/>
      <c r="G263" s="849"/>
      <c r="H263" s="849"/>
      <c r="I263" s="849"/>
      <c r="J263" s="849">
        <v>4</v>
      </c>
      <c r="K263" s="849">
        <v>1604</v>
      </c>
      <c r="L263" s="849">
        <v>1</v>
      </c>
      <c r="M263" s="849">
        <v>401</v>
      </c>
      <c r="N263" s="849">
        <v>4</v>
      </c>
      <c r="O263" s="849">
        <v>1604</v>
      </c>
      <c r="P263" s="837">
        <v>1</v>
      </c>
      <c r="Q263" s="850">
        <v>401</v>
      </c>
    </row>
    <row r="264" spans="1:17" ht="14.4" customHeight="1" x14ac:dyDescent="0.3">
      <c r="A264" s="831" t="s">
        <v>4198</v>
      </c>
      <c r="B264" s="832" t="s">
        <v>4060</v>
      </c>
      <c r="C264" s="832" t="s">
        <v>3377</v>
      </c>
      <c r="D264" s="832" t="s">
        <v>4203</v>
      </c>
      <c r="E264" s="832" t="s">
        <v>4204</v>
      </c>
      <c r="F264" s="849"/>
      <c r="G264" s="849"/>
      <c r="H264" s="849"/>
      <c r="I264" s="849"/>
      <c r="J264" s="849">
        <v>1</v>
      </c>
      <c r="K264" s="849">
        <v>574</v>
      </c>
      <c r="L264" s="849">
        <v>1</v>
      </c>
      <c r="M264" s="849">
        <v>574</v>
      </c>
      <c r="N264" s="849">
        <v>1</v>
      </c>
      <c r="O264" s="849">
        <v>574</v>
      </c>
      <c r="P264" s="837">
        <v>1</v>
      </c>
      <c r="Q264" s="850">
        <v>574</v>
      </c>
    </row>
    <row r="265" spans="1:17" ht="14.4" customHeight="1" thickBot="1" x14ac:dyDescent="0.35">
      <c r="A265" s="839" t="s">
        <v>4198</v>
      </c>
      <c r="B265" s="840" t="s">
        <v>4060</v>
      </c>
      <c r="C265" s="840" t="s">
        <v>3377</v>
      </c>
      <c r="D265" s="840" t="s">
        <v>4205</v>
      </c>
      <c r="E265" s="840" t="s">
        <v>4206</v>
      </c>
      <c r="F265" s="851"/>
      <c r="G265" s="851"/>
      <c r="H265" s="851"/>
      <c r="I265" s="851"/>
      <c r="J265" s="851">
        <v>1</v>
      </c>
      <c r="K265" s="851">
        <v>190</v>
      </c>
      <c r="L265" s="851">
        <v>1</v>
      </c>
      <c r="M265" s="851">
        <v>190</v>
      </c>
      <c r="N265" s="851"/>
      <c r="O265" s="851"/>
      <c r="P265" s="845"/>
      <c r="Q265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5959</v>
      </c>
      <c r="D3" s="193">
        <f>SUBTOTAL(9,D6:D1048576)</f>
        <v>5768</v>
      </c>
      <c r="E3" s="193">
        <f>SUBTOTAL(9,E6:E1048576)</f>
        <v>6090</v>
      </c>
      <c r="F3" s="194">
        <f>IF(OR(E3=0,D3=0),"",E3/D3)</f>
        <v>1.0558252427184467</v>
      </c>
      <c r="G3" s="388">
        <f>SUBTOTAL(9,G6:G1048576)</f>
        <v>6845.7315999999955</v>
      </c>
      <c r="H3" s="389">
        <f>SUBTOTAL(9,H6:H1048576)</f>
        <v>6630.3600400000032</v>
      </c>
      <c r="I3" s="389">
        <f>SUBTOTAL(9,I6:I1048576)</f>
        <v>6934.4719999999979</v>
      </c>
      <c r="J3" s="194">
        <f>IF(OR(I3=0,H3=0),"",I3/H3)</f>
        <v>1.0458665831365614</v>
      </c>
      <c r="K3" s="388">
        <f>SUBTOTAL(9,K6:K1048576)</f>
        <v>566.10500000000002</v>
      </c>
      <c r="L3" s="389">
        <f>SUBTOTAL(9,L6:L1048576)</f>
        <v>547.96</v>
      </c>
      <c r="M3" s="389">
        <f>SUBTOTAL(9,M6:M1048576)</f>
        <v>578.54999999999995</v>
      </c>
      <c r="N3" s="195">
        <f>IF(OR(M3=0,E3=0),"",M3*1000/E3)</f>
        <v>95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1">
        <v>2015</v>
      </c>
      <c r="D5" s="1001">
        <v>2017</v>
      </c>
      <c r="E5" s="1001">
        <v>2018</v>
      </c>
      <c r="F5" s="1002" t="s">
        <v>2</v>
      </c>
      <c r="G5" s="1006">
        <v>2015</v>
      </c>
      <c r="H5" s="1001">
        <v>2017</v>
      </c>
      <c r="I5" s="1001">
        <v>2018</v>
      </c>
      <c r="J5" s="1002" t="s">
        <v>2</v>
      </c>
      <c r="K5" s="1006">
        <v>2015</v>
      </c>
      <c r="L5" s="1001">
        <v>2017</v>
      </c>
      <c r="M5" s="1001">
        <v>2018</v>
      </c>
      <c r="N5" s="1007" t="s">
        <v>92</v>
      </c>
    </row>
    <row r="6" spans="1:14" ht="14.4" customHeight="1" thickBot="1" x14ac:dyDescent="0.35">
      <c r="A6" s="999" t="s">
        <v>3571</v>
      </c>
      <c r="B6" s="1000" t="s">
        <v>4208</v>
      </c>
      <c r="C6" s="1003">
        <v>5959</v>
      </c>
      <c r="D6" s="1004">
        <v>5768</v>
      </c>
      <c r="E6" s="1004">
        <v>6090</v>
      </c>
      <c r="F6" s="1005">
        <v>1.0219835542876321</v>
      </c>
      <c r="G6" s="1003">
        <v>6845.7315999999955</v>
      </c>
      <c r="H6" s="1004">
        <v>6630.3600400000032</v>
      </c>
      <c r="I6" s="1004">
        <v>6934.4719999999979</v>
      </c>
      <c r="J6" s="1005">
        <v>1.012962880402732</v>
      </c>
      <c r="K6" s="1003">
        <v>566.10500000000002</v>
      </c>
      <c r="L6" s="1004">
        <v>547.96</v>
      </c>
      <c r="M6" s="1004">
        <v>578.54999999999995</v>
      </c>
      <c r="N6" s="1008">
        <v>95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2018-06-26T14:12:55Z</dcterms:modified>
</cp:coreProperties>
</file>